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6" l="1"/>
  <c r="B73" i="16"/>
  <c r="B59" i="16"/>
  <c r="B38" i="16"/>
  <c r="A11" i="1"/>
  <c r="A8" i="1"/>
  <c r="A6" i="1"/>
  <c r="A9" i="1"/>
  <c r="A7" i="1"/>
  <c r="A12" i="1"/>
  <c r="A10" i="1"/>
  <c r="A15" i="1"/>
  <c r="A25" i="1"/>
  <c r="A14" i="1"/>
  <c r="A88" i="1"/>
  <c r="F11" i="1"/>
  <c r="G11" i="1"/>
  <c r="H11" i="1"/>
  <c r="I11" i="1"/>
  <c r="J11" i="1"/>
  <c r="K11" i="1"/>
  <c r="F8" i="1"/>
  <c r="G8" i="1"/>
  <c r="H8" i="1"/>
  <c r="I8" i="1"/>
  <c r="J8" i="1"/>
  <c r="K8" i="1"/>
  <c r="F6" i="1"/>
  <c r="G6" i="1"/>
  <c r="H6" i="1"/>
  <c r="I6" i="1"/>
  <c r="J6" i="1"/>
  <c r="K6" i="1"/>
  <c r="F9" i="1"/>
  <c r="G9" i="1"/>
  <c r="H9" i="1"/>
  <c r="I9" i="1"/>
  <c r="J9" i="1"/>
  <c r="K9" i="1"/>
  <c r="F7" i="1"/>
  <c r="G7" i="1"/>
  <c r="H7" i="1"/>
  <c r="I7" i="1"/>
  <c r="J7" i="1"/>
  <c r="K7" i="1"/>
  <c r="F12" i="1"/>
  <c r="G12" i="1"/>
  <c r="H12" i="1"/>
  <c r="I12" i="1"/>
  <c r="J12" i="1"/>
  <c r="K12" i="1"/>
  <c r="F10" i="1"/>
  <c r="G10" i="1"/>
  <c r="H10" i="1"/>
  <c r="I10" i="1"/>
  <c r="J10" i="1"/>
  <c r="K10" i="1"/>
  <c r="F15" i="1"/>
  <c r="G15" i="1"/>
  <c r="H15" i="1"/>
  <c r="I15" i="1"/>
  <c r="J15" i="1"/>
  <c r="K15" i="1"/>
  <c r="F25" i="1"/>
  <c r="G25" i="1"/>
  <c r="H25" i="1"/>
  <c r="I25" i="1"/>
  <c r="J25" i="1"/>
  <c r="K25" i="1"/>
  <c r="F14" i="1"/>
  <c r="G14" i="1"/>
  <c r="H14" i="1"/>
  <c r="I14" i="1"/>
  <c r="J14" i="1"/>
  <c r="K14" i="1"/>
  <c r="F88" i="1"/>
  <c r="G88" i="1"/>
  <c r="H88" i="1"/>
  <c r="I88" i="1"/>
  <c r="J88" i="1"/>
  <c r="K88" i="1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A84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5" i="1" l="1"/>
  <c r="G105" i="1"/>
  <c r="H105" i="1"/>
  <c r="I105" i="1"/>
  <c r="J105" i="1"/>
  <c r="K105" i="1"/>
  <c r="F144" i="1"/>
  <c r="G144" i="1"/>
  <c r="H144" i="1"/>
  <c r="I144" i="1"/>
  <c r="J144" i="1"/>
  <c r="K144" i="1"/>
  <c r="A105" i="1"/>
  <c r="A144" i="1"/>
  <c r="A142" i="1"/>
  <c r="A118" i="1"/>
  <c r="A128" i="1"/>
  <c r="A151" i="1"/>
  <c r="A149" i="1"/>
  <c r="A148" i="1"/>
  <c r="A45" i="1"/>
  <c r="A123" i="1"/>
  <c r="A57" i="1"/>
  <c r="A138" i="1"/>
  <c r="A50" i="1"/>
  <c r="A106" i="1"/>
  <c r="A141" i="1"/>
  <c r="A131" i="1"/>
  <c r="A132" i="1"/>
  <c r="A48" i="1"/>
  <c r="A147" i="1"/>
  <c r="A145" i="1"/>
  <c r="A127" i="1"/>
  <c r="A126" i="1"/>
  <c r="A99" i="1"/>
  <c r="A102" i="1"/>
  <c r="A104" i="1"/>
  <c r="A81" i="1"/>
  <c r="A129" i="1"/>
  <c r="A130" i="1"/>
  <c r="A83" i="1"/>
  <c r="A112" i="1"/>
  <c r="F142" i="1"/>
  <c r="G142" i="1"/>
  <c r="H142" i="1"/>
  <c r="I142" i="1"/>
  <c r="J142" i="1"/>
  <c r="K142" i="1"/>
  <c r="F118" i="1"/>
  <c r="G118" i="1"/>
  <c r="H118" i="1"/>
  <c r="I118" i="1"/>
  <c r="J118" i="1"/>
  <c r="K118" i="1"/>
  <c r="F128" i="1"/>
  <c r="G128" i="1"/>
  <c r="H128" i="1"/>
  <c r="I128" i="1"/>
  <c r="J128" i="1"/>
  <c r="K128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45" i="1"/>
  <c r="G45" i="1"/>
  <c r="H45" i="1"/>
  <c r="I45" i="1"/>
  <c r="J45" i="1"/>
  <c r="K45" i="1"/>
  <c r="F123" i="1"/>
  <c r="G123" i="1"/>
  <c r="H123" i="1"/>
  <c r="I123" i="1"/>
  <c r="J123" i="1"/>
  <c r="K123" i="1"/>
  <c r="F57" i="1"/>
  <c r="G57" i="1"/>
  <c r="H57" i="1"/>
  <c r="I57" i="1"/>
  <c r="J57" i="1"/>
  <c r="K57" i="1"/>
  <c r="F138" i="1"/>
  <c r="G138" i="1"/>
  <c r="H138" i="1"/>
  <c r="I138" i="1"/>
  <c r="J138" i="1"/>
  <c r="K138" i="1"/>
  <c r="F50" i="1"/>
  <c r="G50" i="1"/>
  <c r="H50" i="1"/>
  <c r="I50" i="1"/>
  <c r="J50" i="1"/>
  <c r="K50" i="1"/>
  <c r="F106" i="1"/>
  <c r="G106" i="1"/>
  <c r="H106" i="1"/>
  <c r="I106" i="1"/>
  <c r="J106" i="1"/>
  <c r="K106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48" i="1"/>
  <c r="G48" i="1"/>
  <c r="H48" i="1"/>
  <c r="I48" i="1"/>
  <c r="J48" i="1"/>
  <c r="K48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99" i="1"/>
  <c r="G99" i="1"/>
  <c r="H99" i="1"/>
  <c r="I99" i="1"/>
  <c r="J99" i="1"/>
  <c r="K99" i="1"/>
  <c r="F102" i="1"/>
  <c r="G102" i="1"/>
  <c r="H102" i="1"/>
  <c r="I102" i="1"/>
  <c r="J102" i="1"/>
  <c r="K102" i="1"/>
  <c r="F104" i="1"/>
  <c r="G104" i="1"/>
  <c r="H104" i="1"/>
  <c r="I104" i="1"/>
  <c r="J104" i="1"/>
  <c r="K104" i="1"/>
  <c r="F81" i="1"/>
  <c r="G81" i="1"/>
  <c r="H81" i="1"/>
  <c r="I81" i="1"/>
  <c r="J81" i="1"/>
  <c r="K81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83" i="1"/>
  <c r="G83" i="1"/>
  <c r="H83" i="1"/>
  <c r="I83" i="1"/>
  <c r="J83" i="1"/>
  <c r="K83" i="1"/>
  <c r="F112" i="1"/>
  <c r="G112" i="1"/>
  <c r="H112" i="1"/>
  <c r="I112" i="1"/>
  <c r="J112" i="1"/>
  <c r="K112" i="1"/>
  <c r="A61" i="1" l="1"/>
  <c r="A13" i="1"/>
  <c r="A5" i="1"/>
  <c r="F61" i="1"/>
  <c r="G61" i="1"/>
  <c r="H61" i="1"/>
  <c r="I61" i="1"/>
  <c r="J61" i="1"/>
  <c r="K61" i="1"/>
  <c r="F13" i="1"/>
  <c r="G13" i="1"/>
  <c r="H13" i="1"/>
  <c r="I13" i="1"/>
  <c r="J13" i="1"/>
  <c r="K13" i="1"/>
  <c r="F5" i="1"/>
  <c r="G5" i="1"/>
  <c r="H5" i="1"/>
  <c r="I5" i="1"/>
  <c r="J5" i="1"/>
  <c r="K5" i="1"/>
  <c r="A92" i="1"/>
  <c r="A152" i="1"/>
  <c r="A95" i="1"/>
  <c r="A98" i="1"/>
  <c r="A108" i="1"/>
  <c r="A97" i="1"/>
  <c r="A59" i="1"/>
  <c r="A84" i="1"/>
  <c r="A35" i="1"/>
  <c r="A133" i="1"/>
  <c r="A72" i="1"/>
  <c r="A43" i="1"/>
  <c r="A115" i="1"/>
  <c r="A60" i="1"/>
  <c r="A75" i="1"/>
  <c r="A139" i="1"/>
  <c r="A65" i="1"/>
  <c r="A67" i="1"/>
  <c r="A134" i="1"/>
  <c r="A58" i="1"/>
  <c r="A78" i="1"/>
  <c r="A79" i="1"/>
  <c r="F92" i="1"/>
  <c r="G92" i="1"/>
  <c r="H92" i="1"/>
  <c r="I92" i="1"/>
  <c r="J92" i="1"/>
  <c r="K92" i="1"/>
  <c r="F152" i="1"/>
  <c r="G152" i="1"/>
  <c r="H152" i="1"/>
  <c r="I152" i="1"/>
  <c r="J152" i="1"/>
  <c r="K152" i="1"/>
  <c r="F95" i="1"/>
  <c r="G95" i="1"/>
  <c r="H95" i="1"/>
  <c r="I95" i="1"/>
  <c r="J95" i="1"/>
  <c r="K95" i="1"/>
  <c r="F98" i="1"/>
  <c r="G98" i="1"/>
  <c r="H98" i="1"/>
  <c r="I98" i="1"/>
  <c r="J98" i="1"/>
  <c r="K98" i="1"/>
  <c r="F108" i="1"/>
  <c r="G108" i="1"/>
  <c r="H108" i="1"/>
  <c r="I108" i="1"/>
  <c r="J108" i="1"/>
  <c r="K108" i="1"/>
  <c r="F97" i="1"/>
  <c r="G97" i="1"/>
  <c r="H97" i="1"/>
  <c r="I97" i="1"/>
  <c r="J97" i="1"/>
  <c r="K97" i="1"/>
  <c r="F59" i="1"/>
  <c r="G59" i="1"/>
  <c r="H59" i="1"/>
  <c r="I59" i="1"/>
  <c r="J59" i="1"/>
  <c r="K59" i="1"/>
  <c r="F84" i="1"/>
  <c r="G84" i="1"/>
  <c r="H84" i="1"/>
  <c r="I84" i="1"/>
  <c r="J84" i="1"/>
  <c r="K84" i="1"/>
  <c r="F35" i="1"/>
  <c r="G35" i="1"/>
  <c r="H35" i="1"/>
  <c r="I35" i="1"/>
  <c r="J35" i="1"/>
  <c r="K35" i="1"/>
  <c r="F133" i="1"/>
  <c r="G133" i="1"/>
  <c r="H133" i="1"/>
  <c r="I133" i="1"/>
  <c r="J133" i="1"/>
  <c r="K133" i="1"/>
  <c r="F72" i="1"/>
  <c r="G72" i="1"/>
  <c r="H72" i="1"/>
  <c r="I72" i="1"/>
  <c r="J72" i="1"/>
  <c r="K72" i="1"/>
  <c r="F43" i="1"/>
  <c r="G43" i="1"/>
  <c r="H43" i="1"/>
  <c r="I43" i="1"/>
  <c r="J43" i="1"/>
  <c r="K43" i="1"/>
  <c r="F115" i="1"/>
  <c r="G115" i="1"/>
  <c r="H115" i="1"/>
  <c r="I115" i="1"/>
  <c r="J115" i="1"/>
  <c r="K115" i="1"/>
  <c r="F60" i="1"/>
  <c r="G60" i="1"/>
  <c r="H60" i="1"/>
  <c r="I60" i="1"/>
  <c r="J60" i="1"/>
  <c r="K60" i="1"/>
  <c r="F75" i="1"/>
  <c r="G75" i="1"/>
  <c r="H75" i="1"/>
  <c r="I75" i="1"/>
  <c r="J75" i="1"/>
  <c r="K75" i="1"/>
  <c r="F139" i="1"/>
  <c r="G139" i="1"/>
  <c r="H139" i="1"/>
  <c r="I139" i="1"/>
  <c r="J139" i="1"/>
  <c r="K139" i="1"/>
  <c r="F65" i="1"/>
  <c r="G65" i="1"/>
  <c r="H65" i="1"/>
  <c r="I65" i="1"/>
  <c r="J65" i="1"/>
  <c r="K65" i="1"/>
  <c r="F67" i="1"/>
  <c r="G67" i="1"/>
  <c r="H67" i="1"/>
  <c r="I67" i="1"/>
  <c r="J67" i="1"/>
  <c r="K67" i="1"/>
  <c r="F134" i="1"/>
  <c r="G134" i="1"/>
  <c r="H134" i="1"/>
  <c r="I134" i="1"/>
  <c r="J134" i="1"/>
  <c r="K134" i="1"/>
  <c r="F58" i="1"/>
  <c r="G58" i="1"/>
  <c r="H58" i="1"/>
  <c r="I58" i="1"/>
  <c r="J58" i="1"/>
  <c r="K58" i="1"/>
  <c r="F78" i="1"/>
  <c r="G78" i="1"/>
  <c r="H78" i="1"/>
  <c r="I78" i="1"/>
  <c r="J78" i="1"/>
  <c r="K78" i="1"/>
  <c r="F79" i="1"/>
  <c r="G79" i="1"/>
  <c r="H79" i="1"/>
  <c r="I79" i="1"/>
  <c r="J79" i="1"/>
  <c r="K79" i="1"/>
  <c r="F76" i="1" l="1"/>
  <c r="G76" i="1"/>
  <c r="H76" i="1"/>
  <c r="I76" i="1"/>
  <c r="J76" i="1"/>
  <c r="K76" i="1"/>
  <c r="F55" i="1"/>
  <c r="G55" i="1"/>
  <c r="H55" i="1"/>
  <c r="I55" i="1"/>
  <c r="J55" i="1"/>
  <c r="K55" i="1"/>
  <c r="F96" i="1"/>
  <c r="G96" i="1"/>
  <c r="H96" i="1"/>
  <c r="I96" i="1"/>
  <c r="J96" i="1"/>
  <c r="K96" i="1"/>
  <c r="F19" i="1"/>
  <c r="G19" i="1"/>
  <c r="H19" i="1"/>
  <c r="I19" i="1"/>
  <c r="J19" i="1"/>
  <c r="K19" i="1"/>
  <c r="F70" i="1"/>
  <c r="G70" i="1"/>
  <c r="H70" i="1"/>
  <c r="I70" i="1"/>
  <c r="J70" i="1"/>
  <c r="K70" i="1"/>
  <c r="F69" i="1"/>
  <c r="G69" i="1"/>
  <c r="H69" i="1"/>
  <c r="I69" i="1"/>
  <c r="J69" i="1"/>
  <c r="K69" i="1"/>
  <c r="F73" i="1"/>
  <c r="G73" i="1"/>
  <c r="H73" i="1"/>
  <c r="I73" i="1"/>
  <c r="J73" i="1"/>
  <c r="K73" i="1"/>
  <c r="F82" i="1"/>
  <c r="G82" i="1"/>
  <c r="H82" i="1"/>
  <c r="I82" i="1"/>
  <c r="J82" i="1"/>
  <c r="K82" i="1"/>
  <c r="F100" i="1"/>
  <c r="G100" i="1"/>
  <c r="H100" i="1"/>
  <c r="I100" i="1"/>
  <c r="J100" i="1"/>
  <c r="K100" i="1"/>
  <c r="F94" i="1"/>
  <c r="G94" i="1"/>
  <c r="H94" i="1"/>
  <c r="I94" i="1"/>
  <c r="J94" i="1"/>
  <c r="K94" i="1"/>
  <c r="F23" i="1"/>
  <c r="G23" i="1"/>
  <c r="H23" i="1"/>
  <c r="I23" i="1"/>
  <c r="J23" i="1"/>
  <c r="K23" i="1"/>
  <c r="F90" i="1"/>
  <c r="G90" i="1"/>
  <c r="H90" i="1"/>
  <c r="I90" i="1"/>
  <c r="J90" i="1"/>
  <c r="K90" i="1"/>
  <c r="F87" i="1"/>
  <c r="G87" i="1"/>
  <c r="H87" i="1"/>
  <c r="I87" i="1"/>
  <c r="J87" i="1"/>
  <c r="K87" i="1"/>
  <c r="F42" i="1"/>
  <c r="G42" i="1"/>
  <c r="H42" i="1"/>
  <c r="I42" i="1"/>
  <c r="J42" i="1"/>
  <c r="K42" i="1"/>
  <c r="F125" i="1"/>
  <c r="G125" i="1"/>
  <c r="H125" i="1"/>
  <c r="I125" i="1"/>
  <c r="J125" i="1"/>
  <c r="K125" i="1"/>
  <c r="F29" i="1"/>
  <c r="G29" i="1"/>
  <c r="H29" i="1"/>
  <c r="I29" i="1"/>
  <c r="J29" i="1"/>
  <c r="K29" i="1"/>
  <c r="A76" i="1"/>
  <c r="A55" i="1"/>
  <c r="A96" i="1"/>
  <c r="A19" i="1"/>
  <c r="A70" i="1"/>
  <c r="A69" i="1"/>
  <c r="A73" i="1"/>
  <c r="A82" i="1"/>
  <c r="A100" i="1"/>
  <c r="A94" i="1"/>
  <c r="A23" i="1"/>
  <c r="A90" i="1"/>
  <c r="A87" i="1"/>
  <c r="A42" i="1"/>
  <c r="A125" i="1"/>
  <c r="A29" i="1"/>
  <c r="A143" i="1" l="1"/>
  <c r="F143" i="1"/>
  <c r="G143" i="1"/>
  <c r="H143" i="1"/>
  <c r="I143" i="1"/>
  <c r="J143" i="1"/>
  <c r="K143" i="1"/>
  <c r="F110" i="1"/>
  <c r="G110" i="1"/>
  <c r="H110" i="1"/>
  <c r="I110" i="1"/>
  <c r="J110" i="1"/>
  <c r="K110" i="1"/>
  <c r="F34" i="1"/>
  <c r="G34" i="1"/>
  <c r="H34" i="1"/>
  <c r="I34" i="1"/>
  <c r="J34" i="1"/>
  <c r="K34" i="1"/>
  <c r="F20" i="1"/>
  <c r="G20" i="1"/>
  <c r="H20" i="1"/>
  <c r="I20" i="1"/>
  <c r="J20" i="1"/>
  <c r="K20" i="1"/>
  <c r="F38" i="1"/>
  <c r="G38" i="1"/>
  <c r="H38" i="1"/>
  <c r="I38" i="1"/>
  <c r="J38" i="1"/>
  <c r="K38" i="1"/>
  <c r="F91" i="1"/>
  <c r="G91" i="1"/>
  <c r="H91" i="1"/>
  <c r="I91" i="1"/>
  <c r="J91" i="1"/>
  <c r="K91" i="1"/>
  <c r="F46" i="1"/>
  <c r="G46" i="1"/>
  <c r="H46" i="1"/>
  <c r="I46" i="1"/>
  <c r="J46" i="1"/>
  <c r="K46" i="1"/>
  <c r="F120" i="1"/>
  <c r="G120" i="1"/>
  <c r="H120" i="1"/>
  <c r="I120" i="1"/>
  <c r="J120" i="1"/>
  <c r="K120" i="1"/>
  <c r="F27" i="1"/>
  <c r="G27" i="1"/>
  <c r="H27" i="1"/>
  <c r="I27" i="1"/>
  <c r="J27" i="1"/>
  <c r="K27" i="1"/>
  <c r="A110" i="1"/>
  <c r="A34" i="1"/>
  <c r="A20" i="1"/>
  <c r="A38" i="1"/>
  <c r="A91" i="1"/>
  <c r="A46" i="1"/>
  <c r="A120" i="1"/>
  <c r="A27" i="1"/>
  <c r="K146" i="1" l="1"/>
  <c r="J146" i="1"/>
  <c r="I146" i="1"/>
  <c r="H146" i="1"/>
  <c r="G146" i="1"/>
  <c r="F146" i="1"/>
  <c r="A146" i="1"/>
  <c r="A16" i="1" l="1"/>
  <c r="F16" i="1"/>
  <c r="G16" i="1"/>
  <c r="H16" i="1"/>
  <c r="I16" i="1"/>
  <c r="J16" i="1"/>
  <c r="K16" i="1"/>
  <c r="A122" i="1"/>
  <c r="F122" i="1"/>
  <c r="G122" i="1"/>
  <c r="H122" i="1"/>
  <c r="I122" i="1"/>
  <c r="J122" i="1"/>
  <c r="K122" i="1"/>
  <c r="A62" i="1"/>
  <c r="F62" i="1"/>
  <c r="G62" i="1"/>
  <c r="H62" i="1"/>
  <c r="I62" i="1"/>
  <c r="J62" i="1"/>
  <c r="K62" i="1"/>
  <c r="A140" i="1"/>
  <c r="F140" i="1"/>
  <c r="G140" i="1"/>
  <c r="H140" i="1"/>
  <c r="I140" i="1"/>
  <c r="J140" i="1"/>
  <c r="K140" i="1"/>
  <c r="A103" i="1"/>
  <c r="F103" i="1"/>
  <c r="G103" i="1"/>
  <c r="H103" i="1"/>
  <c r="I103" i="1"/>
  <c r="J103" i="1"/>
  <c r="K103" i="1"/>
  <c r="A64" i="1"/>
  <c r="F64" i="1"/>
  <c r="G64" i="1"/>
  <c r="H64" i="1"/>
  <c r="I64" i="1"/>
  <c r="J64" i="1"/>
  <c r="K64" i="1"/>
  <c r="A40" i="1"/>
  <c r="F40" i="1"/>
  <c r="G40" i="1"/>
  <c r="H40" i="1"/>
  <c r="I40" i="1"/>
  <c r="J40" i="1"/>
  <c r="K40" i="1"/>
  <c r="A85" i="1"/>
  <c r="F85" i="1"/>
  <c r="G85" i="1"/>
  <c r="H85" i="1"/>
  <c r="I85" i="1"/>
  <c r="J85" i="1"/>
  <c r="K85" i="1"/>
  <c r="A21" i="1"/>
  <c r="F21" i="1"/>
  <c r="G21" i="1"/>
  <c r="H21" i="1"/>
  <c r="I21" i="1"/>
  <c r="J21" i="1"/>
  <c r="K21" i="1"/>
  <c r="A52" i="1"/>
  <c r="F52" i="1"/>
  <c r="G52" i="1"/>
  <c r="H52" i="1"/>
  <c r="I52" i="1"/>
  <c r="J52" i="1"/>
  <c r="K52" i="1"/>
  <c r="A53" i="1"/>
  <c r="A119" i="1"/>
  <c r="A63" i="1"/>
  <c r="A30" i="1"/>
  <c r="A89" i="1"/>
  <c r="A31" i="1"/>
  <c r="A124" i="1"/>
  <c r="A26" i="1"/>
  <c r="A74" i="1"/>
  <c r="A66" i="1"/>
  <c r="A51" i="1"/>
  <c r="A54" i="1"/>
  <c r="A80" i="1"/>
  <c r="A77" i="1"/>
  <c r="F53" i="1"/>
  <c r="G53" i="1"/>
  <c r="H53" i="1"/>
  <c r="I53" i="1"/>
  <c r="J53" i="1"/>
  <c r="K53" i="1"/>
  <c r="F119" i="1"/>
  <c r="G119" i="1"/>
  <c r="H119" i="1"/>
  <c r="I119" i="1"/>
  <c r="J119" i="1"/>
  <c r="K119" i="1"/>
  <c r="F63" i="1"/>
  <c r="G63" i="1"/>
  <c r="H63" i="1"/>
  <c r="I63" i="1"/>
  <c r="J63" i="1"/>
  <c r="K63" i="1"/>
  <c r="F30" i="1"/>
  <c r="G30" i="1"/>
  <c r="H30" i="1"/>
  <c r="I30" i="1"/>
  <c r="J30" i="1"/>
  <c r="K30" i="1"/>
  <c r="F89" i="1"/>
  <c r="G89" i="1"/>
  <c r="H89" i="1"/>
  <c r="I89" i="1"/>
  <c r="J89" i="1"/>
  <c r="K89" i="1"/>
  <c r="F31" i="1"/>
  <c r="G31" i="1"/>
  <c r="H31" i="1"/>
  <c r="I31" i="1"/>
  <c r="J31" i="1"/>
  <c r="K31" i="1"/>
  <c r="F124" i="1"/>
  <c r="G124" i="1"/>
  <c r="H124" i="1"/>
  <c r="I124" i="1"/>
  <c r="J124" i="1"/>
  <c r="K124" i="1"/>
  <c r="F26" i="1"/>
  <c r="G26" i="1"/>
  <c r="H26" i="1"/>
  <c r="I26" i="1"/>
  <c r="J26" i="1"/>
  <c r="K26" i="1"/>
  <c r="F74" i="1"/>
  <c r="G74" i="1"/>
  <c r="H74" i="1"/>
  <c r="I74" i="1"/>
  <c r="J74" i="1"/>
  <c r="K74" i="1"/>
  <c r="F66" i="1"/>
  <c r="G66" i="1"/>
  <c r="H66" i="1"/>
  <c r="I66" i="1"/>
  <c r="J66" i="1"/>
  <c r="K66" i="1"/>
  <c r="F51" i="1"/>
  <c r="G51" i="1"/>
  <c r="H51" i="1"/>
  <c r="I51" i="1"/>
  <c r="J51" i="1"/>
  <c r="K51" i="1"/>
  <c r="F54" i="1"/>
  <c r="G54" i="1"/>
  <c r="H54" i="1"/>
  <c r="I54" i="1"/>
  <c r="J54" i="1"/>
  <c r="K54" i="1"/>
  <c r="F80" i="1"/>
  <c r="G80" i="1"/>
  <c r="H80" i="1"/>
  <c r="I80" i="1"/>
  <c r="J80" i="1"/>
  <c r="K80" i="1"/>
  <c r="F77" i="1"/>
  <c r="G77" i="1"/>
  <c r="H77" i="1"/>
  <c r="I77" i="1"/>
  <c r="J77" i="1"/>
  <c r="K77" i="1"/>
  <c r="F44" i="1" l="1"/>
  <c r="G44" i="1"/>
  <c r="H44" i="1"/>
  <c r="I44" i="1"/>
  <c r="J44" i="1"/>
  <c r="K44" i="1"/>
  <c r="F86" i="1"/>
  <c r="G86" i="1"/>
  <c r="H86" i="1"/>
  <c r="I86" i="1"/>
  <c r="J86" i="1"/>
  <c r="K86" i="1"/>
  <c r="F111" i="1"/>
  <c r="G111" i="1"/>
  <c r="H111" i="1"/>
  <c r="I111" i="1"/>
  <c r="J111" i="1"/>
  <c r="K111" i="1"/>
  <c r="F121" i="1"/>
  <c r="G121" i="1"/>
  <c r="H121" i="1"/>
  <c r="I121" i="1"/>
  <c r="J121" i="1"/>
  <c r="K121" i="1"/>
  <c r="F28" i="1"/>
  <c r="G28" i="1"/>
  <c r="H28" i="1"/>
  <c r="I28" i="1"/>
  <c r="J28" i="1"/>
  <c r="K28" i="1"/>
  <c r="F18" i="1"/>
  <c r="G18" i="1"/>
  <c r="H18" i="1"/>
  <c r="I18" i="1"/>
  <c r="J18" i="1"/>
  <c r="K18" i="1"/>
  <c r="F36" i="1"/>
  <c r="G36" i="1"/>
  <c r="H36" i="1"/>
  <c r="I36" i="1"/>
  <c r="J36" i="1"/>
  <c r="K36" i="1"/>
  <c r="F109" i="1"/>
  <c r="G109" i="1"/>
  <c r="H109" i="1"/>
  <c r="I109" i="1"/>
  <c r="J109" i="1"/>
  <c r="K109" i="1"/>
  <c r="A44" i="1"/>
  <c r="A86" i="1"/>
  <c r="A111" i="1"/>
  <c r="A121" i="1"/>
  <c r="A28" i="1"/>
  <c r="A18" i="1"/>
  <c r="A36" i="1"/>
  <c r="A109" i="1"/>
  <c r="F49" i="1"/>
  <c r="G49" i="1"/>
  <c r="H49" i="1"/>
  <c r="I49" i="1"/>
  <c r="J49" i="1"/>
  <c r="K49" i="1"/>
  <c r="F135" i="1"/>
  <c r="G135" i="1"/>
  <c r="H135" i="1"/>
  <c r="I135" i="1"/>
  <c r="J135" i="1"/>
  <c r="K135" i="1"/>
  <c r="F56" i="1"/>
  <c r="G56" i="1"/>
  <c r="H56" i="1"/>
  <c r="I56" i="1"/>
  <c r="J56" i="1"/>
  <c r="K56" i="1"/>
  <c r="F47" i="1"/>
  <c r="G47" i="1"/>
  <c r="H47" i="1"/>
  <c r="I47" i="1"/>
  <c r="J47" i="1"/>
  <c r="K47" i="1"/>
  <c r="F137" i="1"/>
  <c r="G137" i="1"/>
  <c r="H137" i="1"/>
  <c r="I137" i="1"/>
  <c r="J137" i="1"/>
  <c r="K137" i="1"/>
  <c r="F150" i="1"/>
  <c r="G150" i="1"/>
  <c r="H150" i="1"/>
  <c r="I150" i="1"/>
  <c r="J150" i="1"/>
  <c r="K150" i="1"/>
  <c r="F32" i="1"/>
  <c r="G32" i="1"/>
  <c r="H32" i="1"/>
  <c r="I32" i="1"/>
  <c r="J32" i="1"/>
  <c r="K32" i="1"/>
  <c r="F93" i="1"/>
  <c r="G93" i="1"/>
  <c r="H93" i="1"/>
  <c r="I93" i="1"/>
  <c r="J93" i="1"/>
  <c r="K93" i="1"/>
  <c r="A49" i="1"/>
  <c r="A135" i="1"/>
  <c r="A56" i="1"/>
  <c r="A47" i="1"/>
  <c r="A137" i="1"/>
  <c r="A150" i="1"/>
  <c r="A32" i="1"/>
  <c r="A93" i="1"/>
  <c r="A22" i="1" l="1"/>
  <c r="A41" i="1"/>
  <c r="F22" i="1"/>
  <c r="G22" i="1"/>
  <c r="H22" i="1"/>
  <c r="I22" i="1"/>
  <c r="J22" i="1"/>
  <c r="K22" i="1"/>
  <c r="F41" i="1"/>
  <c r="G41" i="1"/>
  <c r="H41" i="1"/>
  <c r="I41" i="1"/>
  <c r="J41" i="1"/>
  <c r="K41" i="1"/>
  <c r="F39" i="1" l="1"/>
  <c r="G39" i="1"/>
  <c r="H39" i="1"/>
  <c r="I39" i="1"/>
  <c r="J39" i="1"/>
  <c r="K39" i="1"/>
  <c r="F68" i="1"/>
  <c r="G68" i="1"/>
  <c r="H68" i="1"/>
  <c r="I68" i="1"/>
  <c r="J68" i="1"/>
  <c r="K68" i="1"/>
  <c r="F114" i="1"/>
  <c r="G114" i="1"/>
  <c r="H114" i="1"/>
  <c r="I114" i="1"/>
  <c r="J114" i="1"/>
  <c r="K114" i="1"/>
  <c r="A39" i="1"/>
  <c r="A68" i="1"/>
  <c r="A114" i="1"/>
  <c r="F71" i="1" l="1"/>
  <c r="G71" i="1"/>
  <c r="H71" i="1"/>
  <c r="I71" i="1"/>
  <c r="J71" i="1"/>
  <c r="K71" i="1"/>
  <c r="A71" i="1"/>
  <c r="F24" i="1"/>
  <c r="G24" i="1"/>
  <c r="H24" i="1"/>
  <c r="I24" i="1"/>
  <c r="J24" i="1"/>
  <c r="K24" i="1"/>
  <c r="F101" i="1"/>
  <c r="G101" i="1"/>
  <c r="H101" i="1"/>
  <c r="I101" i="1"/>
  <c r="J101" i="1"/>
  <c r="K101" i="1"/>
  <c r="F136" i="1"/>
  <c r="G136" i="1"/>
  <c r="H136" i="1"/>
  <c r="I136" i="1"/>
  <c r="J136" i="1"/>
  <c r="K136" i="1"/>
  <c r="F37" i="1"/>
  <c r="G37" i="1"/>
  <c r="H37" i="1"/>
  <c r="I37" i="1"/>
  <c r="J37" i="1"/>
  <c r="K37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A24" i="1"/>
  <c r="A101" i="1"/>
  <c r="A136" i="1"/>
  <c r="A37" i="1"/>
  <c r="A117" i="1"/>
  <c r="A113" i="1"/>
  <c r="F33" i="1" l="1"/>
  <c r="G33" i="1"/>
  <c r="H33" i="1"/>
  <c r="I33" i="1"/>
  <c r="J33" i="1"/>
  <c r="K33" i="1"/>
  <c r="A33" i="1"/>
  <c r="A17" i="1" l="1"/>
  <c r="F17" i="1"/>
  <c r="G17" i="1"/>
  <c r="H17" i="1"/>
  <c r="I17" i="1"/>
  <c r="J17" i="1"/>
  <c r="K17" i="1"/>
  <c r="A107" i="1" l="1"/>
  <c r="F107" i="1"/>
  <c r="G107" i="1"/>
  <c r="H107" i="1"/>
  <c r="I107" i="1"/>
  <c r="J107" i="1"/>
  <c r="K107" i="1"/>
  <c r="K116" i="1" l="1"/>
  <c r="J116" i="1"/>
  <c r="I116" i="1"/>
  <c r="H116" i="1"/>
  <c r="G116" i="1"/>
  <c r="F116" i="1"/>
  <c r="A11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<sst xmlns="http://schemas.openxmlformats.org/spreadsheetml/2006/main" count="14027" uniqueCount="2749">
  <si>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</si>
  <si>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</si>
  <si>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</si>
  <si>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</si>
  <si>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</si>
  <si>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</si>
  <si>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</si>
  <si>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</si>
  <si>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</si>
  <si>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</si>
  <si>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</si>
  <si>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</si>
  <si>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</si>
  <si>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</si>
  <si>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</si>
  <si>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</si>
  <si>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</si>
  <si>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</si>
  <si>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</si>
  <si>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</si>
  <si>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</si>
  <si>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</si>
  <si>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</si>
  <si>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</si>
  <si>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</si>
  <si>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</si>
  <si>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</si>
  <si>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</si>
  <si>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</si>
  <si>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</si>
  <si>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</si>
  <si>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</si>
  <si>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</si>
  <si>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</si>
  <si>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</si>
  <si>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</si>
  <si>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</si>
  <si>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</si>
  <si>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</si>
  <si>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</si>
  <si>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</si>
  <si>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</si>
  <si>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</si>
  <si>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</si>
  <si>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</si>
  <si>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</si>
  <si>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</si>
  <si>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</si>
  <si>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</si>
  <si>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</si>
  <si>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</si>
  <si>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</si>
  <si>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</si>
  <si>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</si>
  <si>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</si>
  <si>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</si>
  <si>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</si>
  <si>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</si>
  <si>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</si>
  <si>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</si>
  <si>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</si>
  <si>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</si>
  <si>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</si>
  <si>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</si>
  <si>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</si>
  <si>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</si>
  <si>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</si>
  <si>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</si>
  <si>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</si>
  <si>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</si>
  <si>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</si>
  <si>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</si>
  <si>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</si>
  <si>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</si>
  <si>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</si>
  <si>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</si>
  <si>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</si>
  <si>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</si>
  <si>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</si>
  <si>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</si>
  <si>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</si>
  <si>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</si>
  <si>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</si>
  <si>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</si>
  <si>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</si>
  <si>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</si>
  <si>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</si>
  <si>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</si>
  <si>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</si>
  <si>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</si>
  <si>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</si>
  <si>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</si>
  <si>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</si>
  <si>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</si>
  <si>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</si>
  <si>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</si>
  <si>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</si>
  <si>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</si>
  <si>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</si>
  <si>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</si>
  <si>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</si>
  <si>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</si>
  <si>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</si>
  <si>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</si>
  <si>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</si>
  <si>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</si>
  <si>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</si>
  <si>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</si>
  <si>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</si>
  <si>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</si>
  <si>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</si>
  <si>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</si>
  <si>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</si>
  <si>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</si>
  <si>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</si>
  <si>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</si>
  <si>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</si>
  <si>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</si>
  <si>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</si>
  <si>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</si>
  <si>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</si>
  <si>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</si>
  <si>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</si>
  <si>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</si>
  <si>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</si>
  <si>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</si>
  <si>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</si>
  <si>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</si>
  <si>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</si>
  <si>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</si>
  <si>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</si>
  <si>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</si>
  <si>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</si>
  <si>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</si>
  <si>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</si>
  <si>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</si>
  <si>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</si>
  <si>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</si>
  <si>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</si>
  <si>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</si>
  <si>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</si>
  <si>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</si>
  <si>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</si>
  <si>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</si>
  <si>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</si>
  <si>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</si>
  <si>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</si>
  <si>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</si>
  <si>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</si>
  <si>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</si>
  <si>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</si>
  <si>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</si>
  <si>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</si>
  <si>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</si>
  <si>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</si>
  <si>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</si>
  <si>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</si>
  <si>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</si>
  <si>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</si>
  <si>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</si>
  <si>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</si>
  <si>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</si>
  <si>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</si>
  <si>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</si>
  <si>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</si>
  <si>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</si>
  <si>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</si>
  <si>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</si>
  <si>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</si>
  <si>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</si>
  <si>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</si>
  <si>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</si>
  <si>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</si>
  <si>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</si>
  <si>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</si>
  <si>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</si>
  <si>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</si>
  <si>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</si>
  <si>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</si>
  <si>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</si>
  <si>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</si>
  <si>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</si>
  <si>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</si>
  <si>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</si>
  <si>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</si>
  <si>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</si>
  <si>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</si>
  <si>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</si>
  <si>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</si>
  <si>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</si>
  <si>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</si>
  <si>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</si>
  <si>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</si>
  <si>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</si>
  <si>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</si>
  <si>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</si>
  <si>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</si>
  <si>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</si>
  <si>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</si>
  <si>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</si>
  <si>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</si>
  <si>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</si>
  <si>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</si>
  <si>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</si>
  <si>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</si>
  <si>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</si>
  <si>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</si>
  <si>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</si>
  <si>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</si>
  <si>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</si>
  <si>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</si>
  <si>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</si>
  <si>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</si>
  <si>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</si>
  <si>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</si>
  <si>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</si>
  <si>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</si>
  <si>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</si>
  <si>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</si>
  <si>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</si>
  <si>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</si>
  <si>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</si>
  <si>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</si>
  <si>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</si>
  <si>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</si>
  <si>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</si>
  <si>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</si>
  <si>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</si>
  <si>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</si>
  <si>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</si>
  <si>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</si>
  <si>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</si>
  <si>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</si>
  <si>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</si>
  <si>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</si>
  <si>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</si>
  <si>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</si>
  <si>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</si>
  <si>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</si>
  <si>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</si>
  <si>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</si>
  <si>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</si>
  <si>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</si>
  <si>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</si>
  <si>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</si>
  <si>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</si>
  <si>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</si>
  <si>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</si>
  <si>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</si>
  <si>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</si>
  <si>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</si>
  <si>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</si>
  <si>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</si>
  <si>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</si>
  <si>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</si>
  <si>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</si>
  <si>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</si>
  <si>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</si>
  <si>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</si>
  <si>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</si>
  <si>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</si>
  <si>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</si>
  <si>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</si>
  <si>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</si>
  <si>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</si>
  <si>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</si>
  <si>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</si>
  <si>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</si>
  <si>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</si>
  <si>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</si>
  <si>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</si>
  <si>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</si>
  <si>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</si>
  <si>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</si>
  <si>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</si>
  <si>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</si>
  <si>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</si>
  <si>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</si>
  <si>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</si>
  <si>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</si>
  <si>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</si>
  <si>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</si>
  <si>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</si>
  <si>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</si>
  <si>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</si>
  <si>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</si>
  <si>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</si>
  <si>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</si>
  <si>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</si>
  <si>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</si>
  <si>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</si>
  <si>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</si>
  <si>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</si>
  <si>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</si>
  <si>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</si>
  <si>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</si>
  <si>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</si>
  <si>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</si>
  <si>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</si>
  <si>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</si>
  <si>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</si>
  <si>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</si>
  <si>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</si>
  <si>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</si>
  <si>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</si>
  <si>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</si>
  <si>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</si>
  <si>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</si>
  <si>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</si>
  <si>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</si>
  <si>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</si>
  <si>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</si>
  <si>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</si>
  <si>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</si>
  <si>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</si>
  <si>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</si>
  <si>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</si>
  <si>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</si>
  <si>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</si>
  <si>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</si>
  <si>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</si>
  <si>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</si>
  <si>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</si>
  <si>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</si>
  <si>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</si>
  <si>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</si>
  <si>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</si>
  <si>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</si>
  <si>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</si>
  <si>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</si>
  <si>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</si>
  <si>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</si>
  <si>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</si>
  <si>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</si>
  <si>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</si>
  <si>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</si>
  <si>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</si>
  <si>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</si>
  <si>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</si>
  <si>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</si>
  <si>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</si>
  <si>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</si>
  <si>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</si>
  <si>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</si>
  <si>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</si>
  <si>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</si>
  <si>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</si>
  <si>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</si>
  <si>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</si>
  <si>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</si>
  <si>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</si>
  <si>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</si>
  <si>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</si>
  <si>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</si>
  <si>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</si>
  <si>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</si>
  <si>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</si>
  <si>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</si>
  <si>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</si>
  <si>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</si>
  <si>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</si>
  <si>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</si>
  <si>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</si>
  <si>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</si>
  <si>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</si>
  <si>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</si>
  <si>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</si>
  <si>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</si>
  <si>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</si>
  <si>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</si>
  <si>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</si>
  <si>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</si>
  <si>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</si>
  <si>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</si>
  <si>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</si>
  <si>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</si>
  <si>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</si>
  <si>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</si>
  <si>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</si>
  <si>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</si>
  <si>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</si>
  <si>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</si>
  <si>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</si>
  <si>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</si>
  <si>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</si>
  <si>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</si>
  <si>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</si>
  <si>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</si>
  <si>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</si>
  <si>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</si>
  <si>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</si>
  <si>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</si>
  <si>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</si>
  <si>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</si>
  <si>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</si>
  <si>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</si>
  <si>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</si>
  <si>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</si>
  <si>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</si>
  <si>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</si>
  <si>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</si>
  <si>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</si>
  <si>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</si>
  <si>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</si>
  <si>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</si>
  <si>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</si>
  <si>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</si>
  <si>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</si>
  <si>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</si>
  <si>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</si>
  <si>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</si>
  <si>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</si>
  <si>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</si>
  <si>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</si>
  <si>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</si>
  <si>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</si>
  <si>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</si>
  <si>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</si>
  <si>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</si>
  <si>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</si>
  <si>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</si>
  <si>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</si>
  <si>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</si>
  <si>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</si>
  <si>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</si>
  <si>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</si>
  <si>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</si>
  <si>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</si>
  <si>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</si>
  <si>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</si>
  <si>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</si>
  <si>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</si>
  <si>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</si>
  <si>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</si>
  <si>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</si>
  <si>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</si>
  <si>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</si>
  <si>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</si>
  <si>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</si>
  <si>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</si>
  <si>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</si>
  <si>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</si>
  <si>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</si>
  <si>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</si>
  <si>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</si>
  <si>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</si>
  <si>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</si>
  <si>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</si>
  <si>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</si>
  <si>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</si>
  <si>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</si>
  <si>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</si>
  <si>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</si>
  <si>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</si>
  <si>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</si>
  <si>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</si>
  <si>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</si>
  <si>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</si>
  <si>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</si>
  <si>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</si>
  <si>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</si>
  <si>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</si>
  <si>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</si>
  <si>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</si>
  <si>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</si>
  <si>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</si>
  <si>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</si>
  <si>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</si>
  <si>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</si>
  <si>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</si>
  <si>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</si>
  <si>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</si>
  <si>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</si>
  <si>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</si>
  <si>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</si>
  <si>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</si>
  <si>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</si>
  <si>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</si>
  <si>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</si>
  <si>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</si>
  <si>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</si>
  <si>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</si>
  <si>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</si>
  <si>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</si>
  <si>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</si>
  <si>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</si>
  <si>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</si>
  <si>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</si>
  <si>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</si>
  <si>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</si>
  <si>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</si>
  <si>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</si>
  <si>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</si>
  <si>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</si>
  <si>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</si>
  <si>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</si>
  <si>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</si>
  <si>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</si>
  <si>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</si>
  <si>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</si>
  <si>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</si>
  <si>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</si>
  <si>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</si>
  <si>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</si>
  <si>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</si>
  <si>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</si>
  <si>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</si>
  <si>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</si>
  <si>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</si>
  <si>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</si>
  <si>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</si>
  <si>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</si>
  <si>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</si>
  <si>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</si>
  <si>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</si>
  <si>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</si>
  <si>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</si>
  <si>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</si>
  <si>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</si>
  <si>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</si>
  <si>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</si>
  <si>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</si>
  <si>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</si>
  <si>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</si>
  <si>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</si>
  <si>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</si>
  <si>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</si>
  <si>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</si>
  <si>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</si>
  <si>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</si>
  <si>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</si>
  <si>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</si>
  <si>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</si>
  <si>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</si>
  <si>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</si>
  <si>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</si>
  <si>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</si>
  <si>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</si>
  <si>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</si>
  <si>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</si>
  <si>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</si>
  <si>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</si>
  <si>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</si>
  <si>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</si>
  <si>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</si>
  <si>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</si>
  <si>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</si>
  <si>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</si>
  <si>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</si>
  <si>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</si>
  <si>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</si>
  <si>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</si>
  <si>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</si>
  <si>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</si>
  <si>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</si>
  <si>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</si>
  <si>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</si>
  <si>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</si>
  <si>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</si>
  <si>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</si>
  <si>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</si>
  <si>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</si>
  <si>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</si>
  <si>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</si>
  <si>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</si>
  <si>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</si>
  <si>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</si>
  <si>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</si>
  <si>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</si>
  <si>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</si>
  <si>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</si>
  <si>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</si>
  <si>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</si>
  <si>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</si>
  <si>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</si>
  <si>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</si>
  <si>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</si>
  <si>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</si>
  <si>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</si>
  <si>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</si>
  <si>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</si>
  <si>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</si>
  <si>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</si>
  <si>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</si>
  <si>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</si>
  <si>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</si>
  <si>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</si>
  <si>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</si>
  <si>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</si>
  <si>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</si>
  <si>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</si>
  <si>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</si>
  <si>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</si>
  <si>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</si>
  <si>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</si>
  <si>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</si>
  <si>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</si>
  <si>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</si>
  <si>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</si>
  <si>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</si>
  <si>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</si>
  <si>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</si>
  <si>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</si>
  <si>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</si>
  <si>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</si>
  <si>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</si>
  <si>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</si>
  <si>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</si>
  <si>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</si>
  <si>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</si>
  <si>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</si>
  <si>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</si>
  <si>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</si>
  <si>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</si>
  <si>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</si>
  <si>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</si>
  <si>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</si>
  <si>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</si>
  <si>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</si>
  <si>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</si>
  <si>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</si>
  <si>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</si>
  <si>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</si>
  <si>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</si>
  <si>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</si>
  <si>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</si>
  <si>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</si>
  <si>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</si>
  <si>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</si>
  <si>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</si>
  <si>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</si>
  <si>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</si>
  <si>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</si>
  <si>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</si>
  <si>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</si>
  <si>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</si>
  <si>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</si>
  <si>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</si>
  <si>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</si>
  <si>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</si>
  <si>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</si>
  <si>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</si>
  <si>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</si>
  <si>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</si>
  <si>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</si>
  <si>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</si>
  <si>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</si>
  <si>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</si>
  <si>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</si>
  <si>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</si>
  <si>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</si>
  <si>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</si>
  <si>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</si>
  <si>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</si>
  <si>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</si>
  <si>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</si>
  <si>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</si>
  <si>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</si>
  <si>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</si>
  <si>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</si>
  <si>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</si>
  <si>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</si>
  <si>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</si>
  <si>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</si>
  <si>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</si>
  <si>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</si>
  <si>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</si>
  <si>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</si>
  <si>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</si>
  <si>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</si>
  <si>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</si>
  <si>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</si>
  <si>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</si>
  <si>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</si>
  <si>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</si>
  <si>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</si>
  <si>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</si>
  <si>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</si>
  <si>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</si>
  <si>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</si>
  <si>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</si>
  <si>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</si>
  <si>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</si>
  <si>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</si>
  <si>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</si>
  <si>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</si>
  <si>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</si>
  <si>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</si>
  <si>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</si>
  <si>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</si>
  <si>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</si>
  <si>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</si>
  <si>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</si>
  <si>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</si>
  <si>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</si>
  <si>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</si>
  <si>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</si>
  <si>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</si>
  <si>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</si>
  <si>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</si>
  <si>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</si>
  <si>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</si>
  <si>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</si>
  <si>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</si>
  <si>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</si>
  <si>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</si>
  <si>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</si>
  <si>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</si>
  <si>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</si>
  <si>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</si>
  <si>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</si>
  <si>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</si>
  <si>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</si>
  <si>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</si>
  <si>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</si>
  <si>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</si>
  <si>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</si>
  <si>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</si>
  <si>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</si>
  <si>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</si>
  <si>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</si>
  <si>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</si>
  <si>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</si>
  <si>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</si>
  <si>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</si>
  <si>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</si>
  <si>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</si>
  <si>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</si>
  <si>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</si>
  <si>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</si>
  <si>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</si>
  <si>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</si>
  <si>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</si>
  <si>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</si>
  <si>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</si>
  <si>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</si>
  <si>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</si>
  <si>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</si>
  <si>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</si>
  <si>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</si>
  <si>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</si>
  <si>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</si>
  <si>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</si>
  <si>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</si>
  <si>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</si>
  <si>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</si>
  <si>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</si>
  <si>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</si>
  <si>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</si>
  <si>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</si>
  <si>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</si>
  <si>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</si>
  <si>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</si>
  <si>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</si>
  <si>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</si>
  <si>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</si>
  <si>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</si>
  <si>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</si>
  <si>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</si>
  <si>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</si>
  <si>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</si>
  <si>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</si>
  <si>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</si>
  <si>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</si>
  <si>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</si>
  <si>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</si>
  <si>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</si>
  <si>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</si>
  <si>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</si>
  <si>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</si>
  <si>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</si>
  <si>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</si>
  <si>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</si>
  <si>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</si>
  <si>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</si>
  <si>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</si>
  <si>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</si>
  <si>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</si>
  <si>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</si>
  <si>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</si>
  <si>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</si>
  <si>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</si>
  <si>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</si>
  <si>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</si>
  <si>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</si>
  <si>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</si>
  <si>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</si>
  <si>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</si>
  <si>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</si>
  <si>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</si>
  <si>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</si>
  <si>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</si>
  <si>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</si>
  <si>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</si>
  <si>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</si>
  <si>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</si>
  <si>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</si>
  <si>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</si>
  <si>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</si>
  <si>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</si>
  <si>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</si>
  <si>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</si>
  <si>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</si>
  <si>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</si>
  <si>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</si>
  <si>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</si>
  <si>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</si>
  <si>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</si>
  <si>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</si>
  <si>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</si>
  <si>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</si>
  <si>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</si>
  <si>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</si>
  <si>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</si>
  <si>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</si>
  <si>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</si>
  <si>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</si>
  <si>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</si>
  <si>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</si>
  <si>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</si>
  <si>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</si>
  <si>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</si>
  <si>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</si>
  <si>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</si>
  <si>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</si>
  <si>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</si>
  <si>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</si>
  <si>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</si>
  <si>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</si>
  <si>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</si>
  <si>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</si>
  <si>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</si>
  <si>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</si>
  <si>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</si>
  <si>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</si>
  <si>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</si>
  <si>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</si>
  <si>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</si>
  <si>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</si>
  <si>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</si>
  <si>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</si>
  <si>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</si>
  <si>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</si>
  <si>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</si>
  <si>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</si>
  <si>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</si>
  <si>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</si>
  <si>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</si>
  <si>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</si>
  <si>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</si>
  <si>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</si>
  <si>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</si>
  <si>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</si>
  <si>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</si>
  <si>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</si>
  <si>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</si>
  <si>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</si>
  <si>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</si>
  <si>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</si>
  <si>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</si>
  <si>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</si>
  <si>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</si>
  <si>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</si>
  <si>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</si>
  <si>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</si>
  <si>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</si>
  <si>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</si>
  <si>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</si>
  <si>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</si>
  <si>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</si>
  <si>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</si>
  <si>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</si>
  <si>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</si>
  <si>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</si>
  <si>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</si>
  <si>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</si>
  <si>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</si>
  <si>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</si>
  <si>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</si>
  <si>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</si>
  <si>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</si>
  <si>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</si>
  <si>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</si>
  <si>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</si>
  <si>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</si>
  <si>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</si>
  <si>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</si>
  <si>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</si>
  <si>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</si>
  <si>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</si>
  <si>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</si>
  <si>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</si>
  <si>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</si>
  <si>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</si>
  <si>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</si>
  <si>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</si>
  <si>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</si>
  <si>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</si>
  <si>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</si>
  <si>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</si>
  <si>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</si>
  <si>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</si>
  <si>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</si>
  <si>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</si>
  <si>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</si>
  <si>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</si>
  <si>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</si>
  <si>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</si>
  <si>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</si>
  <si>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</si>
  <si>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</si>
  <si>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</si>
  <si>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</si>
  <si>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</si>
  <si>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</si>
  <si>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</si>
  <si>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</si>
  <si>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</si>
  <si>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</si>
  <si>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</si>
  <si>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</si>
  <si>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</si>
  <si>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</si>
  <si>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</si>
  <si>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</si>
  <si>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</si>
  <si>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</si>
  <si>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</si>
  <si>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</si>
  <si>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</si>
  <si>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</si>
  <si>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</si>
  <si>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</si>
  <si>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</si>
  <si>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</si>
  <si>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</si>
  <si>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</si>
  <si>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</si>
  <si>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</si>
  <si>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</si>
  <si>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</si>
  <si>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</si>
  <si>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</si>
  <si>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</si>
  <si>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</si>
  <si>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</si>
  <si>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</si>
  <si>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</si>
  <si>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</si>
  <si>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</si>
  <si>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</si>
  <si>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</si>
  <si>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</si>
  <si>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</si>
  <si>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</si>
  <si>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</si>
  <si>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</si>
  <si>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</si>
  <si>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</si>
  <si>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</si>
  <si>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</si>
  <si>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</si>
  <si>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</si>
  <si>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</si>
  <si>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</si>
  <si>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</si>
  <si>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</si>
  <si>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</si>
  <si>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</si>
  <si>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</si>
  <si>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</si>
  <si>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</si>
  <si>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</si>
  <si>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</si>
  <si>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</si>
  <si>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</si>
  <si>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</si>
  <si>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</si>
  <si>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</si>
  <si>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</si>
  <si>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</si>
  <si>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</si>
  <si>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</si>
  <si>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</si>
  <si>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</si>
  <si>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</si>
  <si>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</si>
  <si>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</si>
  <si>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</si>
  <si>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</si>
  <si>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</si>
  <si>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</si>
  <si>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</si>
  <si>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</si>
  <si>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</si>
  <si>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</si>
  <si>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</si>
  <si>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</si>
  <si>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</si>
  <si>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</si>
  <si>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</si>
  <si>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</si>
  <si>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</si>
  <si>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</si>
  <si>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</si>
  <si>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</si>
  <si>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</si>
  <si>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</si>
  <si>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</si>
  <si>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</si>
  <si>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</si>
  <si>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</si>
  <si>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</si>
  <si>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</si>
  <si>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</si>
  <si>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</si>
  <si>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</si>
  <si>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</si>
  <si>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</si>
  <si>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</si>
  <si>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</si>
  <si>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</si>
  <si>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</si>
  <si>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</si>
  <si>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</si>
  <si>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</si>
  <si>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</si>
  <si>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</si>
  <si>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</si>
  <si>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</si>
  <si>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</si>
  <si>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</si>
  <si>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</si>
  <si>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</si>
  <si>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</si>
  <si>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</si>
  <si>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</si>
  <si>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</si>
  <si>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</si>
  <si>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</si>
  <si>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</si>
  <si>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</si>
  <si>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</si>
  <si>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</si>
  <si>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</si>
  <si>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</si>
  <si>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</si>
  <si>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</si>
  <si>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</si>
  <si>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</si>
  <si>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</si>
  <si>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</si>
  <si>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</si>
  <si>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</si>
  <si>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</si>
  <si>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</si>
  <si>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</si>
  <si>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</si>
  <si>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</si>
  <si>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</si>
  <si>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</si>
  <si>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</si>
  <si>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</si>
  <si>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</si>
  <si>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</si>
  <si>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</si>
  <si>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</si>
  <si>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</si>
  <si>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</si>
  <si>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</si>
  <si>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</si>
  <si>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</si>
  <si>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</si>
  <si>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</si>
  <si>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</si>
  <si>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</si>
  <si>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</si>
  <si>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</si>
  <si>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</si>
  <si>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</si>
  <si>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</si>
  <si>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</si>
  <si>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</si>
  <si>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</si>
  <si>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</si>
  <si>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</si>
  <si>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</si>
  <si>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</si>
  <si>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</si>
  <si>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</si>
  <si>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</si>
  <si>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</si>
  <si>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</si>
  <si>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</si>
  <si>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</si>
  <si>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</si>
  <si>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</si>
  <si>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</si>
  <si>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</si>
  <si>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</si>
  <si>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</si>
  <si>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</si>
  <si>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</si>
  <si>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</si>
  <si>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</si>
  <si>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</si>
  <si>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</si>
  <si>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</si>
  <si>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</si>
  <si>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</si>
  <si>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</si>
  <si>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</si>
  <si>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</si>
  <si>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</si>
  <si>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</si>
  <si>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</si>
  <si>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</si>
  <si>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</si>
  <si>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</si>
  <si>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</si>
  <si>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</si>
  <si>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</si>
  <si>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</si>
  <si>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</si>
  <si>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</si>
  <si>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</si>
  <si>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</si>
  <si>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</si>
  <si>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</si>
  <si>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</si>
  <si>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</si>
  <si>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</si>
  <si>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</si>
  <si>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</si>
  <si>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</si>
  <si>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</si>
  <si>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</si>
  <si>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</si>
  <si>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</si>
  <si>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</si>
  <si>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</si>
  <si>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</si>
  <si>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</si>
  <si>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</si>
  <si>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</si>
  <si>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</si>
  <si>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</si>
  <si>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</si>
  <si>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</si>
  <si>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</si>
  <si>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</si>
  <si>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</si>
  <si>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</si>
  <si>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</si>
  <si>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</si>
  <si>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</si>
  <si>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</si>
  <si>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</si>
  <si>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</si>
  <si>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</si>
  <si>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</si>
  <si>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</si>
  <si>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</si>
  <si>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</si>
  <si>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</si>
  <si>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</si>
  <si>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</si>
  <si>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</si>
  <si>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</si>
  <si>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</si>
  <si>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</si>
  <si>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</si>
  <si>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</si>
  <si>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</si>
  <si>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</si>
  <si>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</si>
  <si>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</si>
  <si>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</si>
  <si>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</si>
  <si>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</si>
  <si>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</si>
  <si>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</si>
  <si>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</si>
  <si>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</si>
  <si>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</si>
  <si>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</si>
  <si>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</si>
  <si>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</si>
  <si>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</si>
  <si>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</si>
  <si>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</si>
  <si>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</si>
  <si>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</si>
  <si>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</si>
  <si>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</si>
  <si>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</si>
  <si>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</si>
  <si>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</si>
  <si>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</si>
  <si>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</si>
  <si>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</si>
  <si>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</si>
  <si>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</si>
  <si>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</si>
  <si>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</si>
  <si>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</si>
  <si>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</si>
  <si>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</si>
  <si>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</si>
  <si>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</si>
  <si>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</si>
  <si>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</si>
  <si>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</si>
  <si>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</si>
  <si>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</si>
  <si>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</si>
  <si>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</si>
  <si>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</si>
  <si>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</si>
  <si>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</si>
  <si>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</si>
  <si>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</si>
  <si>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</si>
  <si>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</si>
  <si>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</si>
  <si>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</si>
  <si>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</si>
  <si>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</si>
  <si>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</si>
  <si>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</si>
  <si>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</si>
  <si>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</si>
  <si>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</si>
  <si>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</si>
  <si>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</si>
  <si>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</si>
  <si>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</si>
  <si>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</si>
  <si>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</si>
  <si>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</si>
  <si>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</si>
  <si>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</si>
  <si>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</si>
  <si>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</si>
  <si>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</si>
  <si>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</si>
  <si>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</si>
  <si>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</si>
  <si>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</si>
  <si>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</si>
  <si>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</si>
  <si>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</si>
  <si>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</si>
  <si>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</si>
  <si>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</si>
  <si>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</si>
  <si>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</si>
  <si>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</si>
  <si>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</si>
  <si>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</si>
  <si>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</si>
  <si>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</si>
  <si>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</si>
  <si>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</si>
  <si>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</si>
  <si>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</si>
  <si>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</si>
  <si>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</si>
  <si>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</si>
  <si>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</si>
  <si>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</si>
  <si>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</si>
  <si>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</si>
  <si>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</si>
  <si>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</si>
  <si>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</si>
  <si>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</si>
  <si>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</si>
  <si>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</si>
  <si>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</si>
  <si>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</si>
  <si>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</si>
  <si>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</si>
  <si>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</si>
  <si>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</si>
  <si>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</si>
  <si>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</si>
  <si>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</si>
  <si>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</si>
  <si>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</si>
  <si>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</si>
  <si>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</si>
  <si>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</si>
  <si>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</si>
  <si>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</si>
  <si>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</si>
  <si>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</si>
  <si>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</si>
  <si>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</si>
  <si>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</si>
  <si>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</si>
  <si>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</si>
  <si>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</si>
  <si>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</si>
  <si>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</si>
  <si>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</si>
  <si>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</si>
  <si>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</si>
  <si>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</si>
  <si>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</si>
  <si>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</si>
  <si>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</si>
  <si>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</si>
  <si>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</si>
  <si>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</si>
  <si>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</si>
  <si>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</si>
  <si>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</si>
  <si>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</si>
  <si>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</si>
  <si>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</si>
  <si>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</si>
  <si>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</si>
  <si>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</si>
  <si>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</si>
  <si>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</si>
  <si>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</si>
  <si>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</si>
  <si>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</si>
  <si>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</si>
  <si>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</si>
  <si>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</si>
  <si>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</si>
  <si>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</si>
  <si>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</si>
  <si>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</si>
  <si>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</si>
  <si>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</si>
  <si>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</si>
  <si>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</si>
  <si>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</si>
  <si>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</si>
  <si>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</si>
  <si>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</si>
  <si>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</si>
  <si>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</si>
  <si>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</si>
  <si>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</si>
  <si>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</si>
  <si>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</si>
  <si>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</si>
  <si>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</si>
  <si>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</si>
  <si>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</si>
  <si>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</si>
  <si>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</si>
  <si>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</si>
  <si>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</si>
  <si>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</si>
  <si>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</si>
  <si>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</si>
  <si>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</si>
  <si>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</si>
  <si>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</si>
  <si>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</si>
  <si>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</si>
  <si>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</si>
  <si>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</si>
  <si>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</si>
  <si>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</si>
  <si>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</si>
  <si>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</si>
  <si>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</si>
  <si>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</si>
  <si>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</si>
  <si>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</si>
  <si>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</si>
  <si>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</si>
  <si>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</si>
  <si>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</si>
  <si>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</si>
  <si>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</si>
  <si>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</si>
  <si>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</si>
  <si>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</si>
  <si>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</si>
  <si>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</si>
  <si>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</si>
  <si>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</si>
  <si>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</si>
  <si>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</si>
  <si>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</si>
  <si>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</si>
  <si>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</si>
  <si>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</si>
  <si>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</si>
  <si>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</si>
  <si>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</si>
  <si>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</si>
  <si>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</si>
  <si>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</si>
  <si>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</si>
  <si>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</si>
  <si>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</si>
  <si>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</si>
  <si>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</si>
  <si>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</si>
  <si>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</si>
  <si>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</si>
  <si>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</si>
  <si>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</si>
  <si>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</si>
  <si>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</si>
  <si>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</si>
  <si>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</si>
  <si>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</si>
  <si>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</si>
  <si>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</si>
  <si>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</si>
  <si>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</si>
  <si>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</si>
  <si>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</si>
  <si>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</si>
  <si>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</si>
  <si>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</si>
  <si>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</si>
  <si>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</si>
  <si>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</si>
  <si>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</si>
  <si>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</si>
  <si>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</si>
  <si>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</si>
  <si>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</si>
  <si>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</si>
  <si>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</si>
  <si>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</si>
  <si>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</si>
  <si>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</si>
  <si>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</si>
  <si>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</si>
  <si>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</si>
  <si>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</si>
  <si>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</si>
  <si>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</si>
  <si>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</si>
  <si>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</si>
  <si>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</si>
  <si>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</si>
  <si>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</si>
  <si>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</si>
  <si>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</si>
  <si>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</si>
  <si>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</si>
  <si>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</si>
  <si>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</si>
  <si>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</si>
  <si>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</si>
  <si>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</si>
  <si>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</si>
  <si>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</si>
  <si>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</si>
  <si>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</si>
  <si>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</si>
  <si>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</si>
  <si>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</si>
  <si>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</si>
  <si>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</si>
  <si>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</si>
  <si>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</si>
  <si>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</si>
  <si>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</si>
  <si>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</si>
  <si>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</si>
  <si>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</si>
  <si>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</si>
  <si>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</si>
  <si>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</si>
  <si>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</si>
  <si>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</si>
  <si>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</si>
  <si>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</si>
  <si>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</si>
  <si>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</si>
  <si>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</si>
  <si>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</si>
  <si>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</si>
  <si>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</si>
  <si>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</si>
  <si>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</si>
  <si>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</si>
  <si>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</si>
  <si>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</si>
  <si>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</si>
  <si>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</si>
  <si>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</si>
  <si>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</si>
  <si>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</si>
  <si>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</si>
  <si>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</si>
  <si>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</si>
  <si>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</si>
  <si>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</si>
  <si>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</si>
  <si>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</si>
  <si>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</si>
  <si>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</si>
  <si>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</si>
  <si>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</si>
  <si>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</si>
  <si>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</si>
  <si>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</si>
  <si>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</si>
  <si>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</si>
  <si>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</si>
  <si>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</si>
  <si>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</si>
  <si>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</si>
  <si>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</si>
  <si>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</si>
  <si>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</si>
  <si>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</si>
  <si>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</si>
  <si>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</si>
  <si>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</si>
  <si>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</si>
  <si>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</si>
  <si>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</si>
  <si>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</si>
  <si>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</si>
  <si>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</si>
  <si>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</si>
  <si>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</si>
  <si>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</si>
  <si>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</si>
  <si>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</si>
  <si>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</si>
  <si>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</si>
  <si>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</si>
  <si>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</si>
  <si>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</si>
  <si>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</si>
  <si>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</si>
  <si>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</si>
  <si>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</si>
  <si>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</si>
  <si>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</si>
  <si>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</si>
  <si>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</si>
  <si>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</si>
  <si>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</si>
  <si>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</si>
  <si>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</si>
  <si>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</si>
  <si>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</si>
  <si>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</si>
  <si>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</si>
  <si>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</si>
  <si>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</si>
  <si>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</si>
  <si>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</si>
  <si>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</si>
  <si>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</si>
  <si>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</si>
  <si>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</si>
  <si>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</si>
  <si>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</si>
  <si>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</si>
  <si>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</si>
  <si>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</si>
  <si>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</si>
  <si>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</si>
  <si>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</si>
  <si>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</si>
  <si>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</si>
  <si>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</si>
  <si>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</si>
  <si>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</si>
  <si>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</si>
  <si>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</si>
  <si>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</si>
  <si>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</si>
  <si>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</si>
  <si>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</si>
  <si>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</si>
  <si>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</si>
  <si>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</si>
  <si>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</si>
  <si>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</si>
  <si>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</si>
  <si>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</si>
  <si>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</si>
  <si>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</si>
  <si>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</si>
  <si>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</si>
  <si>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</si>
  <si>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</si>
  <si>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</si>
  <si>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</si>
  <si>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</si>
  <si>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</si>
  <si>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</si>
  <si>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</si>
  <si>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</si>
  <si>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</si>
  <si>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</si>
  <si>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</si>
  <si>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</si>
  <si>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</si>
  <si>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</si>
  <si>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</si>
  <si>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</si>
  <si>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</si>
  <si>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</si>
  <si>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</si>
  <si>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</si>
  <si>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</si>
  <si>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</si>
  <si>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</si>
  <si>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</si>
  <si>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</si>
  <si>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</si>
  <si>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</si>
  <si>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</si>
  <si>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</si>
  <si>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</si>
  <si>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</si>
  <si>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</si>
  <si>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</si>
  <si>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</si>
  <si>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</si>
  <si>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</si>
  <si>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</si>
  <si>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</si>
  <si>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</si>
  <si>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</si>
  <si>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</si>
  <si>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</si>
  <si>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</si>
  <si>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</si>
  <si>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</si>
  <si>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</si>
  <si>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</si>
  <si>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</si>
  <si>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</si>
  <si>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</si>
  <si>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</si>
  <si>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</si>
  <si>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</si>
  <si>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</si>
  <si>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</si>
  <si>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</si>
  <si>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</si>
  <si>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</si>
  <si>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</si>
  <si>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</si>
  <si>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</si>
  <si>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</si>
  <si>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</si>
  <si>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</si>
  <si>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</si>
  <si>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</si>
  <si>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</si>
  <si>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</si>
  <si>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</si>
  <si>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</si>
  <si>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</si>
  <si>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</si>
  <si>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</si>
  <si>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</si>
  <si>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</si>
  <si>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</si>
  <si>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</si>
  <si>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</si>
  <si>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</si>
  <si>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</si>
  <si>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</si>
  <si>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</si>
  <si>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</si>
  <si>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</si>
  <si>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</si>
  <si>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</si>
  <si>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</si>
  <si>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</si>
  <si>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</si>
  <si>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</si>
  <si>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</si>
  <si>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</si>
  <si>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</si>
  <si>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</si>
  <si>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</si>
  <si>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</si>
  <si>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</si>
  <si>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</si>
  <si>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</si>
  <si>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</si>
  <si>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</si>
  <si>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</si>
  <si>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</si>
  <si>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</si>
  <si>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</si>
  <si>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</si>
  <si>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</si>
  <si>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</si>
  <si>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</si>
  <si>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</si>
  <si>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</si>
  <si>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</si>
  <si>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</si>
  <si>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</si>
  <si>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</si>
  <si>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</si>
  <si>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</si>
  <si>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</si>
  <si>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</si>
  <si>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</si>
  <si>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</si>
  <si>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</si>
  <si>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</si>
  <si>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</si>
  <si>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</si>
  <si>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</si>
  <si>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</si>
  <si>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</si>
  <si>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</si>
  <si>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</si>
  <si>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</si>
  <si>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</si>
  <si>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</si>
  <si>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</si>
  <si>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</si>
  <si>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</si>
  <si>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</si>
  <si>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</si>
  <si>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</si>
  <si>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</si>
  <si>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</si>
  <si>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</si>
  <si>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</si>
  <si>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</si>
  <si>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</si>
  <si>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</si>
  <si>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</si>
  <si>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</si>
  <si>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</si>
  <si>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</si>
  <si>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</si>
  <si>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</si>
  <si>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</si>
  <si>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</si>
  <si>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</si>
  <si>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</si>
  <si>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</si>
  <si>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</si>
  <si>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</si>
  <si>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</si>
  <si>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</si>
  <si>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</si>
  <si>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</si>
  <si>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</si>
  <si>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</si>
  <si>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</si>
  <si>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</si>
  <si>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</si>
  <si>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</si>
  <si>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</si>
  <si>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</si>
  <si>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</si>
  <si>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</si>
  <si>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</si>
  <si>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</si>
  <si>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</si>
  <si>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</si>
  <si>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</si>
  <si>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</si>
  <si>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</si>
  <si>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</si>
  <si>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</si>
  <si>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</si>
  <si>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</si>
  <si>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</si>
  <si>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</si>
  <si>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</si>
  <si>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</si>
  <si>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</si>
  <si>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</si>
  <si>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</si>
  <si>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</si>
  <si>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</si>
  <si>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</si>
  <si>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</si>
  <si>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</si>
  <si>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</si>
  <si>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</si>
  <si>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</si>
  <si>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</si>
  <si>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</si>
  <si>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</si>
  <si>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</si>
  <si>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</si>
  <si>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</si>
  <si>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</si>
  <si>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</si>
  <si>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</si>
  <si>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</si>
  <si>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</si>
  <si>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</si>
  <si>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</si>
  <si>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</si>
  <si>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</si>
  <si>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</si>
  <si>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</si>
  <si>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</si>
  <si>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</si>
  <si>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</si>
  <si>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</si>
  <si>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</si>
  <si>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</si>
  <si>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</si>
  <si>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</si>
  <si>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</si>
  <si>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</si>
  <si>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</si>
  <si>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</si>
  <si>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</si>
  <si>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</si>
  <si>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</si>
  <si>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</si>
  <si>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</si>
  <si>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</si>
  <si>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</si>
  <si>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</si>
  <si>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</si>
  <si>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</si>
  <si>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</si>
  <si>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</si>
  <si>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</si>
  <si>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</si>
  <si>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</si>
  <si>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</si>
  <si>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</si>
  <si>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</si>
  <si>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</si>
  <si>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</si>
  <si>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</si>
  <si>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</si>
  <si>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</si>
  <si>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</si>
  <si>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</si>
  <si>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</si>
  <si>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</si>
  <si>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</si>
  <si>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</si>
  <si>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</si>
  <si>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</si>
  <si>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</si>
  <si>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</si>
  <si>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</si>
  <si>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</si>
  <si>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</si>
  <si>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</si>
  <si>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</si>
  <si>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</si>
  <si>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</si>
  <si>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</si>
  <si>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</si>
  <si>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</si>
  <si>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</si>
  <si>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</si>
  <si>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</si>
  <si>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</si>
  <si>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</si>
  <si>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</si>
  <si>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</si>
  <si>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</si>
  <si>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</si>
  <si>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</si>
  <si>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</si>
  <si>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</si>
  <si>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</si>
  <si>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</si>
  <si>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</si>
  <si>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</si>
  <si>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</si>
  <si>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</si>
  <si>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</si>
  <si>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</si>
  <si>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</si>
  <si>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</si>
  <si>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</si>
  <si>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</si>
  <si>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</si>
  <si>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</si>
  <si>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</si>
  <si>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</si>
  <si>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</si>
  <si>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</si>
  <si>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</si>
  <si>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</si>
  <si>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</si>
  <si>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</si>
  <si>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</si>
  <si>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</si>
  <si>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</si>
  <si>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</si>
  <si>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</si>
  <si>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</si>
  <si>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</si>
  <si>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</si>
  <si>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</si>
  <si>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</si>
  <si>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</si>
  <si>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</si>
  <si>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</si>
  <si>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</si>
  <si>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</si>
  <si>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</si>
  <si>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</si>
  <si>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</si>
  <si>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</si>
  <si>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</si>
  <si>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</si>
  <si>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</si>
  <si>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</si>
  <si>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</si>
  <si>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</si>
  <si>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</si>
  <si>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</si>
  <si>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</si>
  <si>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</si>
  <si>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</si>
  <si>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</si>
  <si>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</si>
  <si>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</si>
  <si>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</si>
  <si>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</si>
  <si>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</si>
  <si>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</si>
  <si>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</si>
  <si>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</si>
  <si>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</si>
  <si>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</si>
  <si>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</si>
  <si>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</si>
  <si>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</si>
  <si>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</si>
  <si>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</si>
  <si>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</si>
  <si>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</si>
  <si>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</si>
  <si>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</si>
  <si>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</si>
  <si>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</si>
  <si>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</si>
  <si>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</si>
  <si>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</si>
  <si>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</si>
  <si>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</si>
  <si>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</si>
  <si>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</si>
  <si>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</si>
  <si>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</si>
  <si>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</si>
  <si>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</si>
  <si>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</si>
  <si>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</si>
  <si>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</si>
  <si>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</si>
  <si>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</si>
  <si>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</si>
  <si>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</si>
  <si>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</si>
  <si>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</si>
  <si>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</si>
  <si>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</si>
  <si>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</si>
  <si>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</si>
  <si>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</si>
  <si>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</si>
  <si>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</si>
  <si>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</si>
  <si>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</si>
  <si>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</si>
  <si>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</si>
  <si>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</si>
  <si>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</si>
  <si>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</si>
  <si>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</si>
  <si>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</si>
  <si>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</si>
  <si>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</si>
  <si>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</si>
  <si>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</si>
  <si>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</si>
  <si>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</si>
  <si>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</si>
  <si>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</si>
  <si>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</si>
  <si>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</si>
  <si>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</si>
  <si>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</si>
  <si>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</si>
  <si>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</si>
  <si>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</si>
  <si>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</si>
  <si>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</si>
  <si>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</si>
  <si>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</si>
  <si>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</si>
  <si>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</si>
  <si>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</si>
  <si>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</si>
  <si>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</si>
  <si>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</si>
  <si>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</si>
  <si>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</si>
  <si>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</si>
  <si>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</si>
  <si>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</si>
  <si>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</si>
  <si>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</si>
  <si>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</si>
  <si>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</si>
  <si>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</si>
  <si>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</si>
  <si>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</si>
  <si>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</si>
  <si>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</si>
  <si>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</si>
  <si>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</si>
  <si>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</si>
  <si>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</si>
  <si>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</si>
  <si>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</si>
  <si>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</si>
  <si>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</si>
  <si>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</si>
  <si>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</si>
  <si>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</si>
  <si>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</si>
  <si>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</si>
  <si>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</si>
  <si>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</si>
  <si>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</si>
  <si>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</si>
  <si>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</si>
  <si>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</si>
  <si>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</si>
  <si>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</si>
  <si>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</si>
  <si>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</si>
  <si>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</si>
  <si>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</si>
  <si>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</si>
  <si>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</si>
  <si>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</si>
  <si>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</si>
  <si>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</si>
  <si>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</si>
  <si>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</si>
  <si>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</si>
  <si>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</si>
  <si>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</si>
  <si>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</si>
  <si>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</si>
  <si>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</si>
  <si>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</si>
  <si>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</si>
  <si>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</si>
  <si>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</si>
  <si>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</si>
  <si>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</si>
  <si>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</si>
  <si>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</si>
  <si>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</si>
  <si>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</si>
  <si>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</si>
  <si>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</si>
  <si>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</si>
  <si>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</si>
  <si>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</si>
  <si>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</si>
  <si>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</si>
  <si>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</si>
  <si>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</si>
  <si>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</si>
  <si>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</si>
  <si>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</si>
  <si>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</si>
  <si>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</si>
  <si>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</si>
  <si>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</si>
  <si>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</si>
  <si>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</si>
  <si>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</si>
  <si>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</si>
  <si>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</si>
  <si>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</si>
  <si>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</si>
  <si>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</si>
  <si>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</si>
  <si>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</si>
  <si>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</si>
  <si>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</si>
  <si>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</si>
  <si>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</si>
  <si>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</si>
  <si>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</si>
  <si>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</si>
  <si>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</si>
  <si>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</si>
  <si>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</si>
  <si>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</si>
  <si>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</si>
  <si>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</si>
  <si>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</si>
  <si>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</si>
  <si>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</si>
  <si>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</si>
  <si>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</si>
  <si>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</si>
  <si>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</si>
  <si>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</si>
  <si>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</si>
  <si>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</si>
  <si>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</si>
  <si>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</si>
  <si>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</si>
  <si>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</si>
  <si>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</si>
  <si>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</si>
  <si>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</si>
  <si>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</si>
  <si>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</si>
  <si>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</si>
  <si>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</si>
  <si>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</si>
  <si>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</si>
  <si>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</si>
  <si>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</si>
  <si>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</si>
  <si>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</si>
  <si>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</si>
  <si>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</si>
  <si>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</si>
  <si>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</si>
  <si>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</si>
  <si>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</si>
  <si>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</si>
  <si>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</si>
  <si>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</si>
  <si>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</si>
  <si>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</si>
  <si>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</si>
  <si>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</si>
  <si>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</si>
  <si>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</si>
  <si>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</si>
  <si>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</si>
  <si>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</si>
  <si>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</si>
  <si>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</si>
  <si>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</si>
  <si>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</si>
  <si>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</si>
  <si>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</si>
  <si>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</si>
  <si>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</si>
  <si>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</si>
  <si>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</si>
  <si>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</si>
  <si>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</si>
  <si>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</si>
  <si>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</si>
  <si>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</si>
  <si>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</si>
  <si>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</si>
  <si>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</si>
  <si>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</si>
  <si>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</si>
  <si>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</si>
  <si>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</si>
  <si>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</si>
  <si>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</si>
  <si>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</si>
  <si>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</si>
  <si>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</si>
  <si>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</si>
  <si>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</si>
  <si>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</si>
  <si>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</si>
  <si>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</si>
  <si>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</si>
  <si>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</si>
  <si>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</si>
  <si>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</si>
  <si>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</si>
  <si>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</si>
  <si>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</si>
  <si>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</si>
  <si>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</si>
  <si>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</si>
  <si>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</si>
  <si>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</si>
  <si>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</si>
  <si>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</si>
  <si>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</si>
  <si>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</si>
  <si>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</si>
  <si>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</si>
  <si>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</si>
  <si>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</si>
  <si>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</si>
  <si>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</si>
  <si>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</si>
  <si>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</si>
  <si>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</si>
  <si>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</si>
  <si>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</si>
  <si>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</si>
  <si>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</si>
  <si>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</si>
  <si>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</si>
  <si>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</si>
  <si>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</si>
  <si>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</si>
  <si>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</si>
  <si>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</si>
  <si>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</si>
  <si>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</si>
  <si>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</si>
  <si>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</si>
  <si>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</si>
  <si>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</si>
  <si>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</si>
  <si>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</si>
  <si>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</si>
  <si>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</si>
  <si>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</si>
  <si>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</si>
  <si>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</si>
  <si>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</si>
  <si>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</si>
  <si>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</si>
  <si>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</si>
  <si>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</si>
  <si>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</si>
  <si>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</si>
  <si>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</si>
  <si>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</si>
  <si>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</si>
  <si>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</si>
  <si>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</si>
  <si>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</si>
  <si>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</si>
  <si>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</si>
  <si>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</si>
  <si>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</si>
  <si>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</si>
  <si>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</si>
  <si>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</si>
  <si>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</si>
  <si>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</si>
  <si>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</si>
  <si>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</si>
  <si>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</si>
  <si>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</si>
  <si>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</si>
  <si>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</si>
  <si>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</si>
  <si>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</si>
  <si>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</si>
  <si>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</si>
  <si>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</si>
  <si>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</si>
  <si>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</si>
  <si>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</si>
  <si>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</si>
  <si>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</si>
  <si>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</si>
  <si>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</si>
  <si>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</si>
  <si>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</si>
  <si>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</si>
  <si>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</si>
  <si>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</si>
  <si>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</si>
  <si>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</si>
  <si>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</si>
  <si>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</si>
  <si>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</si>
  <si>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</si>
  <si>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</si>
  <si>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</si>
  <si>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</si>
  <si>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</si>
  <si>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</si>
  <si>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</si>
  <si>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</si>
  <si>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</si>
  <si>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</si>
  <si>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</si>
  <si>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</si>
  <si>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</si>
  <si>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</si>
  <si>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</si>
  <si>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</si>
  <si>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</si>
  <si>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</si>
  <si>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</si>
  <si>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</si>
  <si>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</si>
  <si>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</si>
  <si>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</si>
  <si>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</si>
  <si>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</si>
  <si>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</si>
  <si>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</si>
  <si>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</si>
  <si>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</si>
  <si>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</si>
  <si>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</si>
  <si>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</si>
  <si>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</si>
  <si>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</si>
  <si>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</si>
  <si>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</si>
  <si>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</si>
  <si>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</si>
  <si>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</si>
  <si>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</si>
  <si>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</si>
  <si>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</si>
  <si>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</si>
  <si>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</si>
  <si>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</si>
  <si>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</si>
  <si>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</si>
  <si>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</si>
  <si>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</si>
  <si>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</si>
  <si>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</si>
  <si>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</si>
  <si>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</si>
  <si>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</si>
  <si>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</si>
  <si>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</si>
  <si>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</si>
  <si>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</si>
  <si>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</si>
  <si>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</si>
  <si>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</si>
  <si>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</si>
  <si>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</si>
  <si>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</si>
  <si>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</si>
  <si>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</si>
  <si>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</si>
  <si>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</si>
  <si>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</si>
  <si>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</si>
  <si>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</si>
  <si>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</si>
  <si>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</si>
  <si>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</si>
  <si>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</si>
  <si>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</si>
  <si>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</si>
  <si>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</si>
  <si>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</si>
  <si>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</si>
  <si>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</si>
  <si>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</si>
  <si>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</si>
  <si>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</si>
  <si>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</si>
  <si>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</si>
  <si>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</si>
  <si>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</si>
  <si>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</si>
  <si>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</si>
  <si>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</si>
  <si>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</si>
  <si>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</si>
  <si>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</si>
  <si>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</si>
  <si>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</si>
  <si>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</si>
  <si>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</si>
  <si>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</si>
  <si>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</si>
  <si>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</si>
  <si>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</si>
  <si>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</si>
  <si>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</si>
  <si>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</si>
  <si>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</si>
  <si>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</si>
  <si>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</si>
  <si>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</si>
  <si>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</si>
  <si>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</si>
  <si>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</si>
  <si>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</si>
  <si>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</si>
  <si>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</si>
  <si>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</si>
  <si>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</si>
  <si>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</si>
  <si>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</si>
  <si>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</si>
  <si>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</si>
  <si>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</si>
  <si>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</si>
  <si>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</si>
  <si>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</si>
  <si>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</si>
  <si>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</si>
  <si>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</si>
  <si>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</si>
  <si>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</si>
  <si>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</si>
  <si>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</si>
  <si>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</si>
  <si>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</si>
  <si>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</si>
  <si>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</si>
  <si>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</si>
  <si>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</si>
  <si>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</si>
  <si>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</si>
  <si>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</si>
  <si>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</si>
  <si>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</si>
  <si>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</si>
  <si>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</si>
  <si>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</si>
  <si>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</si>
  <si>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</si>
  <si>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</si>
  <si>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</si>
  <si>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</si>
  <si>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</si>
  <si>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</si>
  <si>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</si>
  <si>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</si>
  <si>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</si>
  <si>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</si>
  <si>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</si>
  <si>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</si>
  <si>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</si>
  <si>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</si>
  <si>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</si>
  <si>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</si>
  <si>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</si>
  <si>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</si>
  <si>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</si>
  <si>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</si>
  <si>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</si>
  <si>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</si>
  <si>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</si>
  <si>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</si>
  <si>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</si>
  <si>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</si>
  <si>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</si>
  <si>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</si>
  <si>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</si>
  <si>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</si>
  <si>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</si>
  <si>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</si>
  <si>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</si>
  <si>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</si>
  <si>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</si>
  <si>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</si>
  <si>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</si>
  <si>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</si>
  <si>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</si>
  <si>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</si>
  <si>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</si>
  <si>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</si>
  <si>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</si>
  <si>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</si>
  <si>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</si>
  <si>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</si>
  <si>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</si>
  <si>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</si>
  <si>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</si>
  <si>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</si>
  <si>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</si>
  <si>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</si>
  <si>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</si>
  <si>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</si>
  <si>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</si>
  <si>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</si>
  <si>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</si>
  <si>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</si>
  <si>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</si>
  <si>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</si>
  <si>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</si>
  <si>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</si>
  <si>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</si>
  <si>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</si>
  <si>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</si>
  <si>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</si>
  <si>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</si>
  <si>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</si>
  <si>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</si>
  <si>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</si>
  <si>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</si>
  <si>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</si>
  <si>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</si>
  <si>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</si>
  <si>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</si>
  <si>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</si>
  <si>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</si>
  <si>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</si>
  <si>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</si>
  <si>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</si>
  <si>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</si>
  <si>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</si>
  <si>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</si>
  <si>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</si>
  <si>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</si>
  <si>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</si>
  <si>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</si>
  <si>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</si>
  <si>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</si>
  <si>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</si>
  <si>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</si>
  <si>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</si>
  <si>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</si>
  <si>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</si>
  <si>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</si>
  <si>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</si>
  <si>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</si>
  <si>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</si>
  <si>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</si>
  <si>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</si>
  <si>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</si>
  <si>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</si>
  <si>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</si>
  <si>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</si>
  <si>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</si>
  <si>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</si>
  <si>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</si>
  <si>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</si>
  <si>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</si>
  <si>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</si>
  <si>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</si>
  <si>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</si>
  <si>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</si>
  <si>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</si>
  <si>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</si>
  <si>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</si>
  <si>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</si>
  <si>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</si>
  <si>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</si>
  <si>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</si>
  <si>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</si>
  <si>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</si>
  <si>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</si>
  <si>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</si>
  <si>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</si>
  <si>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</si>
  <si>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</si>
  <si>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</si>
  <si>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</si>
  <si>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</si>
  <si>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</si>
  <si>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</si>
  <si>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</si>
  <si>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</si>
  <si>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</si>
  <si>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</si>
  <si>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</si>
  <si>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</si>
  <si>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</si>
  <si>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</si>
  <si>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</si>
  <si>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</si>
  <si>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</si>
  <si>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</si>
  <si>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</si>
  <si>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</si>
  <si>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</si>
  <si>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</si>
  <si>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</si>
  <si>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</si>
  <si>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</si>
  <si>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</si>
  <si>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</si>
  <si>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</si>
  <si>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</si>
  <si>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</si>
  <si>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</si>
  <si>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</si>
  <si>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</si>
  <si>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</si>
  <si>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</si>
  <si>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</si>
  <si>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</si>
  <si>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</si>
  <si>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</si>
  <si>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</si>
  <si>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</si>
  <si>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</si>
  <si>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</si>
  <si>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</si>
  <si>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</si>
  <si>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</si>
  <si>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</si>
  <si>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</si>
  <si>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</si>
  <si>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</si>
  <si>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</si>
  <si>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</si>
  <si>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</si>
  <si>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</si>
  <si>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</si>
  <si>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</si>
  <si>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</si>
  <si>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</si>
  <si>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</si>
  <si>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</si>
  <si>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</si>
  <si>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</si>
  <si>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</si>
  <si>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</si>
  <si>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</si>
  <si>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</si>
  <si>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</si>
  <si>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</si>
  <si>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</si>
  <si>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</si>
  <si>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GAVETA DE DEPOSITO LLENO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</si>
  <si>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</si>
  <si>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</si>
  <si>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</si>
  <si>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</si>
  <si>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</si>
  <si>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</si>
  <si>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</si>
  <si>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</si>
  <si>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</si>
  <si>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</si>
  <si>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</si>
  <si>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</si>
  <si>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</si>
  <si>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</si>
  <si>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</si>
  <si>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</si>
  <si>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</si>
  <si>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</si>
  <si>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</si>
  <si>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</si>
  <si>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</si>
  <si>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</si>
  <si>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</si>
  <si>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</si>
  <si>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</si>
  <si>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</si>
  <si>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</si>
  <si>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</si>
  <si>
    <t>En Servicio</t>
  </si>
  <si>
    <t>3335869639</t>
  </si>
  <si>
    <t>3335869627</t>
  </si>
  <si>
    <t>3335869610</t>
  </si>
  <si>
    <t>3335869559</t>
  </si>
  <si>
    <t>3335869541</t>
  </si>
  <si>
    <t>3335869535</t>
  </si>
  <si>
    <t>3335869528</t>
  </si>
  <si>
    <t>3335869516</t>
  </si>
  <si>
    <t>3335869513</t>
  </si>
  <si>
    <t>3335869501</t>
  </si>
  <si>
    <t>3335869496</t>
  </si>
  <si>
    <t>3335869493</t>
  </si>
  <si>
    <t>3335869477</t>
  </si>
  <si>
    <t>3335869466</t>
  </si>
  <si>
    <t>3335869450</t>
  </si>
  <si>
    <t>3335869446</t>
  </si>
  <si>
    <t>3335869444</t>
  </si>
  <si>
    <t>3335869438</t>
  </si>
  <si>
    <t>3335869429</t>
  </si>
  <si>
    <t>3335869414</t>
  </si>
  <si>
    <t>3335869407</t>
  </si>
  <si>
    <t>3335869399</t>
  </si>
  <si>
    <t>Toribio Batista, Junior De Jesus</t>
  </si>
  <si>
    <t>Reyes Martinez, Samuel Elymax</t>
  </si>
  <si>
    <t>3335869525</t>
  </si>
  <si>
    <t>3335869447</t>
  </si>
  <si>
    <t>3335869363</t>
  </si>
  <si>
    <t>Closed</t>
  </si>
  <si>
    <t>Fernandez Pichardo, Jorge Rafael</t>
  </si>
  <si>
    <t>LECTOR - REINICIO</t>
  </si>
  <si>
    <t>Doñe Ramirez, Luis Manuel</t>
  </si>
  <si>
    <t>ENVIO DE CARGA</t>
  </si>
  <si>
    <t>Abastecido</t>
  </si>
  <si>
    <t>3335869444 </t>
  </si>
  <si>
    <t>REINICIO EXITOSO</t>
  </si>
  <si>
    <t>CARGA EXITOSA</t>
  </si>
  <si>
    <t>3335870110</t>
  </si>
  <si>
    <t>3335870098</t>
  </si>
  <si>
    <t>3335870096</t>
  </si>
  <si>
    <t>ReservaC Norte</t>
  </si>
  <si>
    <t>3335870093</t>
  </si>
  <si>
    <t>3335870090</t>
  </si>
  <si>
    <t>3335870087</t>
  </si>
  <si>
    <t>3335870077</t>
  </si>
  <si>
    <t>3335870068</t>
  </si>
  <si>
    <t>3335870060</t>
  </si>
  <si>
    <t>3335870057</t>
  </si>
  <si>
    <t>3335870054</t>
  </si>
  <si>
    <t>3335870052</t>
  </si>
  <si>
    <t>3335870048</t>
  </si>
  <si>
    <t>3335870044</t>
  </si>
  <si>
    <t>3335870042</t>
  </si>
  <si>
    <t>3335870031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</si>
  <si>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</si>
  <si>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</si>
  <si>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</si>
  <si>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</si>
  <si>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</si>
  <si>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</si>
  <si>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</si>
  <si>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3335869862</t>
  </si>
  <si>
    <t>3335869839</t>
  </si>
  <si>
    <t>3335869834</t>
  </si>
  <si>
    <t>3335869796</t>
  </si>
  <si>
    <t>3335865855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</si>
  <si>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</si>
  <si>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</si>
  <si>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</si>
  <si>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</si>
  <si>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</si>
  <si>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3335870031 </t>
  </si>
  <si>
    <t>Solucionado</t>
  </si>
  <si>
    <t>3335870097</t>
  </si>
  <si>
    <t>3335869931</t>
  </si>
  <si>
    <t>3335869923</t>
  </si>
  <si>
    <t>3335869913</t>
  </si>
  <si>
    <t>3335869907</t>
  </si>
  <si>
    <t>3335869903</t>
  </si>
  <si>
    <t>3335869897</t>
  </si>
  <si>
    <t>3335869861</t>
  </si>
  <si>
    <t>3335869856</t>
  </si>
  <si>
    <t>3335869798</t>
  </si>
  <si>
    <t>3335869789</t>
  </si>
  <si>
    <t>Peguero Solano, Victor Manuel</t>
  </si>
  <si>
    <t>Cuevas Peralta, Ivan Hanell</t>
  </si>
  <si>
    <t>INHIBIDO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</si>
</sst>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0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5"/>
      <tableStyleElement type="headerRow" dxfId="154"/>
      <tableStyleElement type="totalRow" dxfId="153"/>
      <tableStyleElement type="firstColumn" dxfId="152"/>
      <tableStyleElement type="lastColumn" dxfId="151"/>
      <tableStyleElement type="firstRowStripe" dxfId="150"/>
      <tableStyleElement type="firstColumnStripe" dxfId="1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2"/>
  <sheetViews>
    <sheetView tabSelected="1" topLeftCell="E1" zoomScale="85" zoomScaleNormal="85" workbookViewId="0">
      <pane ySplit="4" topLeftCell="A5" activePane="bottomLeft" state="frozen"/>
      <selection pane="bottomLeft" activeCell="P5" sqref="P5:P12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hidden="1" customWidth="1"/>
    <col min="4" max="4" width="27.42578125" style="90" hidden="1" customWidth="1"/>
    <col min="5" max="5" width="11.42578125" style="85" bestFit="1" customWidth="1"/>
    <col min="6" max="6" width="11.28515625" style="47" hidden="1" customWidth="1"/>
    <col min="7" max="7" width="51.5703125" style="47" hidden="1" customWidth="1"/>
    <col min="8" max="11" width="5.28515625" style="47" hidden="1" customWidth="1"/>
    <col min="12" max="12" width="52" style="47" customWidth="1"/>
    <col min="13" max="13" width="20.140625" style="90" customWidth="1"/>
    <col min="14" max="14" width="16.5703125" style="90" customWidth="1"/>
    <col min="15" max="15" width="39.85546875" style="90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2635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2" t="s">
        <v>2689</v>
      </c>
      <c r="C5" s="118">
        <v>44315.354456018518</v>
      </c>
      <c r="D5" s="118" t="s">
        <v>2485</v>
      </c>
      <c r="E5" s="120">
        <v>296</v>
      </c>
      <c r="F5" s="145" t="str">
        <f>VLOOKUP(E5,VIP!$A$2:$O12943,2,0)</f>
        <v>DRBR296</v>
      </c>
      <c r="G5" s="119" t="str">
        <f>VLOOKUP(E5,'LISTADO ATM'!$A$2:$B$899,2,0)</f>
        <v>ATM Estación BANICOMB (Baní)  ECO Petroleo</v>
      </c>
      <c r="H5" s="119" t="str">
        <f>VLOOKUP(E5,VIP!$A$2:$O17864,7,FALSE)</f>
        <v>Si</v>
      </c>
      <c r="I5" s="119" t="str">
        <f>VLOOKUP(E5,VIP!$A$2:$O9829,8,FALSE)</f>
        <v>Si</v>
      </c>
      <c r="J5" s="119" t="str">
        <f>VLOOKUP(E5,VIP!$A$2:$O9779,8,FALSE)</f>
        <v>Si</v>
      </c>
      <c r="K5" s="119" t="str">
        <f>VLOOKUP(E5,VIP!$A$2:$O13353,6,0)</f>
        <v>NO</v>
      </c>
      <c r="L5" s="143" t="s">
        <v>2694</v>
      </c>
      <c r="M5" s="200" t="s">
        <v>2662</v>
      </c>
      <c r="N5" s="117" t="s">
        <v>2690</v>
      </c>
      <c r="O5" s="145" t="s">
        <v>2693</v>
      </c>
      <c r="P5" s="137" t="s">
        <v>2698</v>
      </c>
      <c r="Q5" s="143" t="s">
        <v>2694</v>
      </c>
    </row>
    <row r="6" spans="1:18" s="99" customFormat="1" ht="18" x14ac:dyDescent="0.25">
      <c r="A6" s="119" t="str">
        <f>VLOOKUP(E6,'LISTADO ATM'!$A$2:$C$900,3,0)</f>
        <v>ESTE</v>
      </c>
      <c r="B6" s="132" t="s">
        <v>2737</v>
      </c>
      <c r="C6" s="118">
        <v>44315.50708333333</v>
      </c>
      <c r="D6" s="118" t="s">
        <v>2485</v>
      </c>
      <c r="E6" s="120">
        <v>289</v>
      </c>
      <c r="F6" s="145" t="str">
        <f>VLOOKUP(E6,VIP!$A$2:$O12925,2,0)</f>
        <v>DRBR910</v>
      </c>
      <c r="G6" s="119" t="str">
        <f>VLOOKUP(E6,'LISTADO ATM'!$A$2:$B$899,2,0)</f>
        <v>ATM Oficina Bávaro II</v>
      </c>
      <c r="H6" s="119" t="str">
        <f>VLOOKUP(E6,VIP!$A$2:$O17846,7,FALSE)</f>
        <v>Si</v>
      </c>
      <c r="I6" s="119" t="str">
        <f>VLOOKUP(E6,VIP!$A$2:$O9811,8,FALSE)</f>
        <v>Si</v>
      </c>
      <c r="J6" s="119" t="str">
        <f>VLOOKUP(E6,VIP!$A$2:$O9761,8,FALSE)</f>
        <v>Si</v>
      </c>
      <c r="K6" s="119" t="str">
        <f>VLOOKUP(E6,VIP!$A$2:$O13335,6,0)</f>
        <v>NO</v>
      </c>
      <c r="L6" s="143" t="s">
        <v>2694</v>
      </c>
      <c r="M6" s="200" t="s">
        <v>2662</v>
      </c>
      <c r="N6" s="117" t="s">
        <v>2690</v>
      </c>
      <c r="O6" s="145" t="s">
        <v>2746</v>
      </c>
      <c r="P6" s="137" t="s">
        <v>2698</v>
      </c>
      <c r="Q6" s="199" t="s">
        <v>2694</v>
      </c>
    </row>
    <row r="7" spans="1:18" s="99" customFormat="1" ht="18" x14ac:dyDescent="0.25">
      <c r="A7" s="119" t="str">
        <f>VLOOKUP(E7,'LISTADO ATM'!$A$2:$C$900,3,0)</f>
        <v>NORTE</v>
      </c>
      <c r="B7" s="132" t="s">
        <v>2739</v>
      </c>
      <c r="C7" s="118">
        <v>44315.504386574074</v>
      </c>
      <c r="D7" s="118" t="s">
        <v>2485</v>
      </c>
      <c r="E7" s="120">
        <v>986</v>
      </c>
      <c r="F7" s="145" t="str">
        <f>VLOOKUP(E7,VIP!$A$2:$O12927,2,0)</f>
        <v>DRBR986</v>
      </c>
      <c r="G7" s="119" t="str">
        <f>VLOOKUP(E7,'LISTADO ATM'!$A$2:$B$899,2,0)</f>
        <v xml:space="preserve">ATM S/M Jumbo (La Vega) </v>
      </c>
      <c r="H7" s="119" t="str">
        <f>VLOOKUP(E7,VIP!$A$2:$O17848,7,FALSE)</f>
        <v>Si</v>
      </c>
      <c r="I7" s="119" t="str">
        <f>VLOOKUP(E7,VIP!$A$2:$O9813,8,FALSE)</f>
        <v>Si</v>
      </c>
      <c r="J7" s="119" t="str">
        <f>VLOOKUP(E7,VIP!$A$2:$O9763,8,FALSE)</f>
        <v>Si</v>
      </c>
      <c r="K7" s="119" t="str">
        <f>VLOOKUP(E7,VIP!$A$2:$O13337,6,0)</f>
        <v>NO</v>
      </c>
      <c r="L7" s="143" t="s">
        <v>2694</v>
      </c>
      <c r="M7" s="200" t="s">
        <v>2662</v>
      </c>
      <c r="N7" s="117" t="s">
        <v>2690</v>
      </c>
      <c r="O7" s="145" t="s">
        <v>2746</v>
      </c>
      <c r="P7" s="147" t="s">
        <v>2698</v>
      </c>
      <c r="Q7" s="199" t="s">
        <v>2694</v>
      </c>
    </row>
    <row r="8" spans="1:18" s="99" customFormat="1" ht="18" x14ac:dyDescent="0.25">
      <c r="A8" s="119" t="str">
        <f>VLOOKUP(E8,'LISTADO ATM'!$A$2:$C$900,3,0)</f>
        <v>NORTE</v>
      </c>
      <c r="B8" s="132" t="s">
        <v>2736</v>
      </c>
      <c r="C8" s="118">
        <v>44315.508692129632</v>
      </c>
      <c r="D8" s="118" t="s">
        <v>2485</v>
      </c>
      <c r="E8" s="120">
        <v>97</v>
      </c>
      <c r="F8" s="145" t="str">
        <f>VLOOKUP(E8,VIP!$A$2:$O12924,2,0)</f>
        <v>DRBR097</v>
      </c>
      <c r="G8" s="119" t="str">
        <f>VLOOKUP(E8,'LISTADO ATM'!$A$2:$B$899,2,0)</f>
        <v xml:space="preserve">ATM Oficina Villa Riva </v>
      </c>
      <c r="H8" s="119" t="str">
        <f>VLOOKUP(E8,VIP!$A$2:$O17845,7,FALSE)</f>
        <v>Si</v>
      </c>
      <c r="I8" s="119" t="str">
        <f>VLOOKUP(E8,VIP!$A$2:$O9810,8,FALSE)</f>
        <v>Si</v>
      </c>
      <c r="J8" s="119" t="str">
        <f>VLOOKUP(E8,VIP!$A$2:$O9760,8,FALSE)</f>
        <v>Si</v>
      </c>
      <c r="K8" s="119" t="str">
        <f>VLOOKUP(E8,VIP!$A$2:$O13334,6,0)</f>
        <v>NO</v>
      </c>
      <c r="L8" s="143" t="s">
        <v>2694</v>
      </c>
      <c r="M8" s="200" t="s">
        <v>2662</v>
      </c>
      <c r="N8" s="117" t="s">
        <v>2690</v>
      </c>
      <c r="O8" s="145" t="s">
        <v>2746</v>
      </c>
      <c r="P8" s="147" t="s">
        <v>2698</v>
      </c>
      <c r="Q8" s="199" t="s">
        <v>2694</v>
      </c>
    </row>
    <row r="9" spans="1:18" s="99" customFormat="1" ht="18" x14ac:dyDescent="0.25">
      <c r="A9" s="119" t="str">
        <f>VLOOKUP(E9,'LISTADO ATM'!$A$2:$C$900,3,0)</f>
        <v>ESTE</v>
      </c>
      <c r="B9" s="132" t="s">
        <v>2738</v>
      </c>
      <c r="C9" s="118">
        <v>44315.505694444444</v>
      </c>
      <c r="D9" s="118" t="s">
        <v>2485</v>
      </c>
      <c r="E9" s="120">
        <v>217</v>
      </c>
      <c r="F9" s="145" t="str">
        <f>VLOOKUP(E9,VIP!$A$2:$O12926,2,0)</f>
        <v>DRBR217</v>
      </c>
      <c r="G9" s="119" t="str">
        <f>VLOOKUP(E9,'LISTADO ATM'!$A$2:$B$899,2,0)</f>
        <v xml:space="preserve">ATM Oficina Bávaro </v>
      </c>
      <c r="H9" s="119" t="str">
        <f>VLOOKUP(E9,VIP!$A$2:$O17847,7,FALSE)</f>
        <v>Si</v>
      </c>
      <c r="I9" s="119" t="str">
        <f>VLOOKUP(E9,VIP!$A$2:$O9812,8,FALSE)</f>
        <v>Si</v>
      </c>
      <c r="J9" s="119" t="str">
        <f>VLOOKUP(E9,VIP!$A$2:$O9762,8,FALSE)</f>
        <v>Si</v>
      </c>
      <c r="K9" s="119" t="str">
        <f>VLOOKUP(E9,VIP!$A$2:$O13336,6,0)</f>
        <v>NO</v>
      </c>
      <c r="L9" s="143" t="s">
        <v>2694</v>
      </c>
      <c r="M9" s="200" t="s">
        <v>2662</v>
      </c>
      <c r="N9" s="117" t="s">
        <v>2690</v>
      </c>
      <c r="O9" s="145" t="s">
        <v>2746</v>
      </c>
      <c r="P9" s="137" t="s">
        <v>2698</v>
      </c>
      <c r="Q9" s="199" t="s">
        <v>2694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2741</v>
      </c>
      <c r="C10" s="118">
        <v>44315.499340277776</v>
      </c>
      <c r="D10" s="118" t="s">
        <v>2485</v>
      </c>
      <c r="E10" s="120">
        <v>369</v>
      </c>
      <c r="F10" s="145" t="str">
        <f>VLOOKUP(E10,VIP!$A$2:$O12929,2,0)</f>
        <v xml:space="preserve">DRBR369 </v>
      </c>
      <c r="G10" s="119" t="str">
        <f>VLOOKUP(E10,'LISTADO ATM'!$A$2:$B$899,2,0)</f>
        <v>ATM Plaza Lama Aut. Duarte</v>
      </c>
      <c r="H10" s="119" t="str">
        <f>VLOOKUP(E10,VIP!$A$2:$O17850,7,FALSE)</f>
        <v>N/A</v>
      </c>
      <c r="I10" s="119" t="str">
        <f>VLOOKUP(E10,VIP!$A$2:$O9815,8,FALSE)</f>
        <v>N/A</v>
      </c>
      <c r="J10" s="119" t="str">
        <f>VLOOKUP(E10,VIP!$A$2:$O9765,8,FALSE)</f>
        <v>N/A</v>
      </c>
      <c r="K10" s="119" t="str">
        <f>VLOOKUP(E10,VIP!$A$2:$O13339,6,0)</f>
        <v>N/A</v>
      </c>
      <c r="L10" s="143" t="s">
        <v>2694</v>
      </c>
      <c r="M10" s="200" t="s">
        <v>2662</v>
      </c>
      <c r="N10" s="117" t="s">
        <v>2690</v>
      </c>
      <c r="O10" s="145" t="s">
        <v>2747</v>
      </c>
      <c r="P10" s="137" t="s">
        <v>2698</v>
      </c>
      <c r="Q10" s="199" t="s">
        <v>2694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2735</v>
      </c>
      <c r="C11" s="118">
        <v>44315.596006944441</v>
      </c>
      <c r="D11" s="118" t="s">
        <v>2485</v>
      </c>
      <c r="E11" s="120">
        <v>717</v>
      </c>
      <c r="F11" s="145" t="str">
        <f>VLOOKUP(E11,VIP!$A$2:$O12923,2,0)</f>
        <v>DRBR24K</v>
      </c>
      <c r="G11" s="119" t="str">
        <f>VLOOKUP(E11,'LISTADO ATM'!$A$2:$B$899,2,0)</f>
        <v xml:space="preserve">ATM Oficina Los Alcarrizos </v>
      </c>
      <c r="H11" s="119" t="str">
        <f>VLOOKUP(E11,VIP!$A$2:$O17844,7,FALSE)</f>
        <v>Si</v>
      </c>
      <c r="I11" s="119" t="str">
        <f>VLOOKUP(E11,VIP!$A$2:$O9809,8,FALSE)</f>
        <v>Si</v>
      </c>
      <c r="J11" s="119" t="str">
        <f>VLOOKUP(E11,VIP!$A$2:$O9759,8,FALSE)</f>
        <v>Si</v>
      </c>
      <c r="K11" s="119" t="str">
        <f>VLOOKUP(E11,VIP!$A$2:$O13333,6,0)</f>
        <v>SI</v>
      </c>
      <c r="L11" s="143" t="s">
        <v>2694</v>
      </c>
      <c r="M11" s="200" t="s">
        <v>2662</v>
      </c>
      <c r="N11" s="117" t="s">
        <v>2690</v>
      </c>
      <c r="O11" s="145" t="s">
        <v>2693</v>
      </c>
      <c r="P11" s="137" t="s">
        <v>2698</v>
      </c>
      <c r="Q11" s="199" t="s">
        <v>2694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2740</v>
      </c>
      <c r="C12" s="118">
        <v>44315.502997685187</v>
      </c>
      <c r="D12" s="118" t="s">
        <v>2485</v>
      </c>
      <c r="E12" s="120">
        <v>911</v>
      </c>
      <c r="F12" s="145" t="str">
        <f>VLOOKUP(E12,VIP!$A$2:$O12928,2,0)</f>
        <v>DRBR911</v>
      </c>
      <c r="G12" s="119" t="str">
        <f>VLOOKUP(E12,'LISTADO ATM'!$A$2:$B$899,2,0)</f>
        <v xml:space="preserve">ATM Oficina Venezuela II </v>
      </c>
      <c r="H12" s="119" t="str">
        <f>VLOOKUP(E12,VIP!$A$2:$O17849,7,FALSE)</f>
        <v>Si</v>
      </c>
      <c r="I12" s="119" t="str">
        <f>VLOOKUP(E12,VIP!$A$2:$O9814,8,FALSE)</f>
        <v>Si</v>
      </c>
      <c r="J12" s="119" t="str">
        <f>VLOOKUP(E12,VIP!$A$2:$O9764,8,FALSE)</f>
        <v>Si</v>
      </c>
      <c r="K12" s="119" t="str">
        <f>VLOOKUP(E12,VIP!$A$2:$O13338,6,0)</f>
        <v>SI</v>
      </c>
      <c r="L12" s="143" t="s">
        <v>2694</v>
      </c>
      <c r="M12" s="200" t="s">
        <v>2662</v>
      </c>
      <c r="N12" s="117" t="s">
        <v>2690</v>
      </c>
      <c r="O12" s="145" t="s">
        <v>2746</v>
      </c>
      <c r="P12" s="137" t="s">
        <v>2698</v>
      </c>
      <c r="Q12" s="199" t="s">
        <v>2694</v>
      </c>
    </row>
    <row r="13" spans="1:18" s="99" customFormat="1" ht="18" x14ac:dyDescent="0.25">
      <c r="A13" s="119" t="str">
        <f>VLOOKUP(E13,'LISTADO ATM'!$A$2:$C$900,3,0)</f>
        <v>SUR</v>
      </c>
      <c r="B13" s="132" t="s">
        <v>2688</v>
      </c>
      <c r="C13" s="118">
        <v>44315.372141203705</v>
      </c>
      <c r="D13" s="118" t="s">
        <v>2485</v>
      </c>
      <c r="E13" s="120">
        <v>825</v>
      </c>
      <c r="F13" s="145" t="str">
        <f>VLOOKUP(E13,VIP!$A$2:$O12942,2,0)</f>
        <v>DRBR825</v>
      </c>
      <c r="G13" s="119" t="str">
        <f>VLOOKUP(E13,'LISTADO ATM'!$A$2:$B$899,2,0)</f>
        <v xml:space="preserve">ATM Estacion Eco Cibeles (Las Matas de Farfán) </v>
      </c>
      <c r="H13" s="119" t="str">
        <f>VLOOKUP(E13,VIP!$A$2:$O17863,7,FALSE)</f>
        <v>Si</v>
      </c>
      <c r="I13" s="119" t="str">
        <f>VLOOKUP(E13,VIP!$A$2:$O9828,8,FALSE)</f>
        <v>Si</v>
      </c>
      <c r="J13" s="119" t="str">
        <f>VLOOKUP(E13,VIP!$A$2:$O9778,8,FALSE)</f>
        <v>Si</v>
      </c>
      <c r="K13" s="119" t="str">
        <f>VLOOKUP(E13,VIP!$A$2:$O13352,6,0)</f>
        <v>NO</v>
      </c>
      <c r="L13" s="143" t="s">
        <v>2692</v>
      </c>
      <c r="M13" s="200" t="s">
        <v>2662</v>
      </c>
      <c r="N13" s="117" t="s">
        <v>2690</v>
      </c>
      <c r="O13" s="145" t="s">
        <v>2693</v>
      </c>
      <c r="P13" s="137" t="s">
        <v>2697</v>
      </c>
      <c r="Q13" s="143" t="s">
        <v>2692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2744</v>
      </c>
      <c r="C14" s="118">
        <v>44315.473587962966</v>
      </c>
      <c r="D14" s="118" t="s">
        <v>2485</v>
      </c>
      <c r="E14" s="120">
        <v>267</v>
      </c>
      <c r="F14" s="145" t="str">
        <f>VLOOKUP(E14,VIP!$A$2:$O12932,2,0)</f>
        <v>DRBR267</v>
      </c>
      <c r="G14" s="119" t="str">
        <f>VLOOKUP(E14,'LISTADO ATM'!$A$2:$B$899,2,0)</f>
        <v xml:space="preserve">ATM Centro de Caja México </v>
      </c>
      <c r="H14" s="119" t="str">
        <f>VLOOKUP(E14,VIP!$A$2:$O17853,7,FALSE)</f>
        <v>Si</v>
      </c>
      <c r="I14" s="119" t="str">
        <f>VLOOKUP(E14,VIP!$A$2:$O9818,8,FALSE)</f>
        <v>Si</v>
      </c>
      <c r="J14" s="119" t="str">
        <f>VLOOKUP(E14,VIP!$A$2:$O9768,8,FALSE)</f>
        <v>Si</v>
      </c>
      <c r="K14" s="119" t="str">
        <f>VLOOKUP(E14,VIP!$A$2:$O13342,6,0)</f>
        <v>NO</v>
      </c>
      <c r="L14" s="143" t="s">
        <v>2748</v>
      </c>
      <c r="M14" s="200" t="s">
        <v>2662</v>
      </c>
      <c r="N14" s="117" t="s">
        <v>2690</v>
      </c>
      <c r="O14" s="145" t="s">
        <v>2747</v>
      </c>
      <c r="P14" s="137" t="s">
        <v>2697</v>
      </c>
      <c r="Q14" s="199" t="s">
        <v>2748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2742</v>
      </c>
      <c r="C15" s="118">
        <v>44315.490833333337</v>
      </c>
      <c r="D15" s="118" t="s">
        <v>2485</v>
      </c>
      <c r="E15" s="120">
        <v>902</v>
      </c>
      <c r="F15" s="145" t="str">
        <f>VLOOKUP(E15,VIP!$A$2:$O12930,2,0)</f>
        <v>DRBR16A</v>
      </c>
      <c r="G15" s="119" t="str">
        <f>VLOOKUP(E15,'LISTADO ATM'!$A$2:$B$899,2,0)</f>
        <v xml:space="preserve">ATM Oficina Plaza Florida </v>
      </c>
      <c r="H15" s="119" t="str">
        <f>VLOOKUP(E15,VIP!$A$2:$O17851,7,FALSE)</f>
        <v>Si</v>
      </c>
      <c r="I15" s="119" t="str">
        <f>VLOOKUP(E15,VIP!$A$2:$O9816,8,FALSE)</f>
        <v>Si</v>
      </c>
      <c r="J15" s="119" t="str">
        <f>VLOOKUP(E15,VIP!$A$2:$O9766,8,FALSE)</f>
        <v>Si</v>
      </c>
      <c r="K15" s="119" t="str">
        <f>VLOOKUP(E15,VIP!$A$2:$O13340,6,0)</f>
        <v>NO</v>
      </c>
      <c r="L15" s="143" t="s">
        <v>2748</v>
      </c>
      <c r="M15" s="200" t="s">
        <v>2662</v>
      </c>
      <c r="N15" s="117" t="s">
        <v>2690</v>
      </c>
      <c r="O15" s="145" t="s">
        <v>2747</v>
      </c>
      <c r="P15" s="137" t="s">
        <v>2697</v>
      </c>
      <c r="Q15" s="199" t="s">
        <v>2748</v>
      </c>
    </row>
    <row r="16" spans="1:18" s="99" customFormat="1" ht="18" x14ac:dyDescent="0.25">
      <c r="A16" s="119" t="str">
        <f>VLOOKUP(E16,'LISTADO ATM'!$A$2:$C$900,3,0)</f>
        <v>DISTRITO NACIONAL</v>
      </c>
      <c r="B16" s="132" t="s">
        <v>2624</v>
      </c>
      <c r="C16" s="118">
        <v>44314.936076388891</v>
      </c>
      <c r="D16" s="118" t="s">
        <v>2182</v>
      </c>
      <c r="E16" s="120">
        <v>160</v>
      </c>
      <c r="F16" s="145" t="str">
        <f>VLOOKUP(E16,VIP!$A$2:$O12888,2,0)</f>
        <v>DRBR160</v>
      </c>
      <c r="G16" s="119" t="str">
        <f>VLOOKUP(E16,'LISTADO ATM'!$A$2:$B$899,2,0)</f>
        <v xml:space="preserve">ATM Oficina Herrera </v>
      </c>
      <c r="H16" s="119" t="str">
        <f>VLOOKUP(E16,VIP!$A$2:$O17809,7,FALSE)</f>
        <v>Si</v>
      </c>
      <c r="I16" s="119" t="str">
        <f>VLOOKUP(E16,VIP!$A$2:$O9774,8,FALSE)</f>
        <v>Si</v>
      </c>
      <c r="J16" s="119" t="str">
        <f>VLOOKUP(E16,VIP!$A$2:$O9724,8,FALSE)</f>
        <v>Si</v>
      </c>
      <c r="K16" s="119" t="str">
        <f>VLOOKUP(E16,VIP!$A$2:$O13298,6,0)</f>
        <v>NO</v>
      </c>
      <c r="L16" s="143" t="s">
        <v>2221</v>
      </c>
      <c r="M16" s="200" t="s">
        <v>2662</v>
      </c>
      <c r="N16" s="117" t="s">
        <v>2465</v>
      </c>
      <c r="O16" s="145" t="s">
        <v>2182</v>
      </c>
      <c r="P16" s="137"/>
      <c r="Q16" s="199">
        <v>44315.445486111108</v>
      </c>
    </row>
    <row r="17" spans="1:17" s="99" customFormat="1" ht="18" x14ac:dyDescent="0.25">
      <c r="A17" s="119" t="str">
        <f>VLOOKUP(E17,'LISTADO ATM'!$A$2:$C$900,3,0)</f>
        <v>DISTRITO NACIONAL</v>
      </c>
      <c r="B17" s="132" t="s">
        <v>2578</v>
      </c>
      <c r="C17" s="118">
        <v>44312.761770833335</v>
      </c>
      <c r="D17" s="118" t="s">
        <v>2182</v>
      </c>
      <c r="E17" s="120">
        <v>900</v>
      </c>
      <c r="F17" s="145" t="str">
        <f>VLOOKUP(E17,VIP!$A$2:$O12886,2,0)</f>
        <v>DRBR900</v>
      </c>
      <c r="G17" s="119" t="str">
        <f>VLOOKUP(E17,'LISTADO ATM'!$A$2:$B$899,2,0)</f>
        <v xml:space="preserve">ATM UNP Merca Santo Domingo </v>
      </c>
      <c r="H17" s="119" t="str">
        <f>VLOOKUP(E17,VIP!$A$2:$O17807,7,FALSE)</f>
        <v>Si</v>
      </c>
      <c r="I17" s="119" t="str">
        <f>VLOOKUP(E17,VIP!$A$2:$O9772,8,FALSE)</f>
        <v>Si</v>
      </c>
      <c r="J17" s="119" t="str">
        <f>VLOOKUP(E17,VIP!$A$2:$O9722,8,FALSE)</f>
        <v>Si</v>
      </c>
      <c r="K17" s="119" t="str">
        <f>VLOOKUP(E17,VIP!$A$2:$O13296,6,0)</f>
        <v>NO</v>
      </c>
      <c r="L17" s="143" t="s">
        <v>2221</v>
      </c>
      <c r="M17" s="200" t="s">
        <v>2662</v>
      </c>
      <c r="N17" s="117" t="s">
        <v>2465</v>
      </c>
      <c r="O17" s="145" t="s">
        <v>2467</v>
      </c>
      <c r="P17" s="137"/>
      <c r="Q17" s="199">
        <v>44315.612500000003</v>
      </c>
    </row>
    <row r="18" spans="1:17" s="99" customFormat="1" ht="18" x14ac:dyDescent="0.25">
      <c r="A18" s="119" t="str">
        <f>VLOOKUP(E18,'LISTADO ATM'!$A$2:$C$900,3,0)</f>
        <v>DISTRITO NACIONAL</v>
      </c>
      <c r="B18" s="132" t="s">
        <v>2606</v>
      </c>
      <c r="C18" s="118">
        <v>44314.582245370373</v>
      </c>
      <c r="D18" s="118" t="s">
        <v>2182</v>
      </c>
      <c r="E18" s="120">
        <v>10</v>
      </c>
      <c r="F18" s="145" t="str">
        <f>VLOOKUP(E18,VIP!$A$2:$O12879,2,0)</f>
        <v>DRBR010</v>
      </c>
      <c r="G18" s="119" t="str">
        <f>VLOOKUP(E18,'LISTADO ATM'!$A$2:$B$899,2,0)</f>
        <v xml:space="preserve">ATM Ministerio Salud Pública </v>
      </c>
      <c r="H18" s="119" t="str">
        <f>VLOOKUP(E18,VIP!$A$2:$O17800,7,FALSE)</f>
        <v>Si</v>
      </c>
      <c r="I18" s="119" t="str">
        <f>VLOOKUP(E18,VIP!$A$2:$O9765,8,FALSE)</f>
        <v>Si</v>
      </c>
      <c r="J18" s="119" t="str">
        <f>VLOOKUP(E18,VIP!$A$2:$O9715,8,FALSE)</f>
        <v>Si</v>
      </c>
      <c r="K18" s="119" t="str">
        <f>VLOOKUP(E18,VIP!$A$2:$O13289,6,0)</f>
        <v>NO</v>
      </c>
      <c r="L18" s="143" t="s">
        <v>2221</v>
      </c>
      <c r="M18" s="200" t="s">
        <v>2662</v>
      </c>
      <c r="N18" s="117" t="s">
        <v>2465</v>
      </c>
      <c r="O18" s="145" t="s">
        <v>2467</v>
      </c>
      <c r="P18" s="137"/>
      <c r="Q18" s="199">
        <v>44315.612500000003</v>
      </c>
    </row>
    <row r="19" spans="1:17" s="99" customFormat="1" ht="18" x14ac:dyDescent="0.25">
      <c r="A19" s="119" t="str">
        <f>VLOOKUP(E19,'LISTADO ATM'!$A$2:$C$900,3,0)</f>
        <v>ESTE</v>
      </c>
      <c r="B19" s="132" t="s">
        <v>2647</v>
      </c>
      <c r="C19" s="118">
        <v>44315.342152777775</v>
      </c>
      <c r="D19" s="118" t="s">
        <v>2182</v>
      </c>
      <c r="E19" s="120">
        <v>27</v>
      </c>
      <c r="F19" s="145" t="str">
        <f>VLOOKUP(E19,VIP!$A$2:$O12921,2,0)</f>
        <v>DRBR240</v>
      </c>
      <c r="G19" s="119" t="str">
        <f>VLOOKUP(E19,'LISTADO ATM'!$A$2:$B$899,2,0)</f>
        <v>ATM Oficina El Seibo II</v>
      </c>
      <c r="H19" s="119" t="str">
        <f>VLOOKUP(E19,VIP!$A$2:$O17842,7,FALSE)</f>
        <v>Si</v>
      </c>
      <c r="I19" s="119" t="str">
        <f>VLOOKUP(E19,VIP!$A$2:$O9807,8,FALSE)</f>
        <v>Si</v>
      </c>
      <c r="J19" s="119" t="str">
        <f>VLOOKUP(E19,VIP!$A$2:$O9757,8,FALSE)</f>
        <v>Si</v>
      </c>
      <c r="K19" s="119" t="str">
        <f>VLOOKUP(E19,VIP!$A$2:$O13331,6,0)</f>
        <v>NO</v>
      </c>
      <c r="L19" s="143" t="s">
        <v>2221</v>
      </c>
      <c r="M19" s="200" t="s">
        <v>2662</v>
      </c>
      <c r="N19" s="117" t="s">
        <v>2499</v>
      </c>
      <c r="O19" s="145" t="s">
        <v>2467</v>
      </c>
      <c r="P19" s="137"/>
      <c r="Q19" s="199">
        <v>44315.445486111108</v>
      </c>
    </row>
    <row r="20" spans="1:17" s="99" customFormat="1" ht="18" x14ac:dyDescent="0.25">
      <c r="A20" s="119" t="str">
        <f>VLOOKUP(E20,'LISTADO ATM'!$A$2:$C$900,3,0)</f>
        <v>DISTRITO NACIONAL</v>
      </c>
      <c r="B20" s="132" t="s">
        <v>2638</v>
      </c>
      <c r="C20" s="118">
        <v>44315.06354166667</v>
      </c>
      <c r="D20" s="118" t="s">
        <v>2182</v>
      </c>
      <c r="E20" s="120">
        <v>225</v>
      </c>
      <c r="F20" s="145" t="str">
        <f>VLOOKUP(E20,VIP!$A$2:$O12919,2,0)</f>
        <v>DRBR225</v>
      </c>
      <c r="G20" s="119" t="str">
        <f>VLOOKUP(E20,'LISTADO ATM'!$A$2:$B$899,2,0)</f>
        <v xml:space="preserve">ATM S/M Nacional Arroyo Hondo </v>
      </c>
      <c r="H20" s="119" t="str">
        <f>VLOOKUP(E20,VIP!$A$2:$O17840,7,FALSE)</f>
        <v>Si</v>
      </c>
      <c r="I20" s="119" t="str">
        <f>VLOOKUP(E20,VIP!$A$2:$O9805,8,FALSE)</f>
        <v>Si</v>
      </c>
      <c r="J20" s="119" t="str">
        <f>VLOOKUP(E20,VIP!$A$2:$O9755,8,FALSE)</f>
        <v>Si</v>
      </c>
      <c r="K20" s="119" t="str">
        <f>VLOOKUP(E20,VIP!$A$2:$O13329,6,0)</f>
        <v>NO</v>
      </c>
      <c r="L20" s="143" t="s">
        <v>2221</v>
      </c>
      <c r="M20" s="200" t="s">
        <v>2662</v>
      </c>
      <c r="N20" s="117" t="s">
        <v>2465</v>
      </c>
      <c r="O20" s="145" t="s">
        <v>2467</v>
      </c>
      <c r="P20" s="137"/>
      <c r="Q20" s="199">
        <v>44315.612500000003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2632</v>
      </c>
      <c r="C21" s="118">
        <v>44314.815138888887</v>
      </c>
      <c r="D21" s="118" t="s">
        <v>2182</v>
      </c>
      <c r="E21" s="120">
        <v>248</v>
      </c>
      <c r="F21" s="145" t="str">
        <f>VLOOKUP(E21,VIP!$A$2:$O12897,2,0)</f>
        <v>DRBR248</v>
      </c>
      <c r="G21" s="119" t="str">
        <f>VLOOKUP(E21,'LISTADO ATM'!$A$2:$B$899,2,0)</f>
        <v xml:space="preserve">ATM Shell Paraiso </v>
      </c>
      <c r="H21" s="119" t="str">
        <f>VLOOKUP(E21,VIP!$A$2:$O17818,7,FALSE)</f>
        <v>Si</v>
      </c>
      <c r="I21" s="119" t="str">
        <f>VLOOKUP(E21,VIP!$A$2:$O9783,8,FALSE)</f>
        <v>Si</v>
      </c>
      <c r="J21" s="119" t="str">
        <f>VLOOKUP(E21,VIP!$A$2:$O9733,8,FALSE)</f>
        <v>Si</v>
      </c>
      <c r="K21" s="119" t="str">
        <f>VLOOKUP(E21,VIP!$A$2:$O13307,6,0)</f>
        <v>NO</v>
      </c>
      <c r="L21" s="143" t="s">
        <v>2221</v>
      </c>
      <c r="M21" s="200" t="s">
        <v>2662</v>
      </c>
      <c r="N21" s="117" t="s">
        <v>2465</v>
      </c>
      <c r="O21" s="145" t="s">
        <v>2182</v>
      </c>
      <c r="P21" s="137"/>
      <c r="Q21" s="199">
        <v>44315.612500000003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2591</v>
      </c>
      <c r="C22" s="118">
        <v>44314.444768518515</v>
      </c>
      <c r="D22" s="118" t="s">
        <v>2182</v>
      </c>
      <c r="E22" s="120">
        <v>264</v>
      </c>
      <c r="F22" s="145" t="str">
        <f>VLOOKUP(E22,VIP!$A$2:$O12857,2,0)</f>
        <v>DRBR264</v>
      </c>
      <c r="G22" s="119" t="str">
        <f>VLOOKUP(E22,'LISTADO ATM'!$A$2:$B$899,2,0)</f>
        <v xml:space="preserve">ATM S/M Nacional Independencia </v>
      </c>
      <c r="H22" s="119" t="str">
        <f>VLOOKUP(E22,VIP!$A$2:$O17778,7,FALSE)</f>
        <v>Si</v>
      </c>
      <c r="I22" s="119" t="str">
        <f>VLOOKUP(E22,VIP!$A$2:$O9743,8,FALSE)</f>
        <v>Si</v>
      </c>
      <c r="J22" s="119" t="str">
        <f>VLOOKUP(E22,VIP!$A$2:$O9693,8,FALSE)</f>
        <v>Si</v>
      </c>
      <c r="K22" s="119" t="str">
        <f>VLOOKUP(E22,VIP!$A$2:$O13267,6,0)</f>
        <v>SI</v>
      </c>
      <c r="L22" s="143" t="s">
        <v>2221</v>
      </c>
      <c r="M22" s="200" t="s">
        <v>2662</v>
      </c>
      <c r="N22" s="117" t="s">
        <v>2465</v>
      </c>
      <c r="O22" s="145" t="s">
        <v>2467</v>
      </c>
      <c r="P22" s="137"/>
      <c r="Q22" s="199">
        <v>44315.445486111108</v>
      </c>
    </row>
    <row r="23" spans="1:17" s="99" customFormat="1" ht="18" x14ac:dyDescent="0.25">
      <c r="A23" s="119" t="str">
        <f>VLOOKUP(E23,'LISTADO ATM'!$A$2:$C$900,3,0)</f>
        <v>ESTE</v>
      </c>
      <c r="B23" s="132" t="s">
        <v>2654</v>
      </c>
      <c r="C23" s="118">
        <v>44315.312430555554</v>
      </c>
      <c r="D23" s="118" t="s">
        <v>2182</v>
      </c>
      <c r="E23" s="120">
        <v>268</v>
      </c>
      <c r="F23" s="145" t="str">
        <f>VLOOKUP(E23,VIP!$A$2:$O12928,2,0)</f>
        <v>DRBR268</v>
      </c>
      <c r="G23" s="119" t="str">
        <f>VLOOKUP(E23,'LISTADO ATM'!$A$2:$B$899,2,0)</f>
        <v xml:space="preserve">ATM Autobanco La Altagracia (Higuey) </v>
      </c>
      <c r="H23" s="119" t="str">
        <f>VLOOKUP(E23,VIP!$A$2:$O17849,7,FALSE)</f>
        <v>Si</v>
      </c>
      <c r="I23" s="119" t="str">
        <f>VLOOKUP(E23,VIP!$A$2:$O9814,8,FALSE)</f>
        <v>Si</v>
      </c>
      <c r="J23" s="119" t="str">
        <f>VLOOKUP(E23,VIP!$A$2:$O9764,8,FALSE)</f>
        <v>Si</v>
      </c>
      <c r="K23" s="119" t="str">
        <f>VLOOKUP(E23,VIP!$A$2:$O13338,6,0)</f>
        <v>NO</v>
      </c>
      <c r="L23" s="143" t="s">
        <v>2221</v>
      </c>
      <c r="M23" s="200" t="s">
        <v>2662</v>
      </c>
      <c r="N23" s="117" t="s">
        <v>2499</v>
      </c>
      <c r="O23" s="145" t="s">
        <v>2467</v>
      </c>
      <c r="P23" s="137"/>
      <c r="Q23" s="199">
        <v>44315.612500000003</v>
      </c>
    </row>
    <row r="24" spans="1:17" s="99" customFormat="1" ht="18" x14ac:dyDescent="0.25">
      <c r="A24" s="119" t="str">
        <f>VLOOKUP(E24,'LISTADO ATM'!$A$2:$C$900,3,0)</f>
        <v>DISTRITO NACIONAL</v>
      </c>
      <c r="B24" s="132" t="s">
        <v>2581</v>
      </c>
      <c r="C24" s="118">
        <v>44313.737766203703</v>
      </c>
      <c r="D24" s="118" t="s">
        <v>2182</v>
      </c>
      <c r="E24" s="120">
        <v>281</v>
      </c>
      <c r="F24" s="145" t="str">
        <f>VLOOKUP(E24,VIP!$A$2:$O12910,2,0)</f>
        <v>DRBR737</v>
      </c>
      <c r="G24" s="119" t="str">
        <f>VLOOKUP(E24,'LISTADO ATM'!$A$2:$B$899,2,0)</f>
        <v xml:space="preserve">ATM S/M Pola Independencia </v>
      </c>
      <c r="H24" s="119" t="str">
        <f>VLOOKUP(E24,VIP!$A$2:$O17831,7,FALSE)</f>
        <v>Si</v>
      </c>
      <c r="I24" s="119" t="str">
        <f>VLOOKUP(E24,VIP!$A$2:$O9796,8,FALSE)</f>
        <v>Si</v>
      </c>
      <c r="J24" s="119" t="str">
        <f>VLOOKUP(E24,VIP!$A$2:$O9746,8,FALSE)</f>
        <v>Si</v>
      </c>
      <c r="K24" s="119" t="str">
        <f>VLOOKUP(E24,VIP!$A$2:$O13320,6,0)</f>
        <v>NO</v>
      </c>
      <c r="L24" s="143" t="s">
        <v>2221</v>
      </c>
      <c r="M24" s="200" t="s">
        <v>2662</v>
      </c>
      <c r="N24" s="117" t="s">
        <v>2465</v>
      </c>
      <c r="O24" s="145" t="s">
        <v>2467</v>
      </c>
      <c r="P24" s="137"/>
      <c r="Q24" s="199">
        <v>44315.445486111108</v>
      </c>
    </row>
    <row r="25" spans="1:17" s="99" customFormat="1" ht="18" x14ac:dyDescent="0.25">
      <c r="A25" s="119" t="str">
        <f>VLOOKUP(E25,'LISTADO ATM'!$A$2:$C$900,3,0)</f>
        <v>NORTE</v>
      </c>
      <c r="B25" s="132" t="s">
        <v>2743</v>
      </c>
      <c r="C25" s="118">
        <v>44315.490023148152</v>
      </c>
      <c r="D25" s="118" t="s">
        <v>2183</v>
      </c>
      <c r="E25" s="120">
        <v>333</v>
      </c>
      <c r="F25" s="145" t="str">
        <f>VLOOKUP(E25,VIP!$A$2:$O12931,2,0)</f>
        <v>DRBR333</v>
      </c>
      <c r="G25" s="119" t="str">
        <f>VLOOKUP(E25,'LISTADO ATM'!$A$2:$B$899,2,0)</f>
        <v>ATM Oficina Turey Maimón</v>
      </c>
      <c r="H25" s="119" t="str">
        <f>VLOOKUP(E25,VIP!$A$2:$O17852,7,FALSE)</f>
        <v>Si</v>
      </c>
      <c r="I25" s="119" t="str">
        <f>VLOOKUP(E25,VIP!$A$2:$O9817,8,FALSE)</f>
        <v>Si</v>
      </c>
      <c r="J25" s="119" t="str">
        <f>VLOOKUP(E25,VIP!$A$2:$O9767,8,FALSE)</f>
        <v>Si</v>
      </c>
      <c r="K25" s="119" t="str">
        <f>VLOOKUP(E25,VIP!$A$2:$O13341,6,0)</f>
        <v>NO</v>
      </c>
      <c r="L25" s="143" t="s">
        <v>2221</v>
      </c>
      <c r="M25" s="200" t="s">
        <v>2662</v>
      </c>
      <c r="N25" s="117" t="s">
        <v>2690</v>
      </c>
      <c r="O25" s="145" t="s">
        <v>2494</v>
      </c>
      <c r="P25" s="137"/>
      <c r="Q25" s="199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2617</v>
      </c>
      <c r="C26" s="118">
        <v>44314.74324074074</v>
      </c>
      <c r="D26" s="118" t="s">
        <v>2182</v>
      </c>
      <c r="E26" s="120">
        <v>355</v>
      </c>
      <c r="F26" s="145" t="str">
        <f>VLOOKUP(E26,VIP!$A$2:$O12894,2,0)</f>
        <v>DRBR355</v>
      </c>
      <c r="G26" s="119" t="str">
        <f>VLOOKUP(E26,'LISTADO ATM'!$A$2:$B$899,2,0)</f>
        <v xml:space="preserve">ATM UNP Metro II </v>
      </c>
      <c r="H26" s="119" t="str">
        <f>VLOOKUP(E26,VIP!$A$2:$O17815,7,FALSE)</f>
        <v>Si</v>
      </c>
      <c r="I26" s="119" t="str">
        <f>VLOOKUP(E26,VIP!$A$2:$O9780,8,FALSE)</f>
        <v>Si</v>
      </c>
      <c r="J26" s="119" t="str">
        <f>VLOOKUP(E26,VIP!$A$2:$O9730,8,FALSE)</f>
        <v>Si</v>
      </c>
      <c r="K26" s="119" t="str">
        <f>VLOOKUP(E26,VIP!$A$2:$O13304,6,0)</f>
        <v>SI</v>
      </c>
      <c r="L26" s="143" t="s">
        <v>2221</v>
      </c>
      <c r="M26" s="200" t="s">
        <v>2662</v>
      </c>
      <c r="N26" s="117" t="s">
        <v>2465</v>
      </c>
      <c r="O26" s="145" t="s">
        <v>2467</v>
      </c>
      <c r="P26" s="137"/>
      <c r="Q26" s="199">
        <v>44315.612500000003</v>
      </c>
    </row>
    <row r="27" spans="1:17" s="99" customFormat="1" ht="18" x14ac:dyDescent="0.25">
      <c r="A27" s="119" t="str">
        <f>VLOOKUP(E27,'LISTADO ATM'!$A$2:$C$900,3,0)</f>
        <v>ESTE</v>
      </c>
      <c r="B27" s="132" t="s">
        <v>2643</v>
      </c>
      <c r="C27" s="118">
        <v>44314.993900462963</v>
      </c>
      <c r="D27" s="118" t="s">
        <v>2182</v>
      </c>
      <c r="E27" s="120">
        <v>427</v>
      </c>
      <c r="F27" s="145" t="str">
        <f>VLOOKUP(E27,VIP!$A$2:$O12924,2,0)</f>
        <v>DRBR427</v>
      </c>
      <c r="G27" s="119" t="str">
        <f>VLOOKUP(E27,'LISTADO ATM'!$A$2:$B$899,2,0)</f>
        <v xml:space="preserve">ATM Almacenes Iberia (Hato Mayor) </v>
      </c>
      <c r="H27" s="119" t="str">
        <f>VLOOKUP(E27,VIP!$A$2:$O17845,7,FALSE)</f>
        <v>Si</v>
      </c>
      <c r="I27" s="119" t="str">
        <f>VLOOKUP(E27,VIP!$A$2:$O9810,8,FALSE)</f>
        <v>Si</v>
      </c>
      <c r="J27" s="119" t="str">
        <f>VLOOKUP(E27,VIP!$A$2:$O9760,8,FALSE)</f>
        <v>Si</v>
      </c>
      <c r="K27" s="119" t="str">
        <f>VLOOKUP(E27,VIP!$A$2:$O13334,6,0)</f>
        <v>NO</v>
      </c>
      <c r="L27" s="143" t="s">
        <v>2221</v>
      </c>
      <c r="M27" s="200" t="s">
        <v>2662</v>
      </c>
      <c r="N27" s="117" t="s">
        <v>2465</v>
      </c>
      <c r="O27" s="145" t="s">
        <v>2467</v>
      </c>
      <c r="P27" s="137"/>
      <c r="Q27" s="199">
        <v>44315.612500000003</v>
      </c>
    </row>
    <row r="28" spans="1:17" s="99" customFormat="1" ht="18" x14ac:dyDescent="0.25">
      <c r="A28" s="119" t="str">
        <f>VLOOKUP(E28,'LISTADO ATM'!$A$2:$C$900,3,0)</f>
        <v>DISTRITO NACIONAL</v>
      </c>
      <c r="B28" s="132" t="s">
        <v>2605</v>
      </c>
      <c r="C28" s="118">
        <v>44314.584328703706</v>
      </c>
      <c r="D28" s="118" t="s">
        <v>2182</v>
      </c>
      <c r="E28" s="120">
        <v>473</v>
      </c>
      <c r="F28" s="145" t="str">
        <f>VLOOKUP(E28,VIP!$A$2:$O12878,2,0)</f>
        <v>DRBR473</v>
      </c>
      <c r="G28" s="119" t="str">
        <f>VLOOKUP(E28,'LISTADO ATM'!$A$2:$B$899,2,0)</f>
        <v xml:space="preserve">ATM Oficina Carrefour II </v>
      </c>
      <c r="H28" s="119" t="str">
        <f>VLOOKUP(E28,VIP!$A$2:$O17799,7,FALSE)</f>
        <v>Si</v>
      </c>
      <c r="I28" s="119" t="str">
        <f>VLOOKUP(E28,VIP!$A$2:$O9764,8,FALSE)</f>
        <v>Si</v>
      </c>
      <c r="J28" s="119" t="str">
        <f>VLOOKUP(E28,VIP!$A$2:$O9714,8,FALSE)</f>
        <v>Si</v>
      </c>
      <c r="K28" s="119" t="str">
        <f>VLOOKUP(E28,VIP!$A$2:$O13288,6,0)</f>
        <v>NO</v>
      </c>
      <c r="L28" s="143" t="s">
        <v>2221</v>
      </c>
      <c r="M28" s="200" t="s">
        <v>2662</v>
      </c>
      <c r="N28" s="117" t="s">
        <v>2465</v>
      </c>
      <c r="O28" s="145" t="s">
        <v>2467</v>
      </c>
      <c r="P28" s="137"/>
      <c r="Q28" s="199">
        <v>44315.612500000003</v>
      </c>
    </row>
    <row r="29" spans="1:17" s="99" customFormat="1" ht="18" x14ac:dyDescent="0.25">
      <c r="A29" s="119" t="str">
        <f>VLOOKUP(E29,'LISTADO ATM'!$A$2:$C$900,3,0)</f>
        <v>DISTRITO NACIONAL</v>
      </c>
      <c r="B29" s="132" t="s">
        <v>2659</v>
      </c>
      <c r="C29" s="118">
        <v>44314.443530092591</v>
      </c>
      <c r="D29" s="118" t="s">
        <v>2182</v>
      </c>
      <c r="E29" s="120">
        <v>487</v>
      </c>
      <c r="F29" s="145" t="str">
        <f>VLOOKUP(E29,VIP!$A$2:$O12933,2,0)</f>
        <v>DRBR487</v>
      </c>
      <c r="G29" s="119" t="str">
        <f>VLOOKUP(E29,'LISTADO ATM'!$A$2:$B$899,2,0)</f>
        <v xml:space="preserve">ATM Olé Hainamosa </v>
      </c>
      <c r="H29" s="119" t="str">
        <f>VLOOKUP(E29,VIP!$A$2:$O17854,7,FALSE)</f>
        <v>Si</v>
      </c>
      <c r="I29" s="119" t="str">
        <f>VLOOKUP(E29,VIP!$A$2:$O9819,8,FALSE)</f>
        <v>Si</v>
      </c>
      <c r="J29" s="119" t="str">
        <f>VLOOKUP(E29,VIP!$A$2:$O9769,8,FALSE)</f>
        <v>Si</v>
      </c>
      <c r="K29" s="119" t="str">
        <f>VLOOKUP(E29,VIP!$A$2:$O13343,6,0)</f>
        <v>SI</v>
      </c>
      <c r="L29" s="143" t="s">
        <v>2221</v>
      </c>
      <c r="M29" s="200" t="s">
        <v>2662</v>
      </c>
      <c r="N29" s="117" t="s">
        <v>2499</v>
      </c>
      <c r="O29" s="145" t="s">
        <v>2467</v>
      </c>
      <c r="P29" s="137"/>
      <c r="Q29" s="199">
        <v>44315.612500000003</v>
      </c>
    </row>
    <row r="30" spans="1:17" s="99" customFormat="1" ht="18" x14ac:dyDescent="0.25">
      <c r="A30" s="119" t="str">
        <f>VLOOKUP(E30,'LISTADO ATM'!$A$2:$C$900,3,0)</f>
        <v>NORTE</v>
      </c>
      <c r="B30" s="132" t="s">
        <v>2613</v>
      </c>
      <c r="C30" s="118">
        <v>44314.769155092596</v>
      </c>
      <c r="D30" s="118" t="s">
        <v>2183</v>
      </c>
      <c r="E30" s="120">
        <v>497</v>
      </c>
      <c r="F30" s="145" t="str">
        <f>VLOOKUP(E30,VIP!$A$2:$O12890,2,0)</f>
        <v>DRBR497</v>
      </c>
      <c r="G30" s="119" t="str">
        <f>VLOOKUP(E30,'LISTADO ATM'!$A$2:$B$899,2,0)</f>
        <v xml:space="preserve">ATM Oficina El Portal II (Santiago) </v>
      </c>
      <c r="H30" s="119" t="str">
        <f>VLOOKUP(E30,VIP!$A$2:$O17811,7,FALSE)</f>
        <v>Si</v>
      </c>
      <c r="I30" s="119" t="str">
        <f>VLOOKUP(E30,VIP!$A$2:$O9776,8,FALSE)</f>
        <v>Si</v>
      </c>
      <c r="J30" s="119" t="str">
        <f>VLOOKUP(E30,VIP!$A$2:$O9726,8,FALSE)</f>
        <v>Si</v>
      </c>
      <c r="K30" s="119" t="str">
        <f>VLOOKUP(E30,VIP!$A$2:$O13300,6,0)</f>
        <v>SI</v>
      </c>
      <c r="L30" s="143" t="s">
        <v>2221</v>
      </c>
      <c r="M30" s="200" t="s">
        <v>2662</v>
      </c>
      <c r="N30" s="117" t="s">
        <v>2465</v>
      </c>
      <c r="O30" s="145" t="s">
        <v>2494</v>
      </c>
      <c r="P30" s="137"/>
      <c r="Q30" s="199">
        <v>44315.445486111108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2615</v>
      </c>
      <c r="C31" s="118">
        <v>44314.748668981483</v>
      </c>
      <c r="D31" s="118" t="s">
        <v>2182</v>
      </c>
      <c r="E31" s="120">
        <v>639</v>
      </c>
      <c r="F31" s="145" t="str">
        <f>VLOOKUP(E31,VIP!$A$2:$O12892,2,0)</f>
        <v>DRBR639</v>
      </c>
      <c r="G31" s="119" t="str">
        <f>VLOOKUP(E31,'LISTADO ATM'!$A$2:$B$899,2,0)</f>
        <v xml:space="preserve">ATM Comisión Militar MOPC </v>
      </c>
      <c r="H31" s="119" t="str">
        <f>VLOOKUP(E31,VIP!$A$2:$O17813,7,FALSE)</f>
        <v>Si</v>
      </c>
      <c r="I31" s="119" t="str">
        <f>VLOOKUP(E31,VIP!$A$2:$O9778,8,FALSE)</f>
        <v>Si</v>
      </c>
      <c r="J31" s="119" t="str">
        <f>VLOOKUP(E31,VIP!$A$2:$O9728,8,FALSE)</f>
        <v>Si</v>
      </c>
      <c r="K31" s="119" t="str">
        <f>VLOOKUP(E31,VIP!$A$2:$O13302,6,0)</f>
        <v>NO</v>
      </c>
      <c r="L31" s="143" t="s">
        <v>2221</v>
      </c>
      <c r="M31" s="200" t="s">
        <v>2662</v>
      </c>
      <c r="N31" s="117" t="s">
        <v>2465</v>
      </c>
      <c r="O31" s="145" t="s">
        <v>2467</v>
      </c>
      <c r="P31" s="137"/>
      <c r="Q31" s="199">
        <v>44315.612500000003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2599</v>
      </c>
      <c r="C32" s="118">
        <v>44314.496423611112</v>
      </c>
      <c r="D32" s="118" t="s">
        <v>2182</v>
      </c>
      <c r="E32" s="120">
        <v>640</v>
      </c>
      <c r="F32" s="145" t="str">
        <f>VLOOKUP(E32,VIP!$A$2:$O12889,2,0)</f>
        <v>DRBR640</v>
      </c>
      <c r="G32" s="119" t="str">
        <f>VLOOKUP(E32,'LISTADO ATM'!$A$2:$B$899,2,0)</f>
        <v xml:space="preserve">ATM Ministerio Obras Públicas </v>
      </c>
      <c r="H32" s="119" t="str">
        <f>VLOOKUP(E32,VIP!$A$2:$O17810,7,FALSE)</f>
        <v>Si</v>
      </c>
      <c r="I32" s="119" t="str">
        <f>VLOOKUP(E32,VIP!$A$2:$O9775,8,FALSE)</f>
        <v>Si</v>
      </c>
      <c r="J32" s="119" t="str">
        <f>VLOOKUP(E32,VIP!$A$2:$O9725,8,FALSE)</f>
        <v>Si</v>
      </c>
      <c r="K32" s="119" t="str">
        <f>VLOOKUP(E32,VIP!$A$2:$O13299,6,0)</f>
        <v>NO</v>
      </c>
      <c r="L32" s="143" t="s">
        <v>2221</v>
      </c>
      <c r="M32" s="200" t="s">
        <v>2662</v>
      </c>
      <c r="N32" s="117" t="s">
        <v>2499</v>
      </c>
      <c r="O32" s="145" t="s">
        <v>2467</v>
      </c>
      <c r="P32" s="137"/>
      <c r="Q32" s="199">
        <v>44315.612500000003</v>
      </c>
    </row>
    <row r="33" spans="1:17" s="99" customFormat="1" ht="18" x14ac:dyDescent="0.25">
      <c r="A33" s="119" t="str">
        <f>VLOOKUP(E33,'LISTADO ATM'!$A$2:$C$900,3,0)</f>
        <v>SUR</v>
      </c>
      <c r="B33" s="132" t="s">
        <v>2580</v>
      </c>
      <c r="C33" s="118">
        <v>44313.459664351853</v>
      </c>
      <c r="D33" s="118" t="s">
        <v>2182</v>
      </c>
      <c r="E33" s="120">
        <v>677</v>
      </c>
      <c r="F33" s="145" t="str">
        <f>VLOOKUP(E33,VIP!$A$2:$O12922,2,0)</f>
        <v>DRBR677</v>
      </c>
      <c r="G33" s="119" t="str">
        <f>VLOOKUP(E33,'LISTADO ATM'!$A$2:$B$899,2,0)</f>
        <v>ATM PBG Villa Jaragua</v>
      </c>
      <c r="H33" s="119" t="str">
        <f>VLOOKUP(E33,VIP!$A$2:$O17843,7,FALSE)</f>
        <v>Si</v>
      </c>
      <c r="I33" s="119" t="str">
        <f>VLOOKUP(E33,VIP!$A$2:$O9808,8,FALSE)</f>
        <v>Si</v>
      </c>
      <c r="J33" s="119" t="str">
        <f>VLOOKUP(E33,VIP!$A$2:$O9758,8,FALSE)</f>
        <v>Si</v>
      </c>
      <c r="K33" s="119" t="str">
        <f>VLOOKUP(E33,VIP!$A$2:$O13332,6,0)</f>
        <v>SI</v>
      </c>
      <c r="L33" s="143" t="s">
        <v>2221</v>
      </c>
      <c r="M33" s="200" t="s">
        <v>2662</v>
      </c>
      <c r="N33" s="117" t="s">
        <v>2499</v>
      </c>
      <c r="O33" s="145" t="s">
        <v>2467</v>
      </c>
      <c r="P33" s="137"/>
      <c r="Q33" s="199">
        <v>44315.612500000003</v>
      </c>
    </row>
    <row r="34" spans="1:17" s="99" customFormat="1" ht="18" x14ac:dyDescent="0.25">
      <c r="A34" s="119" t="str">
        <f>VLOOKUP(E34,'LISTADO ATM'!$A$2:$C$900,3,0)</f>
        <v>DISTRITO NACIONAL</v>
      </c>
      <c r="B34" s="132" t="s">
        <v>2637</v>
      </c>
      <c r="C34" s="118">
        <v>44315.076782407406</v>
      </c>
      <c r="D34" s="118" t="s">
        <v>2182</v>
      </c>
      <c r="E34" s="120">
        <v>858</v>
      </c>
      <c r="F34" s="145" t="str">
        <f>VLOOKUP(E34,VIP!$A$2:$O12918,2,0)</f>
        <v>DRBR858</v>
      </c>
      <c r="G34" s="119" t="str">
        <f>VLOOKUP(E34,'LISTADO ATM'!$A$2:$B$899,2,0)</f>
        <v xml:space="preserve">ATM Cooperativa Maestros (COOPNAMA) </v>
      </c>
      <c r="H34" s="119" t="str">
        <f>VLOOKUP(E34,VIP!$A$2:$O17839,7,FALSE)</f>
        <v>Si</v>
      </c>
      <c r="I34" s="119" t="str">
        <f>VLOOKUP(E34,VIP!$A$2:$O9804,8,FALSE)</f>
        <v>No</v>
      </c>
      <c r="J34" s="119" t="str">
        <f>VLOOKUP(E34,VIP!$A$2:$O9754,8,FALSE)</f>
        <v>No</v>
      </c>
      <c r="K34" s="119" t="str">
        <f>VLOOKUP(E34,VIP!$A$2:$O13328,6,0)</f>
        <v>NO</v>
      </c>
      <c r="L34" s="143" t="s">
        <v>2221</v>
      </c>
      <c r="M34" s="200" t="s">
        <v>2662</v>
      </c>
      <c r="N34" s="117" t="s">
        <v>2465</v>
      </c>
      <c r="O34" s="145" t="s">
        <v>2467</v>
      </c>
      <c r="P34" s="137"/>
      <c r="Q34" s="199">
        <v>44315.612500000003</v>
      </c>
    </row>
    <row r="35" spans="1:17" s="99" customFormat="1" ht="18" x14ac:dyDescent="0.25">
      <c r="A35" s="119" t="str">
        <f>VLOOKUP(E35,'LISTADO ATM'!$A$2:$C$900,3,0)</f>
        <v>ESTE</v>
      </c>
      <c r="B35" s="132" t="s">
        <v>2671</v>
      </c>
      <c r="C35" s="118">
        <v>44315.38826388889</v>
      </c>
      <c r="D35" s="118" t="s">
        <v>2182</v>
      </c>
      <c r="E35" s="120">
        <v>899</v>
      </c>
      <c r="F35" s="145" t="str">
        <f>VLOOKUP(E35,VIP!$A$2:$O12927,2,0)</f>
        <v>DRBR899</v>
      </c>
      <c r="G35" s="119" t="str">
        <f>VLOOKUP(E35,'LISTADO ATM'!$A$2:$B$899,2,0)</f>
        <v xml:space="preserve">ATM Oficina Punta Cana </v>
      </c>
      <c r="H35" s="119" t="str">
        <f>VLOOKUP(E35,VIP!$A$2:$O17848,7,FALSE)</f>
        <v>Si</v>
      </c>
      <c r="I35" s="119" t="str">
        <f>VLOOKUP(E35,VIP!$A$2:$O9813,8,FALSE)</f>
        <v>Si</v>
      </c>
      <c r="J35" s="119" t="str">
        <f>VLOOKUP(E35,VIP!$A$2:$O9763,8,FALSE)</f>
        <v>Si</v>
      </c>
      <c r="K35" s="119" t="str">
        <f>VLOOKUP(E35,VIP!$A$2:$O13337,6,0)</f>
        <v>NO</v>
      </c>
      <c r="L35" s="143" t="s">
        <v>2221</v>
      </c>
      <c r="M35" s="200" t="s">
        <v>2662</v>
      </c>
      <c r="N35" s="117" t="s">
        <v>2465</v>
      </c>
      <c r="O35" s="145" t="s">
        <v>2467</v>
      </c>
      <c r="P35" s="137"/>
      <c r="Q35" s="199">
        <v>44315.612500000003</v>
      </c>
    </row>
    <row r="36" spans="1:17" s="99" customFormat="1" ht="18" x14ac:dyDescent="0.25">
      <c r="A36" s="119" t="str">
        <f>VLOOKUP(E36,'LISTADO ATM'!$A$2:$C$900,3,0)</f>
        <v>DISTRITO NACIONAL</v>
      </c>
      <c r="B36" s="132" t="s">
        <v>2607</v>
      </c>
      <c r="C36" s="118">
        <v>44314.579699074071</v>
      </c>
      <c r="D36" s="118" t="s">
        <v>2182</v>
      </c>
      <c r="E36" s="120">
        <v>917</v>
      </c>
      <c r="F36" s="145" t="str">
        <f>VLOOKUP(E36,VIP!$A$2:$O12880,2,0)</f>
        <v>DRBR01B</v>
      </c>
      <c r="G36" s="119" t="str">
        <f>VLOOKUP(E36,'LISTADO ATM'!$A$2:$B$899,2,0)</f>
        <v xml:space="preserve">ATM Oficina Los Mina </v>
      </c>
      <c r="H36" s="119" t="str">
        <f>VLOOKUP(E36,VIP!$A$2:$O17801,7,FALSE)</f>
        <v>Si</v>
      </c>
      <c r="I36" s="119" t="str">
        <f>VLOOKUP(E36,VIP!$A$2:$O9766,8,FALSE)</f>
        <v>Si</v>
      </c>
      <c r="J36" s="119" t="str">
        <f>VLOOKUP(E36,VIP!$A$2:$O9716,8,FALSE)</f>
        <v>Si</v>
      </c>
      <c r="K36" s="119" t="str">
        <f>VLOOKUP(E36,VIP!$A$2:$O13290,6,0)</f>
        <v>NO</v>
      </c>
      <c r="L36" s="143" t="s">
        <v>2221</v>
      </c>
      <c r="M36" s="200" t="s">
        <v>2662</v>
      </c>
      <c r="N36" s="117" t="s">
        <v>2465</v>
      </c>
      <c r="O36" s="145" t="s">
        <v>2467</v>
      </c>
      <c r="P36" s="137"/>
      <c r="Q36" s="199">
        <v>44315.612500000003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2584</v>
      </c>
      <c r="C37" s="118">
        <v>44313.609930555554</v>
      </c>
      <c r="D37" s="118" t="s">
        <v>2182</v>
      </c>
      <c r="E37" s="120">
        <v>943</v>
      </c>
      <c r="F37" s="148" t="str">
        <f>VLOOKUP(E37,VIP!$A$2:$O12932,2,0)</f>
        <v>DRBR16K</v>
      </c>
      <c r="G37" s="119" t="str">
        <f>VLOOKUP(E37,'LISTADO ATM'!$A$2:$B$899,2,0)</f>
        <v xml:space="preserve">ATM Oficina Tránsito Terreste </v>
      </c>
      <c r="H37" s="119" t="str">
        <f>VLOOKUP(E37,VIP!$A$2:$O17853,7,FALSE)</f>
        <v>Si</v>
      </c>
      <c r="I37" s="119" t="str">
        <f>VLOOKUP(E37,VIP!$A$2:$O9818,8,FALSE)</f>
        <v>Si</v>
      </c>
      <c r="J37" s="119" t="str">
        <f>VLOOKUP(E37,VIP!$A$2:$O9768,8,FALSE)</f>
        <v>Si</v>
      </c>
      <c r="K37" s="119" t="str">
        <f>VLOOKUP(E37,VIP!$A$2:$O13342,6,0)</f>
        <v>NO</v>
      </c>
      <c r="L37" s="143" t="s">
        <v>2221</v>
      </c>
      <c r="M37" s="200" t="s">
        <v>2662</v>
      </c>
      <c r="N37" s="117" t="s">
        <v>2465</v>
      </c>
      <c r="O37" s="148" t="s">
        <v>2467</v>
      </c>
      <c r="P37" s="137"/>
      <c r="Q37" s="199">
        <v>44315.612500000003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2639</v>
      </c>
      <c r="C38" s="118">
        <v>44315.062905092593</v>
      </c>
      <c r="D38" s="118" t="s">
        <v>2182</v>
      </c>
      <c r="E38" s="120">
        <v>952</v>
      </c>
      <c r="F38" s="148" t="str">
        <f>VLOOKUP(E38,VIP!$A$2:$O12920,2,0)</f>
        <v>DRBR16L</v>
      </c>
      <c r="G38" s="119" t="str">
        <f>VLOOKUP(E38,'LISTADO ATM'!$A$2:$B$899,2,0)</f>
        <v xml:space="preserve">ATM Alvarez Rivas </v>
      </c>
      <c r="H38" s="119" t="str">
        <f>VLOOKUP(E38,VIP!$A$2:$O17841,7,FALSE)</f>
        <v>Si</v>
      </c>
      <c r="I38" s="119" t="str">
        <f>VLOOKUP(E38,VIP!$A$2:$O9806,8,FALSE)</f>
        <v>Si</v>
      </c>
      <c r="J38" s="119" t="str">
        <f>VLOOKUP(E38,VIP!$A$2:$O9756,8,FALSE)</f>
        <v>Si</v>
      </c>
      <c r="K38" s="119" t="str">
        <f>VLOOKUP(E38,VIP!$A$2:$O13330,6,0)</f>
        <v>NO</v>
      </c>
      <c r="L38" s="143" t="s">
        <v>2221</v>
      </c>
      <c r="M38" s="200" t="s">
        <v>2662</v>
      </c>
      <c r="N38" s="117" t="s">
        <v>2465</v>
      </c>
      <c r="O38" s="148" t="s">
        <v>2467</v>
      </c>
      <c r="P38" s="137"/>
      <c r="Q38" s="199">
        <v>44315.612500000003</v>
      </c>
    </row>
    <row r="39" spans="1:17" s="99" customFormat="1" ht="18" x14ac:dyDescent="0.25">
      <c r="A39" s="119" t="str">
        <f>VLOOKUP(E39,'LISTADO ATM'!$A$2:$C$900,3,0)</f>
        <v>ESTE</v>
      </c>
      <c r="B39" s="132" t="s">
        <v>2588</v>
      </c>
      <c r="C39" s="118">
        <v>44314.356574074074</v>
      </c>
      <c r="D39" s="118" t="s">
        <v>2182</v>
      </c>
      <c r="E39" s="120">
        <v>959</v>
      </c>
      <c r="F39" s="148" t="str">
        <f>VLOOKUP(E39,VIP!$A$2:$O12847,2,0)</f>
        <v>DRBR959</v>
      </c>
      <c r="G39" s="119" t="str">
        <f>VLOOKUP(E39,'LISTADO ATM'!$A$2:$B$899,2,0)</f>
        <v>ATM Estación Next Bavaro</v>
      </c>
      <c r="H39" s="119" t="str">
        <f>VLOOKUP(E39,VIP!$A$2:$O17768,7,FALSE)</f>
        <v>Si</v>
      </c>
      <c r="I39" s="119" t="str">
        <f>VLOOKUP(E39,VIP!$A$2:$O9733,8,FALSE)</f>
        <v>Si</v>
      </c>
      <c r="J39" s="119" t="str">
        <f>VLOOKUP(E39,VIP!$A$2:$O9683,8,FALSE)</f>
        <v>Si</v>
      </c>
      <c r="K39" s="119" t="str">
        <f>VLOOKUP(E39,VIP!$A$2:$O13257,6,0)</f>
        <v>NO</v>
      </c>
      <c r="L39" s="143" t="s">
        <v>2221</v>
      </c>
      <c r="M39" s="200" t="s">
        <v>2662</v>
      </c>
      <c r="N39" s="117" t="s">
        <v>2465</v>
      </c>
      <c r="O39" s="148" t="s">
        <v>2467</v>
      </c>
      <c r="P39" s="137"/>
      <c r="Q39" s="199">
        <v>44315.612500000003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2630</v>
      </c>
      <c r="C40" s="118">
        <v>44314.835138888891</v>
      </c>
      <c r="D40" s="118" t="s">
        <v>2182</v>
      </c>
      <c r="E40" s="120">
        <v>338</v>
      </c>
      <c r="F40" s="148" t="str">
        <f>VLOOKUP(E40,VIP!$A$2:$O12894,2,0)</f>
        <v>DRBR338</v>
      </c>
      <c r="G40" s="119" t="str">
        <f>VLOOKUP(E40,'LISTADO ATM'!$A$2:$B$899,2,0)</f>
        <v>ATM S/M Aprezio Pantoja</v>
      </c>
      <c r="H40" s="119" t="str">
        <f>VLOOKUP(E40,VIP!$A$2:$O17815,7,FALSE)</f>
        <v>Si</v>
      </c>
      <c r="I40" s="119" t="str">
        <f>VLOOKUP(E40,VIP!$A$2:$O9780,8,FALSE)</f>
        <v>Si</v>
      </c>
      <c r="J40" s="119" t="str">
        <f>VLOOKUP(E40,VIP!$A$2:$O9730,8,FALSE)</f>
        <v>Si</v>
      </c>
      <c r="K40" s="119" t="str">
        <f>VLOOKUP(E40,VIP!$A$2:$O13304,6,0)</f>
        <v>NO</v>
      </c>
      <c r="L40" s="143" t="s">
        <v>2247</v>
      </c>
      <c r="M40" s="200" t="s">
        <v>2662</v>
      </c>
      <c r="N40" s="117" t="s">
        <v>2465</v>
      </c>
      <c r="O40" s="148" t="s">
        <v>2182</v>
      </c>
      <c r="P40" s="137"/>
      <c r="Q40" s="199">
        <v>44315.612500000003</v>
      </c>
    </row>
    <row r="41" spans="1:17" s="99" customFormat="1" ht="18" x14ac:dyDescent="0.25">
      <c r="A41" s="119" t="str">
        <f>VLOOKUP(E41,'LISTADO ATM'!$A$2:$C$900,3,0)</f>
        <v>SUR</v>
      </c>
      <c r="B41" s="132" t="s">
        <v>2592</v>
      </c>
      <c r="C41" s="118">
        <v>44314.427094907405</v>
      </c>
      <c r="D41" s="118" t="s">
        <v>2182</v>
      </c>
      <c r="E41" s="120">
        <v>619</v>
      </c>
      <c r="F41" s="148" t="str">
        <f>VLOOKUP(E41,VIP!$A$2:$O12862,2,0)</f>
        <v>DRBR619</v>
      </c>
      <c r="G41" s="119" t="str">
        <f>VLOOKUP(E41,'LISTADO ATM'!$A$2:$B$899,2,0)</f>
        <v xml:space="preserve">ATM Academia P.N. Hatillo (San Cristóbal) </v>
      </c>
      <c r="H41" s="119" t="str">
        <f>VLOOKUP(E41,VIP!$A$2:$O17783,7,FALSE)</f>
        <v>Si</v>
      </c>
      <c r="I41" s="119" t="str">
        <f>VLOOKUP(E41,VIP!$A$2:$O9748,8,FALSE)</f>
        <v>Si</v>
      </c>
      <c r="J41" s="119" t="str">
        <f>VLOOKUP(E41,VIP!$A$2:$O9698,8,FALSE)</f>
        <v>Si</v>
      </c>
      <c r="K41" s="119" t="str">
        <f>VLOOKUP(E41,VIP!$A$2:$O13272,6,0)</f>
        <v>NO</v>
      </c>
      <c r="L41" s="143" t="s">
        <v>2247</v>
      </c>
      <c r="M41" s="200" t="s">
        <v>2662</v>
      </c>
      <c r="N41" s="117" t="s">
        <v>2465</v>
      </c>
      <c r="O41" s="148" t="s">
        <v>2467</v>
      </c>
      <c r="P41" s="137"/>
      <c r="Q41" s="199">
        <v>44315.445486111108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2657</v>
      </c>
      <c r="C42" s="118">
        <v>44315.262361111112</v>
      </c>
      <c r="D42" s="118" t="s">
        <v>2182</v>
      </c>
      <c r="E42" s="120">
        <v>622</v>
      </c>
      <c r="F42" s="148" t="str">
        <f>VLOOKUP(E42,VIP!$A$2:$O12931,2,0)</f>
        <v>DRBR622</v>
      </c>
      <c r="G42" s="119" t="str">
        <f>VLOOKUP(E42,'LISTADO ATM'!$A$2:$B$899,2,0)</f>
        <v xml:space="preserve">ATM Ayuntamiento D.N. </v>
      </c>
      <c r="H42" s="119" t="str">
        <f>VLOOKUP(E42,VIP!$A$2:$O17852,7,FALSE)</f>
        <v>Si</v>
      </c>
      <c r="I42" s="119" t="str">
        <f>VLOOKUP(E42,VIP!$A$2:$O9817,8,FALSE)</f>
        <v>Si</v>
      </c>
      <c r="J42" s="119" t="str">
        <f>VLOOKUP(E42,VIP!$A$2:$O9767,8,FALSE)</f>
        <v>Si</v>
      </c>
      <c r="K42" s="119" t="str">
        <f>VLOOKUP(E42,VIP!$A$2:$O13341,6,0)</f>
        <v>NO</v>
      </c>
      <c r="L42" s="143" t="s">
        <v>2247</v>
      </c>
      <c r="M42" s="200" t="s">
        <v>2662</v>
      </c>
      <c r="N42" s="117" t="s">
        <v>2499</v>
      </c>
      <c r="O42" s="148" t="s">
        <v>2467</v>
      </c>
      <c r="P42" s="137"/>
      <c r="Q42" s="199">
        <v>44315.445486111108</v>
      </c>
    </row>
    <row r="43" spans="1:17" s="99" customFormat="1" ht="18" x14ac:dyDescent="0.25">
      <c r="A43" s="119" t="str">
        <f>VLOOKUP(E43,'LISTADO ATM'!$A$2:$C$900,3,0)</f>
        <v>ESTE</v>
      </c>
      <c r="B43" s="132" t="s">
        <v>2674</v>
      </c>
      <c r="C43" s="118">
        <v>44315.383900462963</v>
      </c>
      <c r="D43" s="118" t="s">
        <v>2182</v>
      </c>
      <c r="E43" s="120">
        <v>842</v>
      </c>
      <c r="F43" s="148" t="str">
        <f>VLOOKUP(E43,VIP!$A$2:$O12930,2,0)</f>
        <v>DRBR842</v>
      </c>
      <c r="G43" s="119" t="str">
        <f>VLOOKUP(E43,'LISTADO ATM'!$A$2:$B$899,2,0)</f>
        <v xml:space="preserve">ATM Plaza Orense II (La Romana) </v>
      </c>
      <c r="H43" s="119" t="str">
        <f>VLOOKUP(E43,VIP!$A$2:$O17851,7,FALSE)</f>
        <v>Si</v>
      </c>
      <c r="I43" s="119" t="str">
        <f>VLOOKUP(E43,VIP!$A$2:$O9816,8,FALSE)</f>
        <v>Si</v>
      </c>
      <c r="J43" s="119" t="str">
        <f>VLOOKUP(E43,VIP!$A$2:$O9766,8,FALSE)</f>
        <v>Si</v>
      </c>
      <c r="K43" s="119" t="str">
        <f>VLOOKUP(E43,VIP!$A$2:$O13340,6,0)</f>
        <v>NO</v>
      </c>
      <c r="L43" s="143" t="s">
        <v>2247</v>
      </c>
      <c r="M43" s="200" t="s">
        <v>2662</v>
      </c>
      <c r="N43" s="117" t="s">
        <v>2465</v>
      </c>
      <c r="O43" s="148" t="s">
        <v>2467</v>
      </c>
      <c r="P43" s="137"/>
      <c r="Q43" s="199">
        <v>44315.612500000003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2601</v>
      </c>
      <c r="C44" s="118">
        <v>44314.620243055557</v>
      </c>
      <c r="D44" s="118" t="s">
        <v>2182</v>
      </c>
      <c r="E44" s="120">
        <v>908</v>
      </c>
      <c r="F44" s="148" t="str">
        <f>VLOOKUP(E44,VIP!$A$2:$O12872,2,0)</f>
        <v>DRBR16D</v>
      </c>
      <c r="G44" s="119" t="str">
        <f>VLOOKUP(E44,'LISTADO ATM'!$A$2:$B$899,2,0)</f>
        <v xml:space="preserve">ATM Oficina Plaza Botánika </v>
      </c>
      <c r="H44" s="119" t="str">
        <f>VLOOKUP(E44,VIP!$A$2:$O17793,7,FALSE)</f>
        <v>Si</v>
      </c>
      <c r="I44" s="119" t="str">
        <f>VLOOKUP(E44,VIP!$A$2:$O9758,8,FALSE)</f>
        <v>Si</v>
      </c>
      <c r="J44" s="119" t="str">
        <f>VLOOKUP(E44,VIP!$A$2:$O9708,8,FALSE)</f>
        <v>Si</v>
      </c>
      <c r="K44" s="119" t="str">
        <f>VLOOKUP(E44,VIP!$A$2:$O13282,6,0)</f>
        <v>NO</v>
      </c>
      <c r="L44" s="143" t="s">
        <v>2247</v>
      </c>
      <c r="M44" s="200" t="s">
        <v>2662</v>
      </c>
      <c r="N44" s="117" t="s">
        <v>2465</v>
      </c>
      <c r="O44" s="148" t="s">
        <v>2467</v>
      </c>
      <c r="P44" s="137"/>
      <c r="Q44" s="199">
        <v>44315.612500000003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2706</v>
      </c>
      <c r="C45" s="118">
        <v>44315.584722222222</v>
      </c>
      <c r="D45" s="118" t="s">
        <v>2485</v>
      </c>
      <c r="E45" s="120">
        <v>160</v>
      </c>
      <c r="F45" s="148" t="str">
        <f>VLOOKUP(E45,VIP!$A$2:$O12926,2,0)</f>
        <v>DRBR160</v>
      </c>
      <c r="G45" s="119" t="str">
        <f>VLOOKUP(E45,'LISTADO ATM'!$A$2:$B$899,2,0)</f>
        <v xml:space="preserve">ATM Oficina Herrera </v>
      </c>
      <c r="H45" s="119" t="str">
        <f>VLOOKUP(E45,VIP!$A$2:$O17847,7,FALSE)</f>
        <v>Si</v>
      </c>
      <c r="I45" s="119" t="str">
        <f>VLOOKUP(E45,VIP!$A$2:$O9812,8,FALSE)</f>
        <v>Si</v>
      </c>
      <c r="J45" s="119" t="str">
        <f>VLOOKUP(E45,VIP!$A$2:$O9762,8,FALSE)</f>
        <v>Si</v>
      </c>
      <c r="K45" s="119" t="str">
        <f>VLOOKUP(E45,VIP!$A$2:$O13336,6,0)</f>
        <v>NO</v>
      </c>
      <c r="L45" s="143" t="s">
        <v>2516</v>
      </c>
      <c r="M45" s="200" t="s">
        <v>2662</v>
      </c>
      <c r="N45" s="117" t="s">
        <v>2465</v>
      </c>
      <c r="O45" s="148" t="s">
        <v>2486</v>
      </c>
      <c r="P45" s="137"/>
      <c r="Q45" s="199">
        <v>44315.612500000003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2641</v>
      </c>
      <c r="C46" s="118">
        <v>44315.058946759258</v>
      </c>
      <c r="D46" s="118" t="s">
        <v>2461</v>
      </c>
      <c r="E46" s="120">
        <v>670</v>
      </c>
      <c r="F46" s="148" t="str">
        <f>VLOOKUP(E46,VIP!$A$2:$O12922,2,0)</f>
        <v>DRBR670</v>
      </c>
      <c r="G46" s="119" t="str">
        <f>VLOOKUP(E46,'LISTADO ATM'!$A$2:$B$899,2,0)</f>
        <v>ATM Estación Texaco Algodón</v>
      </c>
      <c r="H46" s="119" t="str">
        <f>VLOOKUP(E46,VIP!$A$2:$O17843,7,FALSE)</f>
        <v>Si</v>
      </c>
      <c r="I46" s="119" t="str">
        <f>VLOOKUP(E46,VIP!$A$2:$O9808,8,FALSE)</f>
        <v>Si</v>
      </c>
      <c r="J46" s="119" t="str">
        <f>VLOOKUP(E46,VIP!$A$2:$O9758,8,FALSE)</f>
        <v>Si</v>
      </c>
      <c r="K46" s="119" t="str">
        <f>VLOOKUP(E46,VIP!$A$2:$O13332,6,0)</f>
        <v>NO</v>
      </c>
      <c r="L46" s="143" t="s">
        <v>2516</v>
      </c>
      <c r="M46" s="200" t="s">
        <v>2662</v>
      </c>
      <c r="N46" s="117" t="s">
        <v>2465</v>
      </c>
      <c r="O46" s="148" t="s">
        <v>2466</v>
      </c>
      <c r="P46" s="137"/>
      <c r="Q46" s="199">
        <v>44315.612500000003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2596</v>
      </c>
      <c r="C47" s="118">
        <v>44314.518969907411</v>
      </c>
      <c r="D47" s="118" t="s">
        <v>2461</v>
      </c>
      <c r="E47" s="120">
        <v>240</v>
      </c>
      <c r="F47" s="148" t="str">
        <f>VLOOKUP(E47,VIP!$A$2:$O12879,2,0)</f>
        <v>DRBR24D</v>
      </c>
      <c r="G47" s="119" t="str">
        <f>VLOOKUP(E47,'LISTADO ATM'!$A$2:$B$899,2,0)</f>
        <v xml:space="preserve">ATM Oficina Carrefour I </v>
      </c>
      <c r="H47" s="119" t="str">
        <f>VLOOKUP(E47,VIP!$A$2:$O17800,7,FALSE)</f>
        <v>Si</v>
      </c>
      <c r="I47" s="119" t="str">
        <f>VLOOKUP(E47,VIP!$A$2:$O9765,8,FALSE)</f>
        <v>Si</v>
      </c>
      <c r="J47" s="119" t="str">
        <f>VLOOKUP(E47,VIP!$A$2:$O9715,8,FALSE)</f>
        <v>Si</v>
      </c>
      <c r="K47" s="119" t="str">
        <f>VLOOKUP(E47,VIP!$A$2:$O13289,6,0)</f>
        <v>SI</v>
      </c>
      <c r="L47" s="143" t="s">
        <v>2452</v>
      </c>
      <c r="M47" s="200" t="s">
        <v>2662</v>
      </c>
      <c r="N47" s="117" t="s">
        <v>2465</v>
      </c>
      <c r="O47" s="148" t="s">
        <v>2466</v>
      </c>
      <c r="P47" s="137"/>
      <c r="Q47" s="199">
        <v>44315.612500000003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2715</v>
      </c>
      <c r="C48" s="118">
        <v>44315.566331018519</v>
      </c>
      <c r="D48" s="118" t="s">
        <v>2461</v>
      </c>
      <c r="E48" s="120">
        <v>437</v>
      </c>
      <c r="F48" s="148" t="str">
        <f>VLOOKUP(E48,VIP!$A$2:$O12935,2,0)</f>
        <v>DRBR437</v>
      </c>
      <c r="G48" s="119" t="str">
        <f>VLOOKUP(E48,'LISTADO ATM'!$A$2:$B$899,2,0)</f>
        <v xml:space="preserve">ATM Autobanco Torre III </v>
      </c>
      <c r="H48" s="119" t="str">
        <f>VLOOKUP(E48,VIP!$A$2:$O17856,7,FALSE)</f>
        <v>Si</v>
      </c>
      <c r="I48" s="119" t="str">
        <f>VLOOKUP(E48,VIP!$A$2:$O9821,8,FALSE)</f>
        <v>Si</v>
      </c>
      <c r="J48" s="119" t="str">
        <f>VLOOKUP(E48,VIP!$A$2:$O9771,8,FALSE)</f>
        <v>Si</v>
      </c>
      <c r="K48" s="119" t="str">
        <f>VLOOKUP(E48,VIP!$A$2:$O13345,6,0)</f>
        <v>SI</v>
      </c>
      <c r="L48" s="143" t="s">
        <v>2452</v>
      </c>
      <c r="M48" s="200" t="s">
        <v>2662</v>
      </c>
      <c r="N48" s="117" t="s">
        <v>2465</v>
      </c>
      <c r="O48" s="148" t="s">
        <v>2466</v>
      </c>
      <c r="P48" s="137"/>
      <c r="Q48" s="199">
        <v>44315.612500000003</v>
      </c>
    </row>
    <row r="49" spans="1:17" s="99" customFormat="1" ht="18" x14ac:dyDescent="0.25">
      <c r="A49" s="119" t="str">
        <f>VLOOKUP(E49,'LISTADO ATM'!$A$2:$C$900,3,0)</f>
        <v>DISTRITO NACIONAL</v>
      </c>
      <c r="B49" s="132" t="s">
        <v>2593</v>
      </c>
      <c r="C49" s="118">
        <v>44314.540706018517</v>
      </c>
      <c r="D49" s="118" t="s">
        <v>2461</v>
      </c>
      <c r="E49" s="120">
        <v>542</v>
      </c>
      <c r="F49" s="148" t="str">
        <f>VLOOKUP(E49,VIP!$A$2:$O12873,2,0)</f>
        <v>DRBR542</v>
      </c>
      <c r="G49" s="119" t="str">
        <f>VLOOKUP(E49,'LISTADO ATM'!$A$2:$B$899,2,0)</f>
        <v>ATM S/M la Cadena Carretera Mella</v>
      </c>
      <c r="H49" s="119" t="str">
        <f>VLOOKUP(E49,VIP!$A$2:$O17794,7,FALSE)</f>
        <v>NO</v>
      </c>
      <c r="I49" s="119" t="str">
        <f>VLOOKUP(E49,VIP!$A$2:$O9759,8,FALSE)</f>
        <v>SI</v>
      </c>
      <c r="J49" s="119" t="str">
        <f>VLOOKUP(E49,VIP!$A$2:$O9709,8,FALSE)</f>
        <v>SI</v>
      </c>
      <c r="K49" s="119" t="str">
        <f>VLOOKUP(E49,VIP!$A$2:$O13283,6,0)</f>
        <v>NO</v>
      </c>
      <c r="L49" s="143" t="s">
        <v>2452</v>
      </c>
      <c r="M49" s="200" t="s">
        <v>2662</v>
      </c>
      <c r="N49" s="117" t="s">
        <v>2465</v>
      </c>
      <c r="O49" s="148" t="s">
        <v>2466</v>
      </c>
      <c r="P49" s="137"/>
      <c r="Q49" s="199">
        <v>44315.612500000003</v>
      </c>
    </row>
    <row r="50" spans="1:17" s="99" customFormat="1" ht="18" x14ac:dyDescent="0.25">
      <c r="A50" s="119" t="str">
        <f>VLOOKUP(E50,'LISTADO ATM'!$A$2:$C$900,3,0)</f>
        <v>DISTRITO NACIONAL</v>
      </c>
      <c r="B50" s="132" t="s">
        <v>2710</v>
      </c>
      <c r="C50" s="118">
        <v>44315.57439814815</v>
      </c>
      <c r="D50" s="118" t="s">
        <v>2461</v>
      </c>
      <c r="E50" s="120">
        <v>559</v>
      </c>
      <c r="F50" s="148" t="str">
        <f>VLOOKUP(E50,VIP!$A$2:$O12930,2,0)</f>
        <v>DRBR559</v>
      </c>
      <c r="G50" s="119" t="str">
        <f>VLOOKUP(E50,'LISTADO ATM'!$A$2:$B$899,2,0)</f>
        <v xml:space="preserve">ATM UNP Metro I </v>
      </c>
      <c r="H50" s="119" t="str">
        <f>VLOOKUP(E50,VIP!$A$2:$O17851,7,FALSE)</f>
        <v>Si</v>
      </c>
      <c r="I50" s="119" t="str">
        <f>VLOOKUP(E50,VIP!$A$2:$O9816,8,FALSE)</f>
        <v>Si</v>
      </c>
      <c r="J50" s="119" t="str">
        <f>VLOOKUP(E50,VIP!$A$2:$O9766,8,FALSE)</f>
        <v>Si</v>
      </c>
      <c r="K50" s="119" t="str">
        <f>VLOOKUP(E50,VIP!$A$2:$O13340,6,0)</f>
        <v>SI</v>
      </c>
      <c r="L50" s="143" t="s">
        <v>2452</v>
      </c>
      <c r="M50" s="200" t="s">
        <v>2662</v>
      </c>
      <c r="N50" s="117" t="s">
        <v>2465</v>
      </c>
      <c r="O50" s="148" t="s">
        <v>2466</v>
      </c>
      <c r="P50" s="137"/>
      <c r="Q50" s="199">
        <v>44315.612500000003</v>
      </c>
    </row>
    <row r="51" spans="1:17" s="99" customFormat="1" ht="18" x14ac:dyDescent="0.25">
      <c r="A51" s="119" t="str">
        <f>VLOOKUP(E51,'LISTADO ATM'!$A$2:$C$900,3,0)</f>
        <v>DISTRITO NACIONAL</v>
      </c>
      <c r="B51" s="132" t="s">
        <v>2620</v>
      </c>
      <c r="C51" s="118">
        <v>44314.721655092595</v>
      </c>
      <c r="D51" s="118" t="s">
        <v>2485</v>
      </c>
      <c r="E51" s="120">
        <v>567</v>
      </c>
      <c r="F51" s="148" t="str">
        <f>VLOOKUP(E51,VIP!$A$2:$O12897,2,0)</f>
        <v>DRBR015</v>
      </c>
      <c r="G51" s="119" t="str">
        <f>VLOOKUP(E51,'LISTADO ATM'!$A$2:$B$899,2,0)</f>
        <v xml:space="preserve">ATM Oficina Máximo Gómez </v>
      </c>
      <c r="H51" s="119" t="str">
        <f>VLOOKUP(E51,VIP!$A$2:$O17818,7,FALSE)</f>
        <v>Si</v>
      </c>
      <c r="I51" s="119" t="str">
        <f>VLOOKUP(E51,VIP!$A$2:$O9783,8,FALSE)</f>
        <v>Si</v>
      </c>
      <c r="J51" s="119" t="str">
        <f>VLOOKUP(E51,VIP!$A$2:$O9733,8,FALSE)</f>
        <v>Si</v>
      </c>
      <c r="K51" s="119" t="str">
        <f>VLOOKUP(E51,VIP!$A$2:$O13307,6,0)</f>
        <v>NO</v>
      </c>
      <c r="L51" s="143" t="s">
        <v>2452</v>
      </c>
      <c r="M51" s="200" t="s">
        <v>2662</v>
      </c>
      <c r="N51" s="117" t="s">
        <v>2465</v>
      </c>
      <c r="O51" s="148" t="s">
        <v>2486</v>
      </c>
      <c r="P51" s="137"/>
      <c r="Q51" s="199">
        <v>44315.612500000003</v>
      </c>
    </row>
    <row r="52" spans="1:17" s="99" customFormat="1" ht="18" x14ac:dyDescent="0.25">
      <c r="A52" s="119" t="str">
        <f>VLOOKUP(E52,'LISTADO ATM'!$A$2:$C$900,3,0)</f>
        <v>DISTRITO NACIONAL</v>
      </c>
      <c r="B52" s="132" t="s">
        <v>2609</v>
      </c>
      <c r="C52" s="118">
        <v>44314.778865740744</v>
      </c>
      <c r="D52" s="118" t="s">
        <v>2461</v>
      </c>
      <c r="E52" s="120">
        <v>678</v>
      </c>
      <c r="F52" s="148" t="str">
        <f>VLOOKUP(E52,VIP!$A$2:$O12899,2,0)</f>
        <v>DRBR678</v>
      </c>
      <c r="G52" s="119" t="str">
        <f>VLOOKUP(E52,'LISTADO ATM'!$A$2:$B$899,2,0)</f>
        <v>ATM Eco Petroleo San Isidro</v>
      </c>
      <c r="H52" s="119" t="str">
        <f>VLOOKUP(E52,VIP!$A$2:$O17820,7,FALSE)</f>
        <v>Si</v>
      </c>
      <c r="I52" s="119" t="str">
        <f>VLOOKUP(E52,VIP!$A$2:$O9785,8,FALSE)</f>
        <v>Si</v>
      </c>
      <c r="J52" s="119" t="str">
        <f>VLOOKUP(E52,VIP!$A$2:$O9735,8,FALSE)</f>
        <v>Si</v>
      </c>
      <c r="K52" s="119" t="str">
        <f>VLOOKUP(E52,VIP!$A$2:$O13309,6,0)</f>
        <v>NO</v>
      </c>
      <c r="L52" s="143" t="s">
        <v>2452</v>
      </c>
      <c r="M52" s="200" t="s">
        <v>2662</v>
      </c>
      <c r="N52" s="117" t="s">
        <v>2465</v>
      </c>
      <c r="O52" s="148" t="s">
        <v>2461</v>
      </c>
      <c r="P52" s="137"/>
      <c r="Q52" s="199">
        <v>44315.612500000003</v>
      </c>
    </row>
    <row r="53" spans="1:17" s="99" customFormat="1" ht="18" x14ac:dyDescent="0.25">
      <c r="A53" s="119" t="str">
        <f>VLOOKUP(E53,'LISTADO ATM'!$A$2:$C$900,3,0)</f>
        <v>NORTE</v>
      </c>
      <c r="B53" s="132" t="s">
        <v>2610</v>
      </c>
      <c r="C53" s="118">
        <v>44314.774409722224</v>
      </c>
      <c r="D53" s="118" t="s">
        <v>2485</v>
      </c>
      <c r="E53" s="120">
        <v>752</v>
      </c>
      <c r="F53" s="148" t="str">
        <f>VLOOKUP(E53,VIP!$A$2:$O12887,2,0)</f>
        <v>DRBR280</v>
      </c>
      <c r="G53" s="119" t="str">
        <f>VLOOKUP(E53,'LISTADO ATM'!$A$2:$B$899,2,0)</f>
        <v xml:space="preserve">ATM UNP Las Carolinas (La Vega) </v>
      </c>
      <c r="H53" s="119" t="str">
        <f>VLOOKUP(E53,VIP!$A$2:$O17808,7,FALSE)</f>
        <v>Si</v>
      </c>
      <c r="I53" s="119" t="str">
        <f>VLOOKUP(E53,VIP!$A$2:$O9773,8,FALSE)</f>
        <v>Si</v>
      </c>
      <c r="J53" s="119" t="str">
        <f>VLOOKUP(E53,VIP!$A$2:$O9723,8,FALSE)</f>
        <v>Si</v>
      </c>
      <c r="K53" s="119" t="str">
        <f>VLOOKUP(E53,VIP!$A$2:$O13297,6,0)</f>
        <v>SI</v>
      </c>
      <c r="L53" s="143" t="s">
        <v>2452</v>
      </c>
      <c r="M53" s="200" t="s">
        <v>2662</v>
      </c>
      <c r="N53" s="117" t="s">
        <v>2465</v>
      </c>
      <c r="O53" s="148" t="s">
        <v>2486</v>
      </c>
      <c r="P53" s="137"/>
      <c r="Q53" s="199">
        <v>44315.612500000003</v>
      </c>
    </row>
    <row r="54" spans="1:17" s="99" customFormat="1" ht="18" x14ac:dyDescent="0.25">
      <c r="A54" s="119" t="str">
        <f>VLOOKUP(E54,'LISTADO ATM'!$A$2:$C$900,3,0)</f>
        <v>SUR</v>
      </c>
      <c r="B54" s="132" t="s">
        <v>2621</v>
      </c>
      <c r="C54" s="118">
        <v>44314.720555555556</v>
      </c>
      <c r="D54" s="118" t="s">
        <v>2461</v>
      </c>
      <c r="E54" s="120">
        <v>831</v>
      </c>
      <c r="F54" s="148" t="str">
        <f>VLOOKUP(E54,VIP!$A$2:$O12898,2,0)</f>
        <v>DRBR831</v>
      </c>
      <c r="G54" s="119" t="str">
        <f>VLOOKUP(E54,'LISTADO ATM'!$A$2:$B$899,2,0)</f>
        <v xml:space="preserve">ATM Politécnico Loyola San Cristóbal </v>
      </c>
      <c r="H54" s="119" t="str">
        <f>VLOOKUP(E54,VIP!$A$2:$O17819,7,FALSE)</f>
        <v>Si</v>
      </c>
      <c r="I54" s="119" t="str">
        <f>VLOOKUP(E54,VIP!$A$2:$O9784,8,FALSE)</f>
        <v>Si</v>
      </c>
      <c r="J54" s="119" t="str">
        <f>VLOOKUP(E54,VIP!$A$2:$O9734,8,FALSE)</f>
        <v>Si</v>
      </c>
      <c r="K54" s="119" t="str">
        <f>VLOOKUP(E54,VIP!$A$2:$O13308,6,0)</f>
        <v>NO</v>
      </c>
      <c r="L54" s="143" t="s">
        <v>2452</v>
      </c>
      <c r="M54" s="200" t="s">
        <v>2662</v>
      </c>
      <c r="N54" s="117" t="s">
        <v>2465</v>
      </c>
      <c r="O54" s="148" t="s">
        <v>2466</v>
      </c>
      <c r="P54" s="137"/>
      <c r="Q54" s="199">
        <v>44315.612500000003</v>
      </c>
    </row>
    <row r="55" spans="1:17" s="99" customFormat="1" ht="18" x14ac:dyDescent="0.25">
      <c r="A55" s="119" t="str">
        <f>VLOOKUP(E55,'LISTADO ATM'!$A$2:$C$900,3,0)</f>
        <v>SUR</v>
      </c>
      <c r="B55" s="132" t="s">
        <v>2645</v>
      </c>
      <c r="C55" s="118">
        <v>44315.349548611113</v>
      </c>
      <c r="D55" s="118" t="s">
        <v>2461</v>
      </c>
      <c r="E55" s="120">
        <v>873</v>
      </c>
      <c r="F55" s="148" t="str">
        <f>VLOOKUP(E55,VIP!$A$2:$O12919,2,0)</f>
        <v>DRBR873</v>
      </c>
      <c r="G55" s="119" t="str">
        <f>VLOOKUP(E55,'LISTADO ATM'!$A$2:$B$899,2,0)</f>
        <v xml:space="preserve">ATM Centro de Caja San Cristóbal II </v>
      </c>
      <c r="H55" s="119" t="str">
        <f>VLOOKUP(E55,VIP!$A$2:$O17840,7,FALSE)</f>
        <v>Si</v>
      </c>
      <c r="I55" s="119" t="str">
        <f>VLOOKUP(E55,VIP!$A$2:$O9805,8,FALSE)</f>
        <v>Si</v>
      </c>
      <c r="J55" s="119" t="str">
        <f>VLOOKUP(E55,VIP!$A$2:$O9755,8,FALSE)</f>
        <v>Si</v>
      </c>
      <c r="K55" s="119" t="str">
        <f>VLOOKUP(E55,VIP!$A$2:$O13329,6,0)</f>
        <v>SI</v>
      </c>
      <c r="L55" s="143" t="s">
        <v>2452</v>
      </c>
      <c r="M55" s="200" t="s">
        <v>2662</v>
      </c>
      <c r="N55" s="117" t="s">
        <v>2465</v>
      </c>
      <c r="O55" s="148" t="s">
        <v>2466</v>
      </c>
      <c r="P55" s="137"/>
      <c r="Q55" s="199">
        <v>44315.612500000003</v>
      </c>
    </row>
    <row r="56" spans="1:17" s="99" customFormat="1" ht="18" x14ac:dyDescent="0.25">
      <c r="A56" s="119" t="str">
        <f>VLOOKUP(E56,'LISTADO ATM'!$A$2:$C$900,3,0)</f>
        <v>DISTRITO NACIONAL</v>
      </c>
      <c r="B56" s="132" t="s">
        <v>2595</v>
      </c>
      <c r="C56" s="118">
        <v>44314.531805555554</v>
      </c>
      <c r="D56" s="118" t="s">
        <v>2461</v>
      </c>
      <c r="E56" s="120">
        <v>909</v>
      </c>
      <c r="F56" s="148" t="str">
        <f>VLOOKUP(E56,VIP!$A$2:$O12876,2,0)</f>
        <v>DRBR01A</v>
      </c>
      <c r="G56" s="119" t="str">
        <f>VLOOKUP(E56,'LISTADO ATM'!$A$2:$B$899,2,0)</f>
        <v xml:space="preserve">ATM UNP UASD </v>
      </c>
      <c r="H56" s="119" t="str">
        <f>VLOOKUP(E56,VIP!$A$2:$O17797,7,FALSE)</f>
        <v>Si</v>
      </c>
      <c r="I56" s="119" t="str">
        <f>VLOOKUP(E56,VIP!$A$2:$O9762,8,FALSE)</f>
        <v>Si</v>
      </c>
      <c r="J56" s="119" t="str">
        <f>VLOOKUP(E56,VIP!$A$2:$O9712,8,FALSE)</f>
        <v>Si</v>
      </c>
      <c r="K56" s="119" t="str">
        <f>VLOOKUP(E56,VIP!$A$2:$O13286,6,0)</f>
        <v>SI</v>
      </c>
      <c r="L56" s="143" t="s">
        <v>2452</v>
      </c>
      <c r="M56" s="200" t="s">
        <v>2662</v>
      </c>
      <c r="N56" s="117" t="s">
        <v>2465</v>
      </c>
      <c r="O56" s="148" t="s">
        <v>2466</v>
      </c>
      <c r="P56" s="137"/>
      <c r="Q56" s="199">
        <v>44315.612500000003</v>
      </c>
    </row>
    <row r="57" spans="1:17" s="99" customFormat="1" ht="18" x14ac:dyDescent="0.25">
      <c r="A57" s="119" t="str">
        <f>VLOOKUP(E57,'LISTADO ATM'!$A$2:$C$900,3,0)</f>
        <v>DISTRITO NACIONAL</v>
      </c>
      <c r="B57" s="132" t="s">
        <v>2708</v>
      </c>
      <c r="C57" s="118">
        <v>44315.578888888886</v>
      </c>
      <c r="D57" s="118" t="s">
        <v>2461</v>
      </c>
      <c r="E57" s="120">
        <v>967</v>
      </c>
      <c r="F57" s="148" t="str">
        <f>VLOOKUP(E57,VIP!$A$2:$O12928,2,0)</f>
        <v>DRBR967</v>
      </c>
      <c r="G57" s="119" t="str">
        <f>VLOOKUP(E57,'LISTADO ATM'!$A$2:$B$899,2,0)</f>
        <v xml:space="preserve">ATM UNP Hiper Olé Autopista Duarte </v>
      </c>
      <c r="H57" s="119" t="str">
        <f>VLOOKUP(E57,VIP!$A$2:$O17849,7,FALSE)</f>
        <v>Si</v>
      </c>
      <c r="I57" s="119" t="str">
        <f>VLOOKUP(E57,VIP!$A$2:$O9814,8,FALSE)</f>
        <v>Si</v>
      </c>
      <c r="J57" s="119" t="str">
        <f>VLOOKUP(E57,VIP!$A$2:$O9764,8,FALSE)</f>
        <v>Si</v>
      </c>
      <c r="K57" s="119" t="str">
        <f>VLOOKUP(E57,VIP!$A$2:$O13338,6,0)</f>
        <v>NO</v>
      </c>
      <c r="L57" s="143" t="s">
        <v>2452</v>
      </c>
      <c r="M57" s="200" t="s">
        <v>2662</v>
      </c>
      <c r="N57" s="117" t="s">
        <v>2465</v>
      </c>
      <c r="O57" s="148" t="s">
        <v>2466</v>
      </c>
      <c r="P57" s="137"/>
      <c r="Q57" s="199">
        <v>44315.612500000003</v>
      </c>
    </row>
    <row r="58" spans="1:17" s="99" customFormat="1" ht="18" x14ac:dyDescent="0.25">
      <c r="A58" s="119" t="str">
        <f>VLOOKUP(E58,'LISTADO ATM'!$A$2:$C$900,3,0)</f>
        <v>DISTRITO NACIONAL</v>
      </c>
      <c r="B58" s="132" t="s">
        <v>2682</v>
      </c>
      <c r="C58" s="118">
        <v>44315.362384259257</v>
      </c>
      <c r="D58" s="118" t="s">
        <v>2461</v>
      </c>
      <c r="E58" s="120">
        <v>971</v>
      </c>
      <c r="F58" s="148" t="str">
        <f>VLOOKUP(E58,VIP!$A$2:$O12938,2,0)</f>
        <v>DRBR24U</v>
      </c>
      <c r="G58" s="119" t="str">
        <f>VLOOKUP(E58,'LISTADO ATM'!$A$2:$B$899,2,0)</f>
        <v xml:space="preserve">ATM Club Banreservas I </v>
      </c>
      <c r="H58" s="119" t="str">
        <f>VLOOKUP(E58,VIP!$A$2:$O17859,7,FALSE)</f>
        <v>Si</v>
      </c>
      <c r="I58" s="119" t="str">
        <f>VLOOKUP(E58,VIP!$A$2:$O9824,8,FALSE)</f>
        <v>Si</v>
      </c>
      <c r="J58" s="119" t="str">
        <f>VLOOKUP(E58,VIP!$A$2:$O9774,8,FALSE)</f>
        <v>Si</v>
      </c>
      <c r="K58" s="119" t="str">
        <f>VLOOKUP(E58,VIP!$A$2:$O13348,6,0)</f>
        <v>NO</v>
      </c>
      <c r="L58" s="143" t="s">
        <v>2452</v>
      </c>
      <c r="M58" s="200" t="s">
        <v>2662</v>
      </c>
      <c r="N58" s="117" t="s">
        <v>2465</v>
      </c>
      <c r="O58" s="148" t="s">
        <v>2466</v>
      </c>
      <c r="P58" s="137"/>
      <c r="Q58" s="199">
        <v>44315.612500000003</v>
      </c>
    </row>
    <row r="59" spans="1:17" s="99" customFormat="1" ht="18" x14ac:dyDescent="0.25">
      <c r="A59" s="119" t="str">
        <f>VLOOKUP(E59,'LISTADO ATM'!$A$2:$C$900,3,0)</f>
        <v>NORTE</v>
      </c>
      <c r="B59" s="132" t="s">
        <v>2669</v>
      </c>
      <c r="C59" s="118">
        <v>44315.393819444442</v>
      </c>
      <c r="D59" s="118" t="s">
        <v>2183</v>
      </c>
      <c r="E59" s="120">
        <v>986</v>
      </c>
      <c r="F59" s="148" t="str">
        <f>VLOOKUP(E59,VIP!$A$2:$O12925,2,0)</f>
        <v>DRBR986</v>
      </c>
      <c r="G59" s="119" t="str">
        <f>VLOOKUP(E59,'LISTADO ATM'!$A$2:$B$899,2,0)</f>
        <v xml:space="preserve">ATM S/M Jumbo (La Vega) </v>
      </c>
      <c r="H59" s="119" t="str">
        <f>VLOOKUP(E59,VIP!$A$2:$O17846,7,FALSE)</f>
        <v>Si</v>
      </c>
      <c r="I59" s="119" t="str">
        <f>VLOOKUP(E59,VIP!$A$2:$O9811,8,FALSE)</f>
        <v>Si</v>
      </c>
      <c r="J59" s="119" t="str">
        <f>VLOOKUP(E59,VIP!$A$2:$O9761,8,FALSE)</f>
        <v>Si</v>
      </c>
      <c r="K59" s="119" t="str">
        <f>VLOOKUP(E59,VIP!$A$2:$O13335,6,0)</f>
        <v>NO</v>
      </c>
      <c r="L59" s="143" t="s">
        <v>2430</v>
      </c>
      <c r="M59" s="200" t="s">
        <v>2662</v>
      </c>
      <c r="N59" s="117" t="s">
        <v>2465</v>
      </c>
      <c r="O59" s="148" t="s">
        <v>2685</v>
      </c>
      <c r="P59" s="137"/>
      <c r="Q59" s="199">
        <v>44315.612500000003</v>
      </c>
    </row>
    <row r="60" spans="1:17" s="99" customFormat="1" ht="18" x14ac:dyDescent="0.25">
      <c r="A60" s="119" t="str">
        <f>VLOOKUP(E60,'LISTADO ATM'!$A$2:$C$900,3,0)</f>
        <v>SUR</v>
      </c>
      <c r="B60" s="132" t="s">
        <v>2676</v>
      </c>
      <c r="C60" s="118">
        <v>44315.376550925925</v>
      </c>
      <c r="D60" s="118" t="s">
        <v>2182</v>
      </c>
      <c r="E60" s="120">
        <v>470</v>
      </c>
      <c r="F60" s="148" t="str">
        <f>VLOOKUP(E60,VIP!$A$2:$O12932,2,0)</f>
        <v>DRBR470</v>
      </c>
      <c r="G60" s="119" t="str">
        <f>VLOOKUP(E60,'LISTADO ATM'!$A$2:$B$899,2,0)</f>
        <v xml:space="preserve">ATM Hospital Taiwán (Azua) </v>
      </c>
      <c r="H60" s="119" t="str">
        <f>VLOOKUP(E60,VIP!$A$2:$O17853,7,FALSE)</f>
        <v>Si</v>
      </c>
      <c r="I60" s="119" t="str">
        <f>VLOOKUP(E60,VIP!$A$2:$O9818,8,FALSE)</f>
        <v>Si</v>
      </c>
      <c r="J60" s="119" t="str">
        <f>VLOOKUP(E60,VIP!$A$2:$O9768,8,FALSE)</f>
        <v>Si</v>
      </c>
      <c r="K60" s="119" t="str">
        <f>VLOOKUP(E60,VIP!$A$2:$O13342,6,0)</f>
        <v>NO</v>
      </c>
      <c r="L60" s="143" t="s">
        <v>2430</v>
      </c>
      <c r="M60" s="200" t="s">
        <v>2662</v>
      </c>
      <c r="N60" s="117" t="s">
        <v>2465</v>
      </c>
      <c r="O60" s="148" t="s">
        <v>2467</v>
      </c>
      <c r="P60" s="137"/>
      <c r="Q60" s="199">
        <v>44315.612500000003</v>
      </c>
    </row>
    <row r="61" spans="1:17" s="99" customFormat="1" ht="18" x14ac:dyDescent="0.25">
      <c r="A61" s="119" t="str">
        <f>VLOOKUP(E61,'LISTADO ATM'!$A$2:$C$900,3,0)</f>
        <v>NORTE</v>
      </c>
      <c r="B61" s="132" t="s">
        <v>2687</v>
      </c>
      <c r="C61" s="118">
        <v>44315.393055555556</v>
      </c>
      <c r="D61" s="118" t="s">
        <v>2183</v>
      </c>
      <c r="E61" s="120">
        <v>775</v>
      </c>
      <c r="F61" s="149" t="str">
        <f>VLOOKUP(E61,VIP!$A$2:$O12941,2,0)</f>
        <v>DRBR450</v>
      </c>
      <c r="G61" s="119" t="str">
        <f>VLOOKUP(E61,'LISTADO ATM'!$A$2:$B$899,2,0)</f>
        <v xml:space="preserve">ATM S/M Lilo (Montecristi) </v>
      </c>
      <c r="H61" s="119" t="str">
        <f>VLOOKUP(E61,VIP!$A$2:$O17862,7,FALSE)</f>
        <v>Si</v>
      </c>
      <c r="I61" s="119" t="str">
        <f>VLOOKUP(E61,VIP!$A$2:$O9827,8,FALSE)</f>
        <v>Si</v>
      </c>
      <c r="J61" s="119" t="str">
        <f>VLOOKUP(E61,VIP!$A$2:$O9777,8,FALSE)</f>
        <v>Si</v>
      </c>
      <c r="K61" s="119" t="str">
        <f>VLOOKUP(E61,VIP!$A$2:$O13351,6,0)</f>
        <v>NO</v>
      </c>
      <c r="L61" s="143" t="s">
        <v>2430</v>
      </c>
      <c r="M61" s="200" t="s">
        <v>2662</v>
      </c>
      <c r="N61" s="117" t="s">
        <v>2690</v>
      </c>
      <c r="O61" s="150" t="s">
        <v>2691</v>
      </c>
      <c r="P61" s="137"/>
      <c r="Q61" s="143" t="s">
        <v>2430</v>
      </c>
    </row>
    <row r="62" spans="1:17" ht="18" x14ac:dyDescent="0.25">
      <c r="A62" s="119" t="str">
        <f>VLOOKUP(E62,'LISTADO ATM'!$A$2:$C$900,3,0)</f>
        <v>DISTRITO NACIONAL</v>
      </c>
      <c r="B62" s="132" t="s">
        <v>2626</v>
      </c>
      <c r="C62" s="118">
        <v>44314.890069444446</v>
      </c>
      <c r="D62" s="118" t="s">
        <v>2182</v>
      </c>
      <c r="E62" s="120">
        <v>149</v>
      </c>
      <c r="F62" s="150" t="str">
        <f>VLOOKUP(E62,VIP!$A$2:$O12890,2,0)</f>
        <v>DRBR149</v>
      </c>
      <c r="G62" s="119" t="str">
        <f>VLOOKUP(E62,'LISTADO ATM'!$A$2:$B$899,2,0)</f>
        <v>ATM Estación Metro Concepción</v>
      </c>
      <c r="H62" s="119" t="str">
        <f>VLOOKUP(E62,VIP!$A$2:$O17811,7,FALSE)</f>
        <v>N/A</v>
      </c>
      <c r="I62" s="119" t="str">
        <f>VLOOKUP(E62,VIP!$A$2:$O9776,8,FALSE)</f>
        <v>N/A</v>
      </c>
      <c r="J62" s="119" t="str">
        <f>VLOOKUP(E62,VIP!$A$2:$O9726,8,FALSE)</f>
        <v>N/A</v>
      </c>
      <c r="K62" s="119" t="str">
        <f>VLOOKUP(E62,VIP!$A$2:$O13300,6,0)</f>
        <v>N/A</v>
      </c>
      <c r="L62" s="143" t="s">
        <v>2424</v>
      </c>
      <c r="M62" s="200" t="s">
        <v>2662</v>
      </c>
      <c r="N62" s="117" t="s">
        <v>2465</v>
      </c>
      <c r="O62" s="150" t="s">
        <v>2182</v>
      </c>
      <c r="P62" s="137"/>
      <c r="Q62" s="199">
        <v>44315.445486111108</v>
      </c>
    </row>
    <row r="63" spans="1:17" ht="18" x14ac:dyDescent="0.25">
      <c r="A63" s="119" t="str">
        <f>VLOOKUP(E63,'LISTADO ATM'!$A$2:$C$900,3,0)</f>
        <v>DISTRITO NACIONAL</v>
      </c>
      <c r="B63" s="132" t="s">
        <v>2612</v>
      </c>
      <c r="C63" s="118">
        <v>44314.770046296297</v>
      </c>
      <c r="D63" s="118" t="s">
        <v>2182</v>
      </c>
      <c r="E63" s="120">
        <v>224</v>
      </c>
      <c r="F63" s="150" t="str">
        <f>VLOOKUP(E63,VIP!$A$2:$O12889,2,0)</f>
        <v>DRBR224</v>
      </c>
      <c r="G63" s="119" t="str">
        <f>VLOOKUP(E63,'LISTADO ATM'!$A$2:$B$899,2,0)</f>
        <v xml:space="preserve">ATM S/M Nacional El Millón (Núñez de Cáceres) </v>
      </c>
      <c r="H63" s="119" t="str">
        <f>VLOOKUP(E63,VIP!$A$2:$O17810,7,FALSE)</f>
        <v>Si</v>
      </c>
      <c r="I63" s="119" t="str">
        <f>VLOOKUP(E63,VIP!$A$2:$O9775,8,FALSE)</f>
        <v>Si</v>
      </c>
      <c r="J63" s="119" t="str">
        <f>VLOOKUP(E63,VIP!$A$2:$O9725,8,FALSE)</f>
        <v>Si</v>
      </c>
      <c r="K63" s="119" t="str">
        <f>VLOOKUP(E63,VIP!$A$2:$O13299,6,0)</f>
        <v>SI</v>
      </c>
      <c r="L63" s="143" t="s">
        <v>2424</v>
      </c>
      <c r="M63" s="200" t="s">
        <v>2662</v>
      </c>
      <c r="N63" s="117" t="s">
        <v>2465</v>
      </c>
      <c r="O63" s="150" t="s">
        <v>2467</v>
      </c>
      <c r="P63" s="137"/>
      <c r="Q63" s="199">
        <v>44315.445486111108</v>
      </c>
    </row>
    <row r="64" spans="1:17" ht="18" x14ac:dyDescent="0.25">
      <c r="A64" s="119" t="str">
        <f>VLOOKUP(E64,'LISTADO ATM'!$A$2:$C$900,3,0)</f>
        <v>DISTRITO NACIONAL</v>
      </c>
      <c r="B64" s="132" t="s">
        <v>2629</v>
      </c>
      <c r="C64" s="118">
        <v>44314.856157407405</v>
      </c>
      <c r="D64" s="118" t="s">
        <v>2182</v>
      </c>
      <c r="E64" s="120">
        <v>617</v>
      </c>
      <c r="F64" s="150" t="str">
        <f>VLOOKUP(E64,VIP!$A$2:$O12893,2,0)</f>
        <v>DRBR617</v>
      </c>
      <c r="G64" s="119" t="str">
        <f>VLOOKUP(E64,'LISTADO ATM'!$A$2:$B$899,2,0)</f>
        <v xml:space="preserve">ATM Guardia Presidencial </v>
      </c>
      <c r="H64" s="119" t="str">
        <f>VLOOKUP(E64,VIP!$A$2:$O17814,7,FALSE)</f>
        <v>Si</v>
      </c>
      <c r="I64" s="119" t="str">
        <f>VLOOKUP(E64,VIP!$A$2:$O9779,8,FALSE)</f>
        <v>Si</v>
      </c>
      <c r="J64" s="119" t="str">
        <f>VLOOKUP(E64,VIP!$A$2:$O9729,8,FALSE)</f>
        <v>Si</v>
      </c>
      <c r="K64" s="119" t="str">
        <f>VLOOKUP(E64,VIP!$A$2:$O13303,6,0)</f>
        <v>NO</v>
      </c>
      <c r="L64" s="143" t="s">
        <v>2424</v>
      </c>
      <c r="M64" s="200" t="s">
        <v>2662</v>
      </c>
      <c r="N64" s="117" t="s">
        <v>2465</v>
      </c>
      <c r="O64" s="150" t="s">
        <v>2182</v>
      </c>
      <c r="P64" s="137"/>
      <c r="Q64" s="199">
        <v>44315.612500000003</v>
      </c>
    </row>
    <row r="65" spans="1:17" ht="18" x14ac:dyDescent="0.25">
      <c r="A65" s="119" t="str">
        <f>VLOOKUP(E65,'LISTADO ATM'!$A$2:$C$900,3,0)</f>
        <v>SUR</v>
      </c>
      <c r="B65" s="132" t="s">
        <v>2679</v>
      </c>
      <c r="C65" s="118">
        <v>44315.370081018518</v>
      </c>
      <c r="D65" s="118" t="s">
        <v>2485</v>
      </c>
      <c r="E65" s="120">
        <v>45</v>
      </c>
      <c r="F65" s="150" t="str">
        <f>VLOOKUP(E65,VIP!$A$2:$O12935,2,0)</f>
        <v>DRBR045</v>
      </c>
      <c r="G65" s="119" t="str">
        <f>VLOOKUP(E65,'LISTADO ATM'!$A$2:$B$899,2,0)</f>
        <v xml:space="preserve">ATM Oficina Tamayo </v>
      </c>
      <c r="H65" s="119" t="str">
        <f>VLOOKUP(E65,VIP!$A$2:$O17856,7,FALSE)</f>
        <v>Si</v>
      </c>
      <c r="I65" s="119" t="str">
        <f>VLOOKUP(E65,VIP!$A$2:$O9821,8,FALSE)</f>
        <v>Si</v>
      </c>
      <c r="J65" s="119" t="str">
        <f>VLOOKUP(E65,VIP!$A$2:$O9771,8,FALSE)</f>
        <v>Si</v>
      </c>
      <c r="K65" s="119" t="str">
        <f>VLOOKUP(E65,VIP!$A$2:$O13345,6,0)</f>
        <v>SI</v>
      </c>
      <c r="L65" s="143" t="s">
        <v>2421</v>
      </c>
      <c r="M65" s="200" t="s">
        <v>2662</v>
      </c>
      <c r="N65" s="117" t="s">
        <v>2465</v>
      </c>
      <c r="O65" s="150" t="s">
        <v>2486</v>
      </c>
      <c r="P65" s="137"/>
      <c r="Q65" s="199">
        <v>44315.612500000003</v>
      </c>
    </row>
    <row r="66" spans="1:17" ht="18" x14ac:dyDescent="0.25">
      <c r="A66" s="119" t="str">
        <f>VLOOKUP(E66,'LISTADO ATM'!$A$2:$C$900,3,0)</f>
        <v>DISTRITO NACIONAL</v>
      </c>
      <c r="B66" s="132" t="s">
        <v>2619</v>
      </c>
      <c r="C66" s="118">
        <v>44314.723275462966</v>
      </c>
      <c r="D66" s="118" t="s">
        <v>2461</v>
      </c>
      <c r="E66" s="120">
        <v>162</v>
      </c>
      <c r="F66" s="150" t="str">
        <f>VLOOKUP(E66,VIP!$A$2:$O12896,2,0)</f>
        <v>DRBR162</v>
      </c>
      <c r="G66" s="119" t="str">
        <f>VLOOKUP(E66,'LISTADO ATM'!$A$2:$B$899,2,0)</f>
        <v xml:space="preserve">ATM Oficina Tiradentes I </v>
      </c>
      <c r="H66" s="119" t="str">
        <f>VLOOKUP(E66,VIP!$A$2:$O17817,7,FALSE)</f>
        <v>Si</v>
      </c>
      <c r="I66" s="119" t="str">
        <f>VLOOKUP(E66,VIP!$A$2:$O9782,8,FALSE)</f>
        <v>Si</v>
      </c>
      <c r="J66" s="119" t="str">
        <f>VLOOKUP(E66,VIP!$A$2:$O9732,8,FALSE)</f>
        <v>Si</v>
      </c>
      <c r="K66" s="119" t="str">
        <f>VLOOKUP(E66,VIP!$A$2:$O13306,6,0)</f>
        <v>NO</v>
      </c>
      <c r="L66" s="143" t="s">
        <v>2421</v>
      </c>
      <c r="M66" s="200" t="s">
        <v>2662</v>
      </c>
      <c r="N66" s="117" t="s">
        <v>2465</v>
      </c>
      <c r="O66" s="150" t="s">
        <v>2466</v>
      </c>
      <c r="P66" s="137"/>
      <c r="Q66" s="199">
        <v>44315.612500000003</v>
      </c>
    </row>
    <row r="67" spans="1:17" ht="18" x14ac:dyDescent="0.25">
      <c r="A67" s="119" t="str">
        <f>VLOOKUP(E67,'LISTADO ATM'!$A$2:$C$900,3,0)</f>
        <v>DISTRITO NACIONAL</v>
      </c>
      <c r="B67" s="132" t="s">
        <v>2680</v>
      </c>
      <c r="C67" s="118">
        <v>44315.367083333331</v>
      </c>
      <c r="D67" s="118" t="s">
        <v>2461</v>
      </c>
      <c r="E67" s="120">
        <v>165</v>
      </c>
      <c r="F67" s="150" t="str">
        <f>VLOOKUP(E67,VIP!$A$2:$O12936,2,0)</f>
        <v>DRBR165</v>
      </c>
      <c r="G67" s="119" t="str">
        <f>VLOOKUP(E67,'LISTADO ATM'!$A$2:$B$899,2,0)</f>
        <v>ATM Autoservicio Megacentro</v>
      </c>
      <c r="H67" s="119" t="str">
        <f>VLOOKUP(E67,VIP!$A$2:$O17857,7,FALSE)</f>
        <v>Si</v>
      </c>
      <c r="I67" s="119" t="str">
        <f>VLOOKUP(E67,VIP!$A$2:$O9822,8,FALSE)</f>
        <v>Si</v>
      </c>
      <c r="J67" s="119" t="str">
        <f>VLOOKUP(E67,VIP!$A$2:$O9772,8,FALSE)</f>
        <v>Si</v>
      </c>
      <c r="K67" s="119" t="str">
        <f>VLOOKUP(E67,VIP!$A$2:$O13346,6,0)</f>
        <v>SI</v>
      </c>
      <c r="L67" s="143" t="s">
        <v>2421</v>
      </c>
      <c r="M67" s="200" t="s">
        <v>2662</v>
      </c>
      <c r="N67" s="117" t="s">
        <v>2465</v>
      </c>
      <c r="O67" s="150" t="s">
        <v>2466</v>
      </c>
      <c r="P67" s="137"/>
      <c r="Q67" s="199">
        <v>44315.612500000003</v>
      </c>
    </row>
    <row r="68" spans="1:17" ht="18" x14ac:dyDescent="0.25">
      <c r="A68" s="119" t="str">
        <f>VLOOKUP(E68,'LISTADO ATM'!$A$2:$C$900,3,0)</f>
        <v>SUR</v>
      </c>
      <c r="B68" s="132" t="s">
        <v>2589</v>
      </c>
      <c r="C68" s="118">
        <v>44314.341226851851</v>
      </c>
      <c r="D68" s="118" t="s">
        <v>2461</v>
      </c>
      <c r="E68" s="120">
        <v>249</v>
      </c>
      <c r="F68" s="150" t="str">
        <f>VLOOKUP(E68,VIP!$A$2:$O12851,2,0)</f>
        <v>DRBR249</v>
      </c>
      <c r="G68" s="119" t="str">
        <f>VLOOKUP(E68,'LISTADO ATM'!$A$2:$B$899,2,0)</f>
        <v xml:space="preserve">ATM Banco Agrícola Neiba </v>
      </c>
      <c r="H68" s="119" t="str">
        <f>VLOOKUP(E68,VIP!$A$2:$O17772,7,FALSE)</f>
        <v>Si</v>
      </c>
      <c r="I68" s="119" t="str">
        <f>VLOOKUP(E68,VIP!$A$2:$O9737,8,FALSE)</f>
        <v>Si</v>
      </c>
      <c r="J68" s="119" t="str">
        <f>VLOOKUP(E68,VIP!$A$2:$O9687,8,FALSE)</f>
        <v>Si</v>
      </c>
      <c r="K68" s="119" t="str">
        <f>VLOOKUP(E68,VIP!$A$2:$O13261,6,0)</f>
        <v>NO</v>
      </c>
      <c r="L68" s="143" t="s">
        <v>2421</v>
      </c>
      <c r="M68" s="200" t="s">
        <v>2662</v>
      </c>
      <c r="N68" s="117" t="s">
        <v>2465</v>
      </c>
      <c r="O68" s="150" t="s">
        <v>2466</v>
      </c>
      <c r="P68" s="137"/>
      <c r="Q68" s="199">
        <v>44315.612500000003</v>
      </c>
    </row>
    <row r="69" spans="1:17" ht="18" x14ac:dyDescent="0.25">
      <c r="A69" s="119" t="str">
        <f>VLOOKUP(E69,'LISTADO ATM'!$A$2:$C$900,3,0)</f>
        <v>ESTE</v>
      </c>
      <c r="B69" s="132" t="s">
        <v>2649</v>
      </c>
      <c r="C69" s="118">
        <v>44315.339409722219</v>
      </c>
      <c r="D69" s="118" t="s">
        <v>2485</v>
      </c>
      <c r="E69" s="120">
        <v>293</v>
      </c>
      <c r="F69" s="150" t="str">
        <f>VLOOKUP(E69,VIP!$A$2:$O12923,2,0)</f>
        <v>DRBR293</v>
      </c>
      <c r="G69" s="119" t="str">
        <f>VLOOKUP(E69,'LISTADO ATM'!$A$2:$B$899,2,0)</f>
        <v xml:space="preserve">ATM S/M Nueva Visión (San Pedro) </v>
      </c>
      <c r="H69" s="119" t="str">
        <f>VLOOKUP(E69,VIP!$A$2:$O17844,7,FALSE)</f>
        <v>Si</v>
      </c>
      <c r="I69" s="119" t="str">
        <f>VLOOKUP(E69,VIP!$A$2:$O9809,8,FALSE)</f>
        <v>Si</v>
      </c>
      <c r="J69" s="119" t="str">
        <f>VLOOKUP(E69,VIP!$A$2:$O9759,8,FALSE)</f>
        <v>Si</v>
      </c>
      <c r="K69" s="119" t="str">
        <f>VLOOKUP(E69,VIP!$A$2:$O13333,6,0)</f>
        <v>NO</v>
      </c>
      <c r="L69" s="143" t="s">
        <v>2421</v>
      </c>
      <c r="M69" s="200" t="s">
        <v>2662</v>
      </c>
      <c r="N69" s="117" t="s">
        <v>2465</v>
      </c>
      <c r="O69" s="150" t="s">
        <v>2486</v>
      </c>
      <c r="P69" s="137"/>
      <c r="Q69" s="199">
        <v>44315.445486111108</v>
      </c>
    </row>
    <row r="70" spans="1:17" ht="18" x14ac:dyDescent="0.25">
      <c r="A70" s="119" t="str">
        <f>VLOOKUP(E70,'LISTADO ATM'!$A$2:$C$900,3,0)</f>
        <v>SUR</v>
      </c>
      <c r="B70" s="132" t="s">
        <v>2648</v>
      </c>
      <c r="C70" s="118">
        <v>44315.341053240743</v>
      </c>
      <c r="D70" s="118" t="s">
        <v>2485</v>
      </c>
      <c r="E70" s="120">
        <v>342</v>
      </c>
      <c r="F70" s="150" t="str">
        <f>VLOOKUP(E70,VIP!$A$2:$O12922,2,0)</f>
        <v>DRBR342</v>
      </c>
      <c r="G70" s="119" t="str">
        <f>VLOOKUP(E70,'LISTADO ATM'!$A$2:$B$899,2,0)</f>
        <v>ATM Oficina Obras Públicas Azua</v>
      </c>
      <c r="H70" s="119" t="str">
        <f>VLOOKUP(E70,VIP!$A$2:$O17843,7,FALSE)</f>
        <v>Si</v>
      </c>
      <c r="I70" s="119" t="str">
        <f>VLOOKUP(E70,VIP!$A$2:$O9808,8,FALSE)</f>
        <v>Si</v>
      </c>
      <c r="J70" s="119" t="str">
        <f>VLOOKUP(E70,VIP!$A$2:$O9758,8,FALSE)</f>
        <v>Si</v>
      </c>
      <c r="K70" s="119" t="str">
        <f>VLOOKUP(E70,VIP!$A$2:$O13332,6,0)</f>
        <v>SI</v>
      </c>
      <c r="L70" s="143" t="s">
        <v>2421</v>
      </c>
      <c r="M70" s="200" t="s">
        <v>2662</v>
      </c>
      <c r="N70" s="117" t="s">
        <v>2465</v>
      </c>
      <c r="O70" s="150" t="s">
        <v>2486</v>
      </c>
      <c r="P70" s="137"/>
      <c r="Q70" s="199">
        <v>44315.612500000003</v>
      </c>
    </row>
    <row r="71" spans="1:17" s="99" customFormat="1" ht="18" x14ac:dyDescent="0.25">
      <c r="A71" s="119" t="str">
        <f>VLOOKUP(E71,'LISTADO ATM'!$A$2:$C$900,3,0)</f>
        <v>SUR</v>
      </c>
      <c r="B71" s="132" t="s">
        <v>2587</v>
      </c>
      <c r="C71" s="118">
        <v>44313.848240740743</v>
      </c>
      <c r="D71" s="118" t="s">
        <v>2461</v>
      </c>
      <c r="E71" s="120">
        <v>403</v>
      </c>
      <c r="F71" s="152" t="str">
        <f>VLOOKUP(E71,VIP!$A$2:$O12916,2,0)</f>
        <v>DRBR403</v>
      </c>
      <c r="G71" s="119" t="str">
        <f>VLOOKUP(E71,'LISTADO ATM'!$A$2:$B$899,2,0)</f>
        <v xml:space="preserve">ATM Oficina Vicente Noble </v>
      </c>
      <c r="H71" s="119" t="str">
        <f>VLOOKUP(E71,VIP!$A$2:$O17837,7,FALSE)</f>
        <v>Si</v>
      </c>
      <c r="I71" s="119" t="str">
        <f>VLOOKUP(E71,VIP!$A$2:$O9802,8,FALSE)</f>
        <v>Si</v>
      </c>
      <c r="J71" s="119" t="str">
        <f>VLOOKUP(E71,VIP!$A$2:$O9752,8,FALSE)</f>
        <v>Si</v>
      </c>
      <c r="K71" s="119" t="str">
        <f>VLOOKUP(E71,VIP!$A$2:$O13326,6,0)</f>
        <v>NO</v>
      </c>
      <c r="L71" s="143" t="s">
        <v>2421</v>
      </c>
      <c r="M71" s="200" t="s">
        <v>2662</v>
      </c>
      <c r="N71" s="117" t="s">
        <v>2465</v>
      </c>
      <c r="O71" s="152" t="s">
        <v>2466</v>
      </c>
      <c r="P71" s="137"/>
      <c r="Q71" s="199">
        <v>44315.612500000003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2673</v>
      </c>
      <c r="C72" s="118">
        <v>44315.384074074071</v>
      </c>
      <c r="D72" s="118" t="s">
        <v>2485</v>
      </c>
      <c r="E72" s="120">
        <v>414</v>
      </c>
      <c r="F72" s="152" t="str">
        <f>VLOOKUP(E72,VIP!$A$2:$O12929,2,0)</f>
        <v>DRBR414</v>
      </c>
      <c r="G72" s="119" t="str">
        <f>VLOOKUP(E72,'LISTADO ATM'!$A$2:$B$899,2,0)</f>
        <v>ATM Villa Francisca II</v>
      </c>
      <c r="H72" s="119" t="str">
        <f>VLOOKUP(E72,VIP!$A$2:$O17850,7,FALSE)</f>
        <v>Si</v>
      </c>
      <c r="I72" s="119" t="str">
        <f>VLOOKUP(E72,VIP!$A$2:$O9815,8,FALSE)</f>
        <v>Si</v>
      </c>
      <c r="J72" s="119" t="str">
        <f>VLOOKUP(E72,VIP!$A$2:$O9765,8,FALSE)</f>
        <v>Si</v>
      </c>
      <c r="K72" s="119" t="str">
        <f>VLOOKUP(E72,VIP!$A$2:$O13339,6,0)</f>
        <v>SI</v>
      </c>
      <c r="L72" s="143" t="s">
        <v>2421</v>
      </c>
      <c r="M72" s="200" t="s">
        <v>2662</v>
      </c>
      <c r="N72" s="117" t="s">
        <v>2465</v>
      </c>
      <c r="O72" s="152" t="s">
        <v>2486</v>
      </c>
      <c r="P72" s="137"/>
      <c r="Q72" s="199">
        <v>44315.612500000003</v>
      </c>
    </row>
    <row r="73" spans="1:17" s="99" customFormat="1" ht="18" x14ac:dyDescent="0.25">
      <c r="A73" s="119" t="str">
        <f>VLOOKUP(E73,'LISTADO ATM'!$A$2:$C$900,3,0)</f>
        <v>ESTE</v>
      </c>
      <c r="B73" s="132" t="s">
        <v>2650</v>
      </c>
      <c r="C73" s="118">
        <v>44315.336747685185</v>
      </c>
      <c r="D73" s="118" t="s">
        <v>2485</v>
      </c>
      <c r="E73" s="120">
        <v>429</v>
      </c>
      <c r="F73" s="152" t="str">
        <f>VLOOKUP(E73,VIP!$A$2:$O12924,2,0)</f>
        <v>DRBR429</v>
      </c>
      <c r="G73" s="119" t="str">
        <f>VLOOKUP(E73,'LISTADO ATM'!$A$2:$B$899,2,0)</f>
        <v xml:space="preserve">ATM Oficina Jumbo La Romana </v>
      </c>
      <c r="H73" s="119" t="str">
        <f>VLOOKUP(E73,VIP!$A$2:$O17845,7,FALSE)</f>
        <v>Si</v>
      </c>
      <c r="I73" s="119" t="str">
        <f>VLOOKUP(E73,VIP!$A$2:$O9810,8,FALSE)</f>
        <v>Si</v>
      </c>
      <c r="J73" s="119" t="str">
        <f>VLOOKUP(E73,VIP!$A$2:$O9760,8,FALSE)</f>
        <v>Si</v>
      </c>
      <c r="K73" s="119" t="str">
        <f>VLOOKUP(E73,VIP!$A$2:$O13334,6,0)</f>
        <v>NO</v>
      </c>
      <c r="L73" s="143" t="s">
        <v>2421</v>
      </c>
      <c r="M73" s="200" t="s">
        <v>2662</v>
      </c>
      <c r="N73" s="117" t="s">
        <v>2465</v>
      </c>
      <c r="O73" s="152" t="s">
        <v>2486</v>
      </c>
      <c r="P73" s="137"/>
      <c r="Q73" s="199">
        <v>44315.612500000003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2618</v>
      </c>
      <c r="C74" s="118">
        <v>44314.725358796299</v>
      </c>
      <c r="D74" s="118" t="s">
        <v>2485</v>
      </c>
      <c r="E74" s="120">
        <v>441</v>
      </c>
      <c r="F74" s="152" t="str">
        <f>VLOOKUP(E74,VIP!$A$2:$O12895,2,0)</f>
        <v>DRBR441</v>
      </c>
      <c r="G74" s="119" t="str">
        <f>VLOOKUP(E74,'LISTADO ATM'!$A$2:$B$899,2,0)</f>
        <v>ATM Estacion de Servicio Romulo Betancour</v>
      </c>
      <c r="H74" s="119" t="str">
        <f>VLOOKUP(E74,VIP!$A$2:$O17816,7,FALSE)</f>
        <v>NO</v>
      </c>
      <c r="I74" s="119" t="str">
        <f>VLOOKUP(E74,VIP!$A$2:$O9781,8,FALSE)</f>
        <v>NO</v>
      </c>
      <c r="J74" s="119" t="str">
        <f>VLOOKUP(E74,VIP!$A$2:$O9731,8,FALSE)</f>
        <v>NO</v>
      </c>
      <c r="K74" s="119" t="str">
        <f>VLOOKUP(E74,VIP!$A$2:$O13305,6,0)</f>
        <v>NO</v>
      </c>
      <c r="L74" s="143" t="s">
        <v>2421</v>
      </c>
      <c r="M74" s="200" t="s">
        <v>2662</v>
      </c>
      <c r="N74" s="117" t="s">
        <v>2465</v>
      </c>
      <c r="O74" s="152" t="s">
        <v>2486</v>
      </c>
      <c r="P74" s="137"/>
      <c r="Q74" s="199">
        <v>44315.612500000003</v>
      </c>
    </row>
    <row r="75" spans="1:17" s="99" customFormat="1" ht="18" x14ac:dyDescent="0.25">
      <c r="A75" s="119" t="str">
        <f>VLOOKUP(E75,'LISTADO ATM'!$A$2:$C$900,3,0)</f>
        <v>ESTE</v>
      </c>
      <c r="B75" s="132" t="s">
        <v>2677</v>
      </c>
      <c r="C75" s="118">
        <v>44315.372314814813</v>
      </c>
      <c r="D75" s="118" t="s">
        <v>2485</v>
      </c>
      <c r="E75" s="120">
        <v>480</v>
      </c>
      <c r="F75" s="152" t="str">
        <f>VLOOKUP(E75,VIP!$A$2:$O12933,2,0)</f>
        <v>DRBR480</v>
      </c>
      <c r="G75" s="119" t="str">
        <f>VLOOKUP(E75,'LISTADO ATM'!$A$2:$B$899,2,0)</f>
        <v>ATM UNP Farmaconal Higuey</v>
      </c>
      <c r="H75" s="119" t="str">
        <f>VLOOKUP(E75,VIP!$A$2:$O17854,7,FALSE)</f>
        <v>N/A</v>
      </c>
      <c r="I75" s="119" t="str">
        <f>VLOOKUP(E75,VIP!$A$2:$O9819,8,FALSE)</f>
        <v>N/A</v>
      </c>
      <c r="J75" s="119" t="str">
        <f>VLOOKUP(E75,VIP!$A$2:$O9769,8,FALSE)</f>
        <v>N/A</v>
      </c>
      <c r="K75" s="119" t="str">
        <f>VLOOKUP(E75,VIP!$A$2:$O13343,6,0)</f>
        <v>N/A</v>
      </c>
      <c r="L75" s="143" t="s">
        <v>2421</v>
      </c>
      <c r="M75" s="200" t="s">
        <v>2662</v>
      </c>
      <c r="N75" s="117" t="s">
        <v>2465</v>
      </c>
      <c r="O75" s="152" t="s">
        <v>2486</v>
      </c>
      <c r="P75" s="137"/>
      <c r="Q75" s="199">
        <v>44315.612500000003</v>
      </c>
    </row>
    <row r="76" spans="1:17" s="99" customFormat="1" ht="18" x14ac:dyDescent="0.25">
      <c r="A76" s="119" t="str">
        <f>VLOOKUP(E76,'LISTADO ATM'!$A$2:$C$900,3,0)</f>
        <v>SUR</v>
      </c>
      <c r="B76" s="132" t="s">
        <v>2644</v>
      </c>
      <c r="C76" s="118">
        <v>44315.356168981481</v>
      </c>
      <c r="D76" s="118" t="s">
        <v>2485</v>
      </c>
      <c r="E76" s="120">
        <v>615</v>
      </c>
      <c r="F76" s="152" t="str">
        <f>VLOOKUP(E76,VIP!$A$2:$O12918,2,0)</f>
        <v>DRBR418</v>
      </c>
      <c r="G76" s="119" t="str">
        <f>VLOOKUP(E76,'LISTADO ATM'!$A$2:$B$899,2,0)</f>
        <v xml:space="preserve">ATM Estación Sunix Cabral (Barahona) </v>
      </c>
      <c r="H76" s="119" t="str">
        <f>VLOOKUP(E76,VIP!$A$2:$O17839,7,FALSE)</f>
        <v>Si</v>
      </c>
      <c r="I76" s="119" t="str">
        <f>VLOOKUP(E76,VIP!$A$2:$O9804,8,FALSE)</f>
        <v>Si</v>
      </c>
      <c r="J76" s="119" t="str">
        <f>VLOOKUP(E76,VIP!$A$2:$O9754,8,FALSE)</f>
        <v>Si</v>
      </c>
      <c r="K76" s="119" t="str">
        <f>VLOOKUP(E76,VIP!$A$2:$O13328,6,0)</f>
        <v>NO</v>
      </c>
      <c r="L76" s="143" t="s">
        <v>2421</v>
      </c>
      <c r="M76" s="200" t="s">
        <v>2662</v>
      </c>
      <c r="N76" s="117" t="s">
        <v>2465</v>
      </c>
      <c r="O76" s="152" t="s">
        <v>2486</v>
      </c>
      <c r="P76" s="137"/>
      <c r="Q76" s="199">
        <v>44315.445486111108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2623</v>
      </c>
      <c r="C77" s="118">
        <v>44314.686874999999</v>
      </c>
      <c r="D77" s="118" t="s">
        <v>2461</v>
      </c>
      <c r="E77" s="120">
        <v>629</v>
      </c>
      <c r="F77" s="152" t="str">
        <f>VLOOKUP(E77,VIP!$A$2:$O12900,2,0)</f>
        <v>DRBR24M</v>
      </c>
      <c r="G77" s="119" t="str">
        <f>VLOOKUP(E77,'LISTADO ATM'!$A$2:$B$899,2,0)</f>
        <v xml:space="preserve">ATM Oficina Americana Independencia I </v>
      </c>
      <c r="H77" s="119" t="str">
        <f>VLOOKUP(E77,VIP!$A$2:$O17821,7,FALSE)</f>
        <v>Si</v>
      </c>
      <c r="I77" s="119" t="str">
        <f>VLOOKUP(E77,VIP!$A$2:$O9786,8,FALSE)</f>
        <v>Si</v>
      </c>
      <c r="J77" s="119" t="str">
        <f>VLOOKUP(E77,VIP!$A$2:$O9736,8,FALSE)</f>
        <v>Si</v>
      </c>
      <c r="K77" s="119" t="str">
        <f>VLOOKUP(E77,VIP!$A$2:$O13310,6,0)</f>
        <v>SI</v>
      </c>
      <c r="L77" s="143" t="s">
        <v>2421</v>
      </c>
      <c r="M77" s="200" t="s">
        <v>2662</v>
      </c>
      <c r="N77" s="117" t="s">
        <v>2465</v>
      </c>
      <c r="O77" s="152" t="s">
        <v>2466</v>
      </c>
      <c r="P77" s="137"/>
      <c r="Q77" s="199">
        <v>44315.445486111108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2683</v>
      </c>
      <c r="C78" s="118">
        <v>44315.360983796294</v>
      </c>
      <c r="D78" s="118" t="s">
        <v>2485</v>
      </c>
      <c r="E78" s="120">
        <v>735</v>
      </c>
      <c r="F78" s="152" t="str">
        <f>VLOOKUP(E78,VIP!$A$2:$O12939,2,0)</f>
        <v>DRBR179</v>
      </c>
      <c r="G78" s="119" t="str">
        <f>VLOOKUP(E78,'LISTADO ATM'!$A$2:$B$899,2,0)</f>
        <v xml:space="preserve">ATM Oficina Independencia II  </v>
      </c>
      <c r="H78" s="119" t="str">
        <f>VLOOKUP(E78,VIP!$A$2:$O17860,7,FALSE)</f>
        <v>Si</v>
      </c>
      <c r="I78" s="119" t="str">
        <f>VLOOKUP(E78,VIP!$A$2:$O9825,8,FALSE)</f>
        <v>Si</v>
      </c>
      <c r="J78" s="119" t="str">
        <f>VLOOKUP(E78,VIP!$A$2:$O9775,8,FALSE)</f>
        <v>Si</v>
      </c>
      <c r="K78" s="119" t="str">
        <f>VLOOKUP(E78,VIP!$A$2:$O13349,6,0)</f>
        <v>NO</v>
      </c>
      <c r="L78" s="143" t="s">
        <v>2421</v>
      </c>
      <c r="M78" s="200" t="s">
        <v>2662</v>
      </c>
      <c r="N78" s="117" t="s">
        <v>2465</v>
      </c>
      <c r="O78" s="152" t="s">
        <v>2486</v>
      </c>
      <c r="P78" s="137"/>
      <c r="Q78" s="199">
        <v>44315.612500000003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2684</v>
      </c>
      <c r="C79" s="118">
        <v>44315.358495370368</v>
      </c>
      <c r="D79" s="118" t="s">
        <v>2461</v>
      </c>
      <c r="E79" s="120">
        <v>931</v>
      </c>
      <c r="F79" s="152" t="str">
        <f>VLOOKUP(E79,VIP!$A$2:$O12940,2,0)</f>
        <v>DRBR24N</v>
      </c>
      <c r="G79" s="119" t="str">
        <f>VLOOKUP(E79,'LISTADO ATM'!$A$2:$B$899,2,0)</f>
        <v xml:space="preserve">ATM Autobanco Luperón I </v>
      </c>
      <c r="H79" s="119" t="str">
        <f>VLOOKUP(E79,VIP!$A$2:$O17861,7,FALSE)</f>
        <v>Si</v>
      </c>
      <c r="I79" s="119" t="str">
        <f>VLOOKUP(E79,VIP!$A$2:$O9826,8,FALSE)</f>
        <v>Si</v>
      </c>
      <c r="J79" s="119" t="str">
        <f>VLOOKUP(E79,VIP!$A$2:$O9776,8,FALSE)</f>
        <v>Si</v>
      </c>
      <c r="K79" s="119" t="str">
        <f>VLOOKUP(E79,VIP!$A$2:$O13350,6,0)</f>
        <v>NO</v>
      </c>
      <c r="L79" s="143" t="s">
        <v>2421</v>
      </c>
      <c r="M79" s="200" t="s">
        <v>2662</v>
      </c>
      <c r="N79" s="117" t="s">
        <v>2465</v>
      </c>
      <c r="O79" s="152" t="s">
        <v>2466</v>
      </c>
      <c r="P79" s="137"/>
      <c r="Q79" s="199">
        <v>44315.612500000003</v>
      </c>
    </row>
    <row r="80" spans="1:17" s="99" customFormat="1" ht="18" x14ac:dyDescent="0.25">
      <c r="A80" s="119" t="str">
        <f>VLOOKUP(E80,'LISTADO ATM'!$A$2:$C$900,3,0)</f>
        <v>ESTE</v>
      </c>
      <c r="B80" s="132" t="s">
        <v>2622</v>
      </c>
      <c r="C80" s="118">
        <v>44314.718657407408</v>
      </c>
      <c r="D80" s="118" t="s">
        <v>2485</v>
      </c>
      <c r="E80" s="120">
        <v>963</v>
      </c>
      <c r="F80" s="152" t="str">
        <f>VLOOKUP(E80,VIP!$A$2:$O12899,2,0)</f>
        <v>DRBR963</v>
      </c>
      <c r="G80" s="119" t="str">
        <f>VLOOKUP(E80,'LISTADO ATM'!$A$2:$B$899,2,0)</f>
        <v xml:space="preserve">ATM Multiplaza La Romana </v>
      </c>
      <c r="H80" s="119" t="str">
        <f>VLOOKUP(E80,VIP!$A$2:$O17820,7,FALSE)</f>
        <v>Si</v>
      </c>
      <c r="I80" s="119" t="str">
        <f>VLOOKUP(E80,VIP!$A$2:$O9785,8,FALSE)</f>
        <v>Si</v>
      </c>
      <c r="J80" s="119" t="str">
        <f>VLOOKUP(E80,VIP!$A$2:$O9735,8,FALSE)</f>
        <v>Si</v>
      </c>
      <c r="K80" s="119" t="str">
        <f>VLOOKUP(E80,VIP!$A$2:$O13309,6,0)</f>
        <v>NO</v>
      </c>
      <c r="L80" s="143" t="s">
        <v>2421</v>
      </c>
      <c r="M80" s="200" t="s">
        <v>2662</v>
      </c>
      <c r="N80" s="117" t="s">
        <v>2465</v>
      </c>
      <c r="O80" s="152" t="s">
        <v>2486</v>
      </c>
      <c r="P80" s="137"/>
      <c r="Q80" s="199">
        <v>44315.612500000003</v>
      </c>
    </row>
    <row r="81" spans="1:17" s="99" customFormat="1" ht="18" x14ac:dyDescent="0.25">
      <c r="A81" s="119" t="str">
        <f>VLOOKUP(E81,'LISTADO ATM'!$A$2:$C$900,3,0)</f>
        <v>DISTRITO NACIONAL</v>
      </c>
      <c r="B81" s="132" t="s">
        <v>2723</v>
      </c>
      <c r="C81" s="118">
        <v>44315.491018518522</v>
      </c>
      <c r="D81" s="118" t="s">
        <v>2182</v>
      </c>
      <c r="E81" s="120">
        <v>149</v>
      </c>
      <c r="F81" s="152" t="str">
        <f>VLOOKUP(E81,VIP!$A$2:$O12943,2,0)</f>
        <v>DRBR149</v>
      </c>
      <c r="G81" s="119" t="str">
        <f>VLOOKUP(E81,'LISTADO ATM'!$A$2:$B$899,2,0)</f>
        <v>ATM Estación Metro Concepción</v>
      </c>
      <c r="H81" s="119" t="str">
        <f>VLOOKUP(E81,VIP!$A$2:$O17864,7,FALSE)</f>
        <v>N/A</v>
      </c>
      <c r="I81" s="119" t="str">
        <f>VLOOKUP(E81,VIP!$A$2:$O9829,8,FALSE)</f>
        <v>N/A</v>
      </c>
      <c r="J81" s="119" t="str">
        <f>VLOOKUP(E81,VIP!$A$2:$O9779,8,FALSE)</f>
        <v>N/A</v>
      </c>
      <c r="K81" s="119" t="str">
        <f>VLOOKUP(E81,VIP!$A$2:$O13353,6,0)</f>
        <v>N/A</v>
      </c>
      <c r="L81" s="143" t="s">
        <v>2481</v>
      </c>
      <c r="M81" s="200" t="s">
        <v>2662</v>
      </c>
      <c r="N81" s="117" t="s">
        <v>2465</v>
      </c>
      <c r="O81" s="152" t="s">
        <v>2467</v>
      </c>
      <c r="P81" s="137"/>
      <c r="Q81" s="199">
        <v>44315.612500000003</v>
      </c>
    </row>
    <row r="82" spans="1:17" s="99" customFormat="1" ht="18" x14ac:dyDescent="0.25">
      <c r="A82" s="119" t="str">
        <f>VLOOKUP(E82,'LISTADO ATM'!$A$2:$C$900,3,0)</f>
        <v>ESTE</v>
      </c>
      <c r="B82" s="132" t="s">
        <v>2651</v>
      </c>
      <c r="C82" s="118">
        <v>44315.336516203701</v>
      </c>
      <c r="D82" s="118" t="s">
        <v>2182</v>
      </c>
      <c r="E82" s="120">
        <v>16</v>
      </c>
      <c r="F82" s="152" t="str">
        <f>VLOOKUP(E82,VIP!$A$2:$O12925,2,0)</f>
        <v>DRBR046</v>
      </c>
      <c r="G82" s="119" t="str">
        <f>VLOOKUP(E82,'LISTADO ATM'!$A$2:$B$899,2,0)</f>
        <v>ATM Estación Texaco Sabana de la Mar</v>
      </c>
      <c r="H82" s="119" t="str">
        <f>VLOOKUP(E82,VIP!$A$2:$O17846,7,FALSE)</f>
        <v>Si</v>
      </c>
      <c r="I82" s="119" t="str">
        <f>VLOOKUP(E82,VIP!$A$2:$O9811,8,FALSE)</f>
        <v>Si</v>
      </c>
      <c r="J82" s="119" t="str">
        <f>VLOOKUP(E82,VIP!$A$2:$O9761,8,FALSE)</f>
        <v>Si</v>
      </c>
      <c r="K82" s="119" t="str">
        <f>VLOOKUP(E82,VIP!$A$2:$O13335,6,0)</f>
        <v>NO</v>
      </c>
      <c r="L82" s="143" t="s">
        <v>2481</v>
      </c>
      <c r="M82" s="200" t="s">
        <v>2662</v>
      </c>
      <c r="N82" s="117" t="s">
        <v>2499</v>
      </c>
      <c r="O82" s="152" t="s">
        <v>2467</v>
      </c>
      <c r="P82" s="137"/>
      <c r="Q82" s="199">
        <v>44315.612500000003</v>
      </c>
    </row>
    <row r="83" spans="1:17" s="99" customFormat="1" ht="18" x14ac:dyDescent="0.25">
      <c r="A83" s="119" t="str">
        <f>VLOOKUP(E83,'LISTADO ATM'!$A$2:$C$900,3,0)</f>
        <v>DISTRITO NACIONAL</v>
      </c>
      <c r="B83" s="132" t="s">
        <v>2726</v>
      </c>
      <c r="C83" s="118">
        <v>44315.472615740742</v>
      </c>
      <c r="D83" s="118" t="s">
        <v>2182</v>
      </c>
      <c r="E83" s="120">
        <v>85</v>
      </c>
      <c r="F83" s="152" t="str">
        <f>VLOOKUP(E83,VIP!$A$2:$O12946,2,0)</f>
        <v>DRBR085</v>
      </c>
      <c r="G83" s="119" t="str">
        <f>VLOOKUP(E83,'LISTADO ATM'!$A$2:$B$899,2,0)</f>
        <v xml:space="preserve">ATM Oficina San Isidro (Fuerza Aérea) </v>
      </c>
      <c r="H83" s="119" t="str">
        <f>VLOOKUP(E83,VIP!$A$2:$O17867,7,FALSE)</f>
        <v>Si</v>
      </c>
      <c r="I83" s="119" t="str">
        <f>VLOOKUP(E83,VIP!$A$2:$O9832,8,FALSE)</f>
        <v>Si</v>
      </c>
      <c r="J83" s="119" t="str">
        <f>VLOOKUP(E83,VIP!$A$2:$O9782,8,FALSE)</f>
        <v>Si</v>
      </c>
      <c r="K83" s="119" t="str">
        <f>VLOOKUP(E83,VIP!$A$2:$O13356,6,0)</f>
        <v>NO</v>
      </c>
      <c r="L83" s="143" t="s">
        <v>2481</v>
      </c>
      <c r="M83" s="200" t="s">
        <v>2662</v>
      </c>
      <c r="N83" s="117" t="s">
        <v>2465</v>
      </c>
      <c r="O83" s="152" t="s">
        <v>2467</v>
      </c>
      <c r="P83" s="137"/>
      <c r="Q83" s="199">
        <v>44315.612500000003</v>
      </c>
    </row>
    <row r="84" spans="1:17" s="99" customFormat="1" ht="18" x14ac:dyDescent="0.25">
      <c r="A84" s="119" t="str">
        <f>VLOOKUP(E84,'LISTADO ATM'!$A$2:$C$900,3,0)</f>
        <v>NORTE</v>
      </c>
      <c r="B84" s="132" t="s">
        <v>2670</v>
      </c>
      <c r="C84" s="118">
        <v>44315.390520833331</v>
      </c>
      <c r="D84" s="118" t="s">
        <v>2183</v>
      </c>
      <c r="E84" s="120">
        <v>95</v>
      </c>
      <c r="F84" s="152" t="str">
        <f>VLOOKUP(E84,VIP!$A$2:$O12926,2,0)</f>
        <v>DRBR095</v>
      </c>
      <c r="G84" s="119" t="str">
        <f>VLOOKUP(E84,'LISTADO ATM'!$A$2:$B$899,2,0)</f>
        <v xml:space="preserve">ATM Oficina Tenares </v>
      </c>
      <c r="H84" s="119" t="str">
        <f>VLOOKUP(E84,VIP!$A$2:$O17847,7,FALSE)</f>
        <v>Si</v>
      </c>
      <c r="I84" s="119" t="str">
        <f>VLOOKUP(E84,VIP!$A$2:$O9812,8,FALSE)</f>
        <v>Si</v>
      </c>
      <c r="J84" s="119" t="str">
        <f>VLOOKUP(E84,VIP!$A$2:$O9762,8,FALSE)</f>
        <v>Si</v>
      </c>
      <c r="K84" s="119" t="str">
        <f>VLOOKUP(E84,VIP!$A$2:$O13336,6,0)</f>
        <v>SI</v>
      </c>
      <c r="L84" s="143" t="s">
        <v>2481</v>
      </c>
      <c r="M84" s="200" t="s">
        <v>2662</v>
      </c>
      <c r="N84" s="117" t="s">
        <v>2465</v>
      </c>
      <c r="O84" s="152" t="s">
        <v>2686</v>
      </c>
      <c r="P84" s="137"/>
      <c r="Q84" s="199">
        <v>44315.612500000003</v>
      </c>
    </row>
    <row r="85" spans="1:17" s="99" customFormat="1" ht="18" x14ac:dyDescent="0.25">
      <c r="A85" s="119" t="str">
        <f>VLOOKUP(E85,'LISTADO ATM'!$A$2:$C$900,3,0)</f>
        <v>NORTE</v>
      </c>
      <c r="B85" s="132" t="s">
        <v>2631</v>
      </c>
      <c r="C85" s="118">
        <v>44314.817280092589</v>
      </c>
      <c r="D85" s="118" t="s">
        <v>2183</v>
      </c>
      <c r="E85" s="120">
        <v>99</v>
      </c>
      <c r="F85" s="152" t="str">
        <f>VLOOKUP(E85,VIP!$A$2:$O12895,2,0)</f>
        <v>DRBR099</v>
      </c>
      <c r="G85" s="119" t="str">
        <f>VLOOKUP(E85,'LISTADO ATM'!$A$2:$B$899,2,0)</f>
        <v xml:space="preserve">ATM Multicentro La Sirena S.F.M. </v>
      </c>
      <c r="H85" s="119" t="str">
        <f>VLOOKUP(E85,VIP!$A$2:$O17816,7,FALSE)</f>
        <v>Si</v>
      </c>
      <c r="I85" s="119" t="str">
        <f>VLOOKUP(E85,VIP!$A$2:$O9781,8,FALSE)</f>
        <v>Si</v>
      </c>
      <c r="J85" s="119" t="str">
        <f>VLOOKUP(E85,VIP!$A$2:$O9731,8,FALSE)</f>
        <v>Si</v>
      </c>
      <c r="K85" s="119" t="str">
        <f>VLOOKUP(E85,VIP!$A$2:$O13305,6,0)</f>
        <v>NO</v>
      </c>
      <c r="L85" s="143" t="s">
        <v>2481</v>
      </c>
      <c r="M85" s="200" t="s">
        <v>2662</v>
      </c>
      <c r="N85" s="117" t="s">
        <v>2465</v>
      </c>
      <c r="O85" s="152" t="s">
        <v>2183</v>
      </c>
      <c r="P85" s="137"/>
      <c r="Q85" s="199">
        <v>44315.445486111108</v>
      </c>
    </row>
    <row r="86" spans="1:17" s="99" customFormat="1" ht="18" x14ac:dyDescent="0.25">
      <c r="A86" s="119" t="str">
        <f>VLOOKUP(E86,'LISTADO ATM'!$A$2:$C$900,3,0)</f>
        <v>ESTE</v>
      </c>
      <c r="B86" s="132" t="s">
        <v>2602</v>
      </c>
      <c r="C86" s="118">
        <v>44314.59716435185</v>
      </c>
      <c r="D86" s="118" t="s">
        <v>2182</v>
      </c>
      <c r="E86" s="120">
        <v>121</v>
      </c>
      <c r="F86" s="152" t="str">
        <f>VLOOKUP(E86,VIP!$A$2:$O12873,2,0)</f>
        <v>DRBR121</v>
      </c>
      <c r="G86" s="119" t="str">
        <f>VLOOKUP(E86,'LISTADO ATM'!$A$2:$B$899,2,0)</f>
        <v xml:space="preserve">ATM Oficina Bayaguana </v>
      </c>
      <c r="H86" s="119" t="str">
        <f>VLOOKUP(E86,VIP!$A$2:$O17794,7,FALSE)</f>
        <v>Si</v>
      </c>
      <c r="I86" s="119" t="str">
        <f>VLOOKUP(E86,VIP!$A$2:$O9759,8,FALSE)</f>
        <v>Si</v>
      </c>
      <c r="J86" s="119" t="str">
        <f>VLOOKUP(E86,VIP!$A$2:$O9709,8,FALSE)</f>
        <v>Si</v>
      </c>
      <c r="K86" s="119" t="str">
        <f>VLOOKUP(E86,VIP!$A$2:$O13283,6,0)</f>
        <v>SI</v>
      </c>
      <c r="L86" s="143" t="s">
        <v>2481</v>
      </c>
      <c r="M86" s="200" t="s">
        <v>2662</v>
      </c>
      <c r="N86" s="117" t="s">
        <v>2465</v>
      </c>
      <c r="O86" s="152" t="s">
        <v>2467</v>
      </c>
      <c r="P86" s="137"/>
      <c r="Q86" s="199">
        <v>44315.445486111108</v>
      </c>
    </row>
    <row r="87" spans="1:17" s="99" customFormat="1" ht="18" x14ac:dyDescent="0.25">
      <c r="A87" s="119" t="str">
        <f>VLOOKUP(E87,'LISTADO ATM'!$A$2:$C$900,3,0)</f>
        <v>SUR</v>
      </c>
      <c r="B87" s="132" t="s">
        <v>2656</v>
      </c>
      <c r="C87" s="118">
        <v>44315.308888888889</v>
      </c>
      <c r="D87" s="118" t="s">
        <v>2182</v>
      </c>
      <c r="E87" s="120">
        <v>301</v>
      </c>
      <c r="F87" s="152" t="str">
        <f>VLOOKUP(E87,VIP!$A$2:$O12930,2,0)</f>
        <v>DRBR301</v>
      </c>
      <c r="G87" s="119" t="str">
        <f>VLOOKUP(E87,'LISTADO ATM'!$A$2:$B$899,2,0)</f>
        <v xml:space="preserve">ATM UNP Alfa y Omega (Barahona) </v>
      </c>
      <c r="H87" s="119" t="str">
        <f>VLOOKUP(E87,VIP!$A$2:$O17851,7,FALSE)</f>
        <v>Si</v>
      </c>
      <c r="I87" s="119" t="str">
        <f>VLOOKUP(E87,VIP!$A$2:$O9816,8,FALSE)</f>
        <v>Si</v>
      </c>
      <c r="J87" s="119" t="str">
        <f>VLOOKUP(E87,VIP!$A$2:$O9766,8,FALSE)</f>
        <v>Si</v>
      </c>
      <c r="K87" s="119" t="str">
        <f>VLOOKUP(E87,VIP!$A$2:$O13340,6,0)</f>
        <v>NO</v>
      </c>
      <c r="L87" s="143" t="s">
        <v>2481</v>
      </c>
      <c r="M87" s="200" t="s">
        <v>2662</v>
      </c>
      <c r="N87" s="117" t="s">
        <v>2499</v>
      </c>
      <c r="O87" s="152" t="s">
        <v>2467</v>
      </c>
      <c r="P87" s="137"/>
      <c r="Q87" s="199">
        <v>44315.445486111108</v>
      </c>
    </row>
    <row r="88" spans="1:17" s="99" customFormat="1" ht="18" x14ac:dyDescent="0.25">
      <c r="A88" s="119" t="str">
        <f>VLOOKUP(E88,'LISTADO ATM'!$A$2:$C$900,3,0)</f>
        <v>NORTE</v>
      </c>
      <c r="B88" s="132" t="s">
        <v>2745</v>
      </c>
      <c r="C88" s="118">
        <v>44315.46980324074</v>
      </c>
      <c r="D88" s="118" t="s">
        <v>2183</v>
      </c>
      <c r="E88" s="120">
        <v>306</v>
      </c>
      <c r="F88" s="152" t="str">
        <f>VLOOKUP(E88,VIP!$A$2:$O12933,2,0)</f>
        <v>DRBR306</v>
      </c>
      <c r="G88" s="119" t="str">
        <f>VLOOKUP(E88,'LISTADO ATM'!$A$2:$B$899,2,0)</f>
        <v>ATM Hospital Dr. Toribio</v>
      </c>
      <c r="H88" s="119" t="str">
        <f>VLOOKUP(E88,VIP!$A$2:$O17854,7,FALSE)</f>
        <v>Si</v>
      </c>
      <c r="I88" s="119" t="str">
        <f>VLOOKUP(E88,VIP!$A$2:$O9819,8,FALSE)</f>
        <v>Si</v>
      </c>
      <c r="J88" s="119" t="str">
        <f>VLOOKUP(E88,VIP!$A$2:$O9769,8,FALSE)</f>
        <v>Si</v>
      </c>
      <c r="K88" s="119" t="str">
        <f>VLOOKUP(E88,VIP!$A$2:$O13343,6,0)</f>
        <v>NO</v>
      </c>
      <c r="L88" s="143" t="s">
        <v>2481</v>
      </c>
      <c r="M88" s="200" t="s">
        <v>2662</v>
      </c>
      <c r="N88" s="117" t="s">
        <v>2690</v>
      </c>
      <c r="O88" s="152" t="s">
        <v>2494</v>
      </c>
      <c r="P88" s="137"/>
      <c r="Q88" s="199" t="s">
        <v>2481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2614</v>
      </c>
      <c r="C89" s="118">
        <v>44314.749560185184</v>
      </c>
      <c r="D89" s="118" t="s">
        <v>2182</v>
      </c>
      <c r="E89" s="120">
        <v>436</v>
      </c>
      <c r="F89" s="152" t="str">
        <f>VLOOKUP(E89,VIP!$A$2:$O12891,2,0)</f>
        <v>DRBR436</v>
      </c>
      <c r="G89" s="119" t="str">
        <f>VLOOKUP(E89,'LISTADO ATM'!$A$2:$B$899,2,0)</f>
        <v xml:space="preserve">ATM Autobanco Torre II </v>
      </c>
      <c r="H89" s="119" t="str">
        <f>VLOOKUP(E89,VIP!$A$2:$O17812,7,FALSE)</f>
        <v>Si</v>
      </c>
      <c r="I89" s="119" t="str">
        <f>VLOOKUP(E89,VIP!$A$2:$O9777,8,FALSE)</f>
        <v>Si</v>
      </c>
      <c r="J89" s="119" t="str">
        <f>VLOOKUP(E89,VIP!$A$2:$O9727,8,FALSE)</f>
        <v>Si</v>
      </c>
      <c r="K89" s="119" t="str">
        <f>VLOOKUP(E89,VIP!$A$2:$O13301,6,0)</f>
        <v>SI</v>
      </c>
      <c r="L89" s="143" t="s">
        <v>2481</v>
      </c>
      <c r="M89" s="200" t="s">
        <v>2662</v>
      </c>
      <c r="N89" s="117" t="s">
        <v>2465</v>
      </c>
      <c r="O89" s="152" t="s">
        <v>2467</v>
      </c>
      <c r="P89" s="137"/>
      <c r="Q89" s="199">
        <v>44315.612500000003</v>
      </c>
    </row>
    <row r="90" spans="1:17" s="99" customFormat="1" ht="18" x14ac:dyDescent="0.25">
      <c r="A90" s="119" t="str">
        <f>VLOOKUP(E90,'LISTADO ATM'!$A$2:$C$900,3,0)</f>
        <v>DISTRITO NACIONAL</v>
      </c>
      <c r="B90" s="132" t="s">
        <v>2655</v>
      </c>
      <c r="C90" s="118">
        <v>44315.31045138889</v>
      </c>
      <c r="D90" s="118" t="s">
        <v>2182</v>
      </c>
      <c r="E90" s="120">
        <v>539</v>
      </c>
      <c r="F90" s="152" t="str">
        <f>VLOOKUP(E90,VIP!$A$2:$O12929,2,0)</f>
        <v>DRBR539</v>
      </c>
      <c r="G90" s="119" t="str">
        <f>VLOOKUP(E90,'LISTADO ATM'!$A$2:$B$899,2,0)</f>
        <v>ATM S/M La Cadena Los Proceres</v>
      </c>
      <c r="H90" s="119" t="str">
        <f>VLOOKUP(E90,VIP!$A$2:$O17850,7,FALSE)</f>
        <v>Si</v>
      </c>
      <c r="I90" s="119" t="str">
        <f>VLOOKUP(E90,VIP!$A$2:$O9815,8,FALSE)</f>
        <v>Si</v>
      </c>
      <c r="J90" s="119" t="str">
        <f>VLOOKUP(E90,VIP!$A$2:$O9765,8,FALSE)</f>
        <v>Si</v>
      </c>
      <c r="K90" s="119" t="str">
        <f>VLOOKUP(E90,VIP!$A$2:$O13339,6,0)</f>
        <v>NO</v>
      </c>
      <c r="L90" s="143" t="s">
        <v>2481</v>
      </c>
      <c r="M90" s="200" t="s">
        <v>2662</v>
      </c>
      <c r="N90" s="117" t="s">
        <v>2499</v>
      </c>
      <c r="O90" s="152" t="s">
        <v>2467</v>
      </c>
      <c r="P90" s="137"/>
      <c r="Q90" s="199">
        <v>44315.612500000003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2640</v>
      </c>
      <c r="C91" s="118">
        <v>44315.062002314815</v>
      </c>
      <c r="D91" s="118" t="s">
        <v>2182</v>
      </c>
      <c r="E91" s="120">
        <v>696</v>
      </c>
      <c r="F91" s="152" t="str">
        <f>VLOOKUP(E91,VIP!$A$2:$O12921,2,0)</f>
        <v>DRBR696</v>
      </c>
      <c r="G91" s="119" t="str">
        <f>VLOOKUP(E91,'LISTADO ATM'!$A$2:$B$899,2,0)</f>
        <v>ATM Olé Jacobo Majluta</v>
      </c>
      <c r="H91" s="119" t="str">
        <f>VLOOKUP(E91,VIP!$A$2:$O17842,7,FALSE)</f>
        <v>Si</v>
      </c>
      <c r="I91" s="119" t="str">
        <f>VLOOKUP(E91,VIP!$A$2:$O9807,8,FALSE)</f>
        <v>Si</v>
      </c>
      <c r="J91" s="119" t="str">
        <f>VLOOKUP(E91,VIP!$A$2:$O9757,8,FALSE)</f>
        <v>Si</v>
      </c>
      <c r="K91" s="119" t="str">
        <f>VLOOKUP(E91,VIP!$A$2:$O13331,6,0)</f>
        <v>NO</v>
      </c>
      <c r="L91" s="143" t="s">
        <v>2481</v>
      </c>
      <c r="M91" s="200" t="s">
        <v>2662</v>
      </c>
      <c r="N91" s="117" t="s">
        <v>2465</v>
      </c>
      <c r="O91" s="152" t="s">
        <v>2467</v>
      </c>
      <c r="P91" s="137"/>
      <c r="Q91" s="199">
        <v>44315.612500000003</v>
      </c>
    </row>
    <row r="92" spans="1:17" s="99" customFormat="1" ht="18" x14ac:dyDescent="0.25">
      <c r="A92" s="119" t="str">
        <f>VLOOKUP(E92,'LISTADO ATM'!$A$2:$C$900,3,0)</f>
        <v>NORTE</v>
      </c>
      <c r="B92" s="132" t="s">
        <v>2663</v>
      </c>
      <c r="C92" s="118">
        <v>44315.424942129626</v>
      </c>
      <c r="D92" s="118" t="s">
        <v>2183</v>
      </c>
      <c r="E92" s="120">
        <v>853</v>
      </c>
      <c r="F92" s="152" t="str">
        <f>VLOOKUP(E92,VIP!$A$2:$O12919,2,0)</f>
        <v>DRBR853</v>
      </c>
      <c r="G92" s="119" t="str">
        <f>VLOOKUP(E92,'LISTADO ATM'!$A$2:$B$899,2,0)</f>
        <v xml:space="preserve">ATM Inversiones JF Group (Shell Canabacoa) </v>
      </c>
      <c r="H92" s="119" t="str">
        <f>VLOOKUP(E92,VIP!$A$2:$O17840,7,FALSE)</f>
        <v>Si</v>
      </c>
      <c r="I92" s="119" t="str">
        <f>VLOOKUP(E92,VIP!$A$2:$O9805,8,FALSE)</f>
        <v>Si</v>
      </c>
      <c r="J92" s="119" t="str">
        <f>VLOOKUP(E92,VIP!$A$2:$O9755,8,FALSE)</f>
        <v>Si</v>
      </c>
      <c r="K92" s="119" t="str">
        <f>VLOOKUP(E92,VIP!$A$2:$O13329,6,0)</f>
        <v>NO</v>
      </c>
      <c r="L92" s="143" t="s">
        <v>2481</v>
      </c>
      <c r="M92" s="200" t="s">
        <v>2662</v>
      </c>
      <c r="N92" s="117" t="s">
        <v>2465</v>
      </c>
      <c r="O92" s="152" t="s">
        <v>2494</v>
      </c>
      <c r="P92" s="137"/>
      <c r="Q92" s="199">
        <v>44315.612500000003</v>
      </c>
    </row>
    <row r="93" spans="1:17" s="99" customFormat="1" ht="18" x14ac:dyDescent="0.25">
      <c r="A93" s="119" t="str">
        <f>VLOOKUP(E93,'LISTADO ATM'!$A$2:$C$900,3,0)</f>
        <v>SUR</v>
      </c>
      <c r="B93" s="132" t="s">
        <v>2600</v>
      </c>
      <c r="C93" s="118">
        <v>44314.493888888886</v>
      </c>
      <c r="D93" s="118" t="s">
        <v>2182</v>
      </c>
      <c r="E93" s="120">
        <v>871</v>
      </c>
      <c r="F93" s="152" t="str">
        <f>VLOOKUP(E93,VIP!$A$2:$O12891,2,0)</f>
        <v>DRBR871</v>
      </c>
      <c r="G93" s="119" t="str">
        <f>VLOOKUP(E93,'LISTADO ATM'!$A$2:$B$899,2,0)</f>
        <v>ATM Plaza Cultural San Juan</v>
      </c>
      <c r="H93" s="119" t="str">
        <f>VLOOKUP(E93,VIP!$A$2:$O17812,7,FALSE)</f>
        <v>N/A</v>
      </c>
      <c r="I93" s="119" t="str">
        <f>VLOOKUP(E93,VIP!$A$2:$O9777,8,FALSE)</f>
        <v>N/A</v>
      </c>
      <c r="J93" s="119" t="str">
        <f>VLOOKUP(E93,VIP!$A$2:$O9727,8,FALSE)</f>
        <v>N/A</v>
      </c>
      <c r="K93" s="119" t="str">
        <f>VLOOKUP(E93,VIP!$A$2:$O13301,6,0)</f>
        <v>N/A</v>
      </c>
      <c r="L93" s="143" t="s">
        <v>2481</v>
      </c>
      <c r="M93" s="200" t="s">
        <v>2662</v>
      </c>
      <c r="N93" s="117" t="s">
        <v>2499</v>
      </c>
      <c r="O93" s="152" t="s">
        <v>2467</v>
      </c>
      <c r="P93" s="137"/>
      <c r="Q93" s="199">
        <v>44315.445486111108</v>
      </c>
    </row>
    <row r="94" spans="1:17" s="99" customFormat="1" ht="18" x14ac:dyDescent="0.25">
      <c r="A94" s="119" t="str">
        <f>VLOOKUP(E94,'LISTADO ATM'!$A$2:$C$900,3,0)</f>
        <v>SUR</v>
      </c>
      <c r="B94" s="132" t="s">
        <v>2653</v>
      </c>
      <c r="C94" s="118">
        <v>44315.321203703701</v>
      </c>
      <c r="D94" s="118" t="s">
        <v>2182</v>
      </c>
      <c r="E94" s="120">
        <v>891</v>
      </c>
      <c r="F94" s="152" t="str">
        <f>VLOOKUP(E94,VIP!$A$2:$O12927,2,0)</f>
        <v>DRBR891</v>
      </c>
      <c r="G94" s="119" t="str">
        <f>VLOOKUP(E94,'LISTADO ATM'!$A$2:$B$899,2,0)</f>
        <v xml:space="preserve">ATM Estación Texaco (Barahona) </v>
      </c>
      <c r="H94" s="119" t="str">
        <f>VLOOKUP(E94,VIP!$A$2:$O17848,7,FALSE)</f>
        <v>Si</v>
      </c>
      <c r="I94" s="119" t="str">
        <f>VLOOKUP(E94,VIP!$A$2:$O9813,8,FALSE)</f>
        <v>Si</v>
      </c>
      <c r="J94" s="119" t="str">
        <f>VLOOKUP(E94,VIP!$A$2:$O9763,8,FALSE)</f>
        <v>Si</v>
      </c>
      <c r="K94" s="119" t="str">
        <f>VLOOKUP(E94,VIP!$A$2:$O13337,6,0)</f>
        <v>NO</v>
      </c>
      <c r="L94" s="143" t="s">
        <v>2481</v>
      </c>
      <c r="M94" s="200" t="s">
        <v>2662</v>
      </c>
      <c r="N94" s="117" t="s">
        <v>2499</v>
      </c>
      <c r="O94" s="152" t="s">
        <v>2467</v>
      </c>
      <c r="P94" s="137"/>
      <c r="Q94" s="199">
        <v>44315.445486111108</v>
      </c>
    </row>
    <row r="95" spans="1:17" s="99" customFormat="1" ht="18" x14ac:dyDescent="0.25">
      <c r="A95" s="119" t="str">
        <f>VLOOKUP(E95,'LISTADO ATM'!$A$2:$C$900,3,0)</f>
        <v>NORTE</v>
      </c>
      <c r="B95" s="132" t="s">
        <v>2665</v>
      </c>
      <c r="C95" s="118">
        <v>44315.416747685187</v>
      </c>
      <c r="D95" s="118" t="s">
        <v>2183</v>
      </c>
      <c r="E95" s="120">
        <v>991</v>
      </c>
      <c r="F95" s="152" t="str">
        <f>VLOOKUP(E95,VIP!$A$2:$O12921,2,0)</f>
        <v>DRBR991</v>
      </c>
      <c r="G95" s="119" t="str">
        <f>VLOOKUP(E95,'LISTADO ATM'!$A$2:$B$899,2,0)</f>
        <v xml:space="preserve">ATM UNP Las Matas de Santa Cruz </v>
      </c>
      <c r="H95" s="119" t="str">
        <f>VLOOKUP(E95,VIP!$A$2:$O17842,7,FALSE)</f>
        <v>Si</v>
      </c>
      <c r="I95" s="119" t="str">
        <f>VLOOKUP(E95,VIP!$A$2:$O9807,8,FALSE)</f>
        <v>Si</v>
      </c>
      <c r="J95" s="119" t="str">
        <f>VLOOKUP(E95,VIP!$A$2:$O9757,8,FALSE)</f>
        <v>Si</v>
      </c>
      <c r="K95" s="119" t="str">
        <f>VLOOKUP(E95,VIP!$A$2:$O13331,6,0)</f>
        <v>NO</v>
      </c>
      <c r="L95" s="143" t="s">
        <v>2481</v>
      </c>
      <c r="M95" s="200" t="s">
        <v>2662</v>
      </c>
      <c r="N95" s="117" t="s">
        <v>2465</v>
      </c>
      <c r="O95" s="152" t="s">
        <v>2494</v>
      </c>
      <c r="P95" s="137"/>
      <c r="Q95" s="199">
        <v>44315.612500000003</v>
      </c>
    </row>
    <row r="96" spans="1:17" s="99" customFormat="1" ht="18" x14ac:dyDescent="0.25">
      <c r="A96" s="119" t="str">
        <f>VLOOKUP(E96,'LISTADO ATM'!$A$2:$C$900,3,0)</f>
        <v>DISTRITO NACIONAL</v>
      </c>
      <c r="B96" s="132" t="s">
        <v>2646</v>
      </c>
      <c r="C96" s="118">
        <v>44315.344583333332</v>
      </c>
      <c r="D96" s="118" t="s">
        <v>2182</v>
      </c>
      <c r="E96" s="120">
        <v>900</v>
      </c>
      <c r="F96" s="152" t="str">
        <f>VLOOKUP(E96,VIP!$A$2:$O12920,2,0)</f>
        <v>DRBR900</v>
      </c>
      <c r="G96" s="119" t="str">
        <f>VLOOKUP(E96,'LISTADO ATM'!$A$2:$B$899,2,0)</f>
        <v xml:space="preserve">ATM UNP Merca Santo Domingo </v>
      </c>
      <c r="H96" s="119" t="str">
        <f>VLOOKUP(E96,VIP!$A$2:$O17841,7,FALSE)</f>
        <v>Si</v>
      </c>
      <c r="I96" s="119" t="str">
        <f>VLOOKUP(E96,VIP!$A$2:$O9806,8,FALSE)</f>
        <v>Si</v>
      </c>
      <c r="J96" s="119" t="str">
        <f>VLOOKUP(E96,VIP!$A$2:$O9756,8,FALSE)</f>
        <v>Si</v>
      </c>
      <c r="K96" s="119" t="str">
        <f>VLOOKUP(E96,VIP!$A$2:$O13330,6,0)</f>
        <v>NO</v>
      </c>
      <c r="L96" s="143" t="s">
        <v>2660</v>
      </c>
      <c r="M96" s="200" t="s">
        <v>2662</v>
      </c>
      <c r="N96" s="117" t="s">
        <v>2499</v>
      </c>
      <c r="O96" s="152" t="s">
        <v>2467</v>
      </c>
      <c r="P96" s="137"/>
      <c r="Q96" s="199">
        <v>44315.612500000003</v>
      </c>
    </row>
    <row r="97" spans="1:17" s="99" customFormat="1" ht="18" x14ac:dyDescent="0.25">
      <c r="A97" s="119" t="str">
        <f>VLOOKUP(E97,'LISTADO ATM'!$A$2:$C$900,3,0)</f>
        <v>NORTE</v>
      </c>
      <c r="B97" s="132" t="s">
        <v>2668</v>
      </c>
      <c r="C97" s="118">
        <v>44315.394837962966</v>
      </c>
      <c r="D97" s="118" t="s">
        <v>2183</v>
      </c>
      <c r="E97" s="120">
        <v>944</v>
      </c>
      <c r="F97" s="152" t="str">
        <f>VLOOKUP(E97,VIP!$A$2:$O12924,2,0)</f>
        <v>DRBR944</v>
      </c>
      <c r="G97" s="119" t="str">
        <f>VLOOKUP(E97,'LISTADO ATM'!$A$2:$B$899,2,0)</f>
        <v xml:space="preserve">ATM UNP Mao </v>
      </c>
      <c r="H97" s="119" t="str">
        <f>VLOOKUP(E97,VIP!$A$2:$O17845,7,FALSE)</f>
        <v>Si</v>
      </c>
      <c r="I97" s="119" t="str">
        <f>VLOOKUP(E97,VIP!$A$2:$O9810,8,FALSE)</f>
        <v>Si</v>
      </c>
      <c r="J97" s="119" t="str">
        <f>VLOOKUP(E97,VIP!$A$2:$O9760,8,FALSE)</f>
        <v>Si</v>
      </c>
      <c r="K97" s="119" t="str">
        <f>VLOOKUP(E97,VIP!$A$2:$O13334,6,0)</f>
        <v>NO</v>
      </c>
      <c r="L97" s="143" t="s">
        <v>2221</v>
      </c>
      <c r="M97" s="117" t="s">
        <v>2458</v>
      </c>
      <c r="N97" s="117" t="s">
        <v>2465</v>
      </c>
      <c r="O97" s="152" t="s">
        <v>2494</v>
      </c>
      <c r="P97" s="137"/>
      <c r="Q97" s="155" t="s">
        <v>2221</v>
      </c>
    </row>
    <row r="98" spans="1:17" s="99" customFormat="1" ht="18" x14ac:dyDescent="0.25">
      <c r="A98" s="119" t="str">
        <f>VLOOKUP(E98,'LISTADO ATM'!$A$2:$C$900,3,0)</f>
        <v>DISTRITO NACIONAL</v>
      </c>
      <c r="B98" s="132" t="s">
        <v>2666</v>
      </c>
      <c r="C98" s="118">
        <v>44315.402650462966</v>
      </c>
      <c r="D98" s="118" t="s">
        <v>2182</v>
      </c>
      <c r="E98" s="120">
        <v>57</v>
      </c>
      <c r="F98" s="152" t="str">
        <f>VLOOKUP(E98,VIP!$A$2:$O12922,2,0)</f>
        <v>DRBR057</v>
      </c>
      <c r="G98" s="119" t="str">
        <f>VLOOKUP(E98,'LISTADO ATM'!$A$2:$B$899,2,0)</f>
        <v xml:space="preserve">ATM Oficina Malecon Center </v>
      </c>
      <c r="H98" s="119" t="str">
        <f>VLOOKUP(E98,VIP!$A$2:$O17843,7,FALSE)</f>
        <v>Si</v>
      </c>
      <c r="I98" s="119" t="str">
        <f>VLOOKUP(E98,VIP!$A$2:$O9808,8,FALSE)</f>
        <v>Si</v>
      </c>
      <c r="J98" s="119" t="str">
        <f>VLOOKUP(E98,VIP!$A$2:$O9758,8,FALSE)</f>
        <v>Si</v>
      </c>
      <c r="K98" s="119" t="str">
        <f>VLOOKUP(E98,VIP!$A$2:$O13332,6,0)</f>
        <v>NO</v>
      </c>
      <c r="L98" s="143" t="s">
        <v>2221</v>
      </c>
      <c r="M98" s="117" t="s">
        <v>2458</v>
      </c>
      <c r="N98" s="117" t="s">
        <v>2465</v>
      </c>
      <c r="O98" s="152" t="s">
        <v>2467</v>
      </c>
      <c r="P98" s="137"/>
      <c r="Q98" s="155" t="s">
        <v>2221</v>
      </c>
    </row>
    <row r="99" spans="1:17" s="99" customFormat="1" ht="18" x14ac:dyDescent="0.25">
      <c r="A99" s="119" t="str">
        <f>VLOOKUP(E99,'LISTADO ATM'!$A$2:$C$900,3,0)</f>
        <v>ESTE</v>
      </c>
      <c r="B99" s="132" t="s">
        <v>2720</v>
      </c>
      <c r="C99" s="118">
        <v>44315.501238425924</v>
      </c>
      <c r="D99" s="118" t="s">
        <v>2182</v>
      </c>
      <c r="E99" s="120">
        <v>68</v>
      </c>
      <c r="F99" s="152" t="str">
        <f>VLOOKUP(E99,VIP!$A$2:$O12940,2,0)</f>
        <v>DRBR068</v>
      </c>
      <c r="G99" s="119" t="str">
        <f>VLOOKUP(E99,'LISTADO ATM'!$A$2:$B$899,2,0)</f>
        <v xml:space="preserve">ATM Hotel Nickelodeon (Punta Cana) </v>
      </c>
      <c r="H99" s="119" t="str">
        <f>VLOOKUP(E99,VIP!$A$2:$O17861,7,FALSE)</f>
        <v>Si</v>
      </c>
      <c r="I99" s="119" t="str">
        <f>VLOOKUP(E99,VIP!$A$2:$O9826,8,FALSE)</f>
        <v>Si</v>
      </c>
      <c r="J99" s="119" t="str">
        <f>VLOOKUP(E99,VIP!$A$2:$O9776,8,FALSE)</f>
        <v>Si</v>
      </c>
      <c r="K99" s="119" t="str">
        <f>VLOOKUP(E99,VIP!$A$2:$O13350,6,0)</f>
        <v>NO</v>
      </c>
      <c r="L99" s="143" t="s">
        <v>2221</v>
      </c>
      <c r="M99" s="117" t="s">
        <v>2458</v>
      </c>
      <c r="N99" s="117" t="s">
        <v>2465</v>
      </c>
      <c r="O99" s="152" t="s">
        <v>2467</v>
      </c>
      <c r="P99" s="137"/>
      <c r="Q99" s="155" t="s">
        <v>2221</v>
      </c>
    </row>
    <row r="100" spans="1:17" s="99" customFormat="1" ht="18" x14ac:dyDescent="0.25">
      <c r="A100" s="119" t="str">
        <f>VLOOKUP(E100,'LISTADO ATM'!$A$2:$C$900,3,0)</f>
        <v>SUR</v>
      </c>
      <c r="B100" s="132" t="s">
        <v>2652</v>
      </c>
      <c r="C100" s="118">
        <v>44315.331087962964</v>
      </c>
      <c r="D100" s="118" t="s">
        <v>2182</v>
      </c>
      <c r="E100" s="120">
        <v>84</v>
      </c>
      <c r="F100" s="152" t="str">
        <f>VLOOKUP(E100,VIP!$A$2:$O12926,2,0)</f>
        <v>DRBR084</v>
      </c>
      <c r="G100" s="119" t="str">
        <f>VLOOKUP(E100,'LISTADO ATM'!$A$2:$B$899,2,0)</f>
        <v xml:space="preserve">ATM Oficina Multicentro Sirena San Cristóbal </v>
      </c>
      <c r="H100" s="119" t="str">
        <f>VLOOKUP(E100,VIP!$A$2:$O17847,7,FALSE)</f>
        <v>Si</v>
      </c>
      <c r="I100" s="119" t="str">
        <f>VLOOKUP(E100,VIP!$A$2:$O9812,8,FALSE)</f>
        <v>Si</v>
      </c>
      <c r="J100" s="119" t="str">
        <f>VLOOKUP(E100,VIP!$A$2:$O9762,8,FALSE)</f>
        <v>Si</v>
      </c>
      <c r="K100" s="119" t="str">
        <f>VLOOKUP(E100,VIP!$A$2:$O13336,6,0)</f>
        <v>SI</v>
      </c>
      <c r="L100" s="143" t="s">
        <v>2221</v>
      </c>
      <c r="M100" s="117" t="s">
        <v>2458</v>
      </c>
      <c r="N100" s="117" t="s">
        <v>2499</v>
      </c>
      <c r="O100" s="152" t="s">
        <v>2467</v>
      </c>
      <c r="P100" s="137"/>
      <c r="Q100" s="155" t="s">
        <v>2221</v>
      </c>
    </row>
    <row r="101" spans="1:17" s="99" customFormat="1" ht="18" x14ac:dyDescent="0.25">
      <c r="A101" s="119" t="str">
        <f>VLOOKUP(E101,'LISTADO ATM'!$A$2:$C$900,3,0)</f>
        <v>DISTRITO NACIONAL</v>
      </c>
      <c r="B101" s="132" t="s">
        <v>2582</v>
      </c>
      <c r="C101" s="118">
        <v>44313.719884259262</v>
      </c>
      <c r="D101" s="118" t="s">
        <v>2182</v>
      </c>
      <c r="E101" s="120">
        <v>139</v>
      </c>
      <c r="F101" s="152" t="str">
        <f>VLOOKUP(E101,VIP!$A$2:$O12915,2,0)</f>
        <v>DRBR139</v>
      </c>
      <c r="G101" s="119" t="str">
        <f>VLOOKUP(E101,'LISTADO ATM'!$A$2:$B$899,2,0)</f>
        <v xml:space="preserve">ATM Oficina Plaza Lama Zona Oriental I </v>
      </c>
      <c r="H101" s="119" t="str">
        <f>VLOOKUP(E101,VIP!$A$2:$O17836,7,FALSE)</f>
        <v>Si</v>
      </c>
      <c r="I101" s="119" t="str">
        <f>VLOOKUP(E101,VIP!$A$2:$O9801,8,FALSE)</f>
        <v>Si</v>
      </c>
      <c r="J101" s="119" t="str">
        <f>VLOOKUP(E101,VIP!$A$2:$O9751,8,FALSE)</f>
        <v>Si</v>
      </c>
      <c r="K101" s="119" t="str">
        <f>VLOOKUP(E101,VIP!$A$2:$O13325,6,0)</f>
        <v>NO</v>
      </c>
      <c r="L101" s="143" t="s">
        <v>2221</v>
      </c>
      <c r="M101" s="117" t="s">
        <v>2458</v>
      </c>
      <c r="N101" s="117" t="s">
        <v>2465</v>
      </c>
      <c r="O101" s="152" t="s">
        <v>2467</v>
      </c>
      <c r="P101" s="137"/>
      <c r="Q101" s="155" t="s">
        <v>2221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2721</v>
      </c>
      <c r="C102" s="118">
        <v>44315.496145833335</v>
      </c>
      <c r="D102" s="118" t="s">
        <v>2182</v>
      </c>
      <c r="E102" s="120">
        <v>146</v>
      </c>
      <c r="F102" s="152" t="str">
        <f>VLOOKUP(E102,VIP!$A$2:$O12941,2,0)</f>
        <v>DRBR146</v>
      </c>
      <c r="G102" s="119" t="str">
        <f>VLOOKUP(E102,'LISTADO ATM'!$A$2:$B$899,2,0)</f>
        <v xml:space="preserve">ATM Tribunal Superior Constitucional </v>
      </c>
      <c r="H102" s="119" t="str">
        <f>VLOOKUP(E102,VIP!$A$2:$O17862,7,FALSE)</f>
        <v>Si</v>
      </c>
      <c r="I102" s="119" t="str">
        <f>VLOOKUP(E102,VIP!$A$2:$O9827,8,FALSE)</f>
        <v>Si</v>
      </c>
      <c r="J102" s="119" t="str">
        <f>VLOOKUP(E102,VIP!$A$2:$O9777,8,FALSE)</f>
        <v>Si</v>
      </c>
      <c r="K102" s="119" t="str">
        <f>VLOOKUP(E102,VIP!$A$2:$O13351,6,0)</f>
        <v>NO</v>
      </c>
      <c r="L102" s="143" t="s">
        <v>2221</v>
      </c>
      <c r="M102" s="117" t="s">
        <v>2458</v>
      </c>
      <c r="N102" s="117" t="s">
        <v>2465</v>
      </c>
      <c r="O102" s="152" t="s">
        <v>2467</v>
      </c>
      <c r="P102" s="137"/>
      <c r="Q102" s="155" t="s">
        <v>2221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2628</v>
      </c>
      <c r="C103" s="118">
        <v>44314.856851851851</v>
      </c>
      <c r="D103" s="118" t="s">
        <v>2182</v>
      </c>
      <c r="E103" s="120">
        <v>152</v>
      </c>
      <c r="F103" s="152" t="str">
        <f>VLOOKUP(E103,VIP!$A$2:$O12892,2,0)</f>
        <v>DRBR152</v>
      </c>
      <c r="G103" s="119" t="str">
        <f>VLOOKUP(E103,'LISTADO ATM'!$A$2:$B$899,2,0)</f>
        <v xml:space="preserve">ATM Kiosco Megacentro II </v>
      </c>
      <c r="H103" s="119" t="str">
        <f>VLOOKUP(E103,VIP!$A$2:$O17813,7,FALSE)</f>
        <v>Si</v>
      </c>
      <c r="I103" s="119" t="str">
        <f>VLOOKUP(E103,VIP!$A$2:$O9778,8,FALSE)</f>
        <v>Si</v>
      </c>
      <c r="J103" s="119" t="str">
        <f>VLOOKUP(E103,VIP!$A$2:$O9728,8,FALSE)</f>
        <v>Si</v>
      </c>
      <c r="K103" s="119" t="str">
        <f>VLOOKUP(E103,VIP!$A$2:$O13302,6,0)</f>
        <v>NO</v>
      </c>
      <c r="L103" s="143" t="s">
        <v>2221</v>
      </c>
      <c r="M103" s="117" t="s">
        <v>2458</v>
      </c>
      <c r="N103" s="117" t="s">
        <v>2465</v>
      </c>
      <c r="O103" s="152" t="s">
        <v>2182</v>
      </c>
      <c r="P103" s="137"/>
      <c r="Q103" s="155" t="s">
        <v>2221</v>
      </c>
    </row>
    <row r="104" spans="1:17" s="99" customFormat="1" ht="18" x14ac:dyDescent="0.25">
      <c r="A104" s="119" t="str">
        <f>VLOOKUP(E104,'LISTADO ATM'!$A$2:$C$900,3,0)</f>
        <v>ESTE</v>
      </c>
      <c r="B104" s="132" t="s">
        <v>2722</v>
      </c>
      <c r="C104" s="118">
        <v>44315.492951388886</v>
      </c>
      <c r="D104" s="118" t="s">
        <v>2182</v>
      </c>
      <c r="E104" s="120">
        <v>222</v>
      </c>
      <c r="F104" s="152" t="str">
        <f>VLOOKUP(E104,VIP!$A$2:$O12942,2,0)</f>
        <v>DRBR222</v>
      </c>
      <c r="G104" s="119" t="str">
        <f>VLOOKUP(E104,'LISTADO ATM'!$A$2:$B$899,2,0)</f>
        <v xml:space="preserve">ATM UNP Dominicus (La Romana) </v>
      </c>
      <c r="H104" s="119" t="str">
        <f>VLOOKUP(E104,VIP!$A$2:$O17863,7,FALSE)</f>
        <v>Si</v>
      </c>
      <c r="I104" s="119" t="str">
        <f>VLOOKUP(E104,VIP!$A$2:$O9828,8,FALSE)</f>
        <v>Si</v>
      </c>
      <c r="J104" s="119" t="str">
        <f>VLOOKUP(E104,VIP!$A$2:$O9778,8,FALSE)</f>
        <v>Si</v>
      </c>
      <c r="K104" s="119" t="str">
        <f>VLOOKUP(E104,VIP!$A$2:$O13352,6,0)</f>
        <v>NO</v>
      </c>
      <c r="L104" s="143" t="s">
        <v>2221</v>
      </c>
      <c r="M104" s="117" t="s">
        <v>2458</v>
      </c>
      <c r="N104" s="117" t="s">
        <v>2465</v>
      </c>
      <c r="O104" s="152" t="s">
        <v>2467</v>
      </c>
      <c r="P104" s="137"/>
      <c r="Q104" s="155" t="s">
        <v>2221</v>
      </c>
    </row>
    <row r="105" spans="1:17" s="99" customFormat="1" ht="18" x14ac:dyDescent="0.25">
      <c r="A105" s="119" t="str">
        <f>VLOOKUP(E105,'LISTADO ATM'!$A$2:$C$900,3,0)</f>
        <v>ESTE</v>
      </c>
      <c r="B105" s="132" t="s">
        <v>2731</v>
      </c>
      <c r="C105" s="118">
        <v>44315.617002314815</v>
      </c>
      <c r="D105" s="118" t="s">
        <v>2182</v>
      </c>
      <c r="E105" s="120">
        <v>353</v>
      </c>
      <c r="F105" s="152" t="str">
        <f>VLOOKUP(E105,VIP!$A$2:$O12921,2,0)</f>
        <v>DRBR353</v>
      </c>
      <c r="G105" s="119" t="str">
        <f>VLOOKUP(E105,'LISTADO ATM'!$A$2:$B$899,2,0)</f>
        <v xml:space="preserve">ATM Estación Boulevard Juan Dolio </v>
      </c>
      <c r="H105" s="119" t="str">
        <f>VLOOKUP(E105,VIP!$A$2:$O17842,7,FALSE)</f>
        <v>Si</v>
      </c>
      <c r="I105" s="119" t="str">
        <f>VLOOKUP(E105,VIP!$A$2:$O9807,8,FALSE)</f>
        <v>Si</v>
      </c>
      <c r="J105" s="119" t="str">
        <f>VLOOKUP(E105,VIP!$A$2:$O9757,8,FALSE)</f>
        <v>Si</v>
      </c>
      <c r="K105" s="119" t="str">
        <f>VLOOKUP(E105,VIP!$A$2:$O13331,6,0)</f>
        <v>NO</v>
      </c>
      <c r="L105" s="143" t="s">
        <v>2221</v>
      </c>
      <c r="M105" s="117" t="s">
        <v>2458</v>
      </c>
      <c r="N105" s="117" t="s">
        <v>2465</v>
      </c>
      <c r="O105" s="152" t="s">
        <v>2467</v>
      </c>
      <c r="P105" s="137"/>
      <c r="Q105" s="155" t="s">
        <v>2221</v>
      </c>
    </row>
    <row r="106" spans="1:17" s="99" customFormat="1" ht="18" x14ac:dyDescent="0.25">
      <c r="A106" s="119" t="str">
        <f>VLOOKUP(E106,'LISTADO ATM'!$A$2:$C$900,3,0)</f>
        <v>ESTE</v>
      </c>
      <c r="B106" s="132" t="s">
        <v>2711</v>
      </c>
      <c r="C106" s="118">
        <v>44315.573587962965</v>
      </c>
      <c r="D106" s="118" t="s">
        <v>2182</v>
      </c>
      <c r="E106" s="120">
        <v>433</v>
      </c>
      <c r="F106" s="152" t="str">
        <f>VLOOKUP(E106,VIP!$A$2:$O12931,2,0)</f>
        <v>DRBR433</v>
      </c>
      <c r="G106" s="119" t="str">
        <f>VLOOKUP(E106,'LISTADO ATM'!$A$2:$B$899,2,0)</f>
        <v xml:space="preserve">ATM Centro Comercial Las Canas (Cap Cana) </v>
      </c>
      <c r="H106" s="119" t="str">
        <f>VLOOKUP(E106,VIP!$A$2:$O17852,7,FALSE)</f>
        <v>Si</v>
      </c>
      <c r="I106" s="119" t="str">
        <f>VLOOKUP(E106,VIP!$A$2:$O9817,8,FALSE)</f>
        <v>Si</v>
      </c>
      <c r="J106" s="119" t="str">
        <f>VLOOKUP(E106,VIP!$A$2:$O9767,8,FALSE)</f>
        <v>Si</v>
      </c>
      <c r="K106" s="119" t="str">
        <f>VLOOKUP(E106,VIP!$A$2:$O13341,6,0)</f>
        <v>NO</v>
      </c>
      <c r="L106" s="143" t="s">
        <v>2221</v>
      </c>
      <c r="M106" s="117" t="s">
        <v>2458</v>
      </c>
      <c r="N106" s="117" t="s">
        <v>2465</v>
      </c>
      <c r="O106" s="152" t="s">
        <v>2467</v>
      </c>
      <c r="P106" s="137"/>
      <c r="Q106" s="155" t="s">
        <v>2221</v>
      </c>
    </row>
    <row r="107" spans="1:17" s="99" customFormat="1" ht="18" x14ac:dyDescent="0.25">
      <c r="A107" s="119" t="str">
        <f>VLOOKUP(E107,'LISTADO ATM'!$A$2:$C$900,3,0)</f>
        <v>DISTRITO NACIONAL</v>
      </c>
      <c r="B107" s="132" t="s">
        <v>2577</v>
      </c>
      <c r="C107" s="118">
        <v>44312.544004629628</v>
      </c>
      <c r="D107" s="118" t="s">
        <v>2182</v>
      </c>
      <c r="E107" s="120">
        <v>434</v>
      </c>
      <c r="F107" s="152" t="str">
        <f>VLOOKUP(E107,VIP!$A$2:$O12890,2,0)</f>
        <v>DRBR434</v>
      </c>
      <c r="G107" s="119" t="str">
        <f>VLOOKUP(E107,'LISTADO ATM'!$A$2:$B$899,2,0)</f>
        <v xml:space="preserve">ATM Generadora Hidroeléctrica Dom. (EGEHID) </v>
      </c>
      <c r="H107" s="119" t="str">
        <f>VLOOKUP(E107,VIP!$A$2:$O17811,7,FALSE)</f>
        <v>Si</v>
      </c>
      <c r="I107" s="119" t="str">
        <f>VLOOKUP(E107,VIP!$A$2:$O9776,8,FALSE)</f>
        <v>Si</v>
      </c>
      <c r="J107" s="119" t="str">
        <f>VLOOKUP(E107,VIP!$A$2:$O9726,8,FALSE)</f>
        <v>Si</v>
      </c>
      <c r="K107" s="119" t="str">
        <f>VLOOKUP(E107,VIP!$A$2:$O13300,6,0)</f>
        <v>NO</v>
      </c>
      <c r="L107" s="143" t="s">
        <v>2221</v>
      </c>
      <c r="M107" s="117" t="s">
        <v>2458</v>
      </c>
      <c r="N107" s="117" t="s">
        <v>2499</v>
      </c>
      <c r="O107" s="152" t="s">
        <v>2467</v>
      </c>
      <c r="P107" s="137"/>
      <c r="Q107" s="155" t="s">
        <v>2221</v>
      </c>
    </row>
    <row r="108" spans="1:17" s="99" customFormat="1" ht="18" x14ac:dyDescent="0.25">
      <c r="A108" s="119" t="str">
        <f>VLOOKUP(E108,'LISTADO ATM'!$A$2:$C$900,3,0)</f>
        <v>NORTE</v>
      </c>
      <c r="B108" s="132" t="s">
        <v>2667</v>
      </c>
      <c r="C108" s="118">
        <v>44315.395798611113</v>
      </c>
      <c r="D108" s="118" t="s">
        <v>2183</v>
      </c>
      <c r="E108" s="120">
        <v>502</v>
      </c>
      <c r="F108" s="152" t="str">
        <f>VLOOKUP(E108,VIP!$A$2:$O12923,2,0)</f>
        <v>DRBR502</v>
      </c>
      <c r="G108" s="119" t="str">
        <f>VLOOKUP(E108,'LISTADO ATM'!$A$2:$B$899,2,0)</f>
        <v xml:space="preserve">ATM Materno Infantil de (Santiago) </v>
      </c>
      <c r="H108" s="119" t="str">
        <f>VLOOKUP(E108,VIP!$A$2:$O17844,7,FALSE)</f>
        <v>Si</v>
      </c>
      <c r="I108" s="119" t="str">
        <f>VLOOKUP(E108,VIP!$A$2:$O9809,8,FALSE)</f>
        <v>Si</v>
      </c>
      <c r="J108" s="119" t="str">
        <f>VLOOKUP(E108,VIP!$A$2:$O9759,8,FALSE)</f>
        <v>Si</v>
      </c>
      <c r="K108" s="119" t="str">
        <f>VLOOKUP(E108,VIP!$A$2:$O13333,6,0)</f>
        <v>NO</v>
      </c>
      <c r="L108" s="143" t="s">
        <v>2221</v>
      </c>
      <c r="M108" s="117" t="s">
        <v>2458</v>
      </c>
      <c r="N108" s="117" t="s">
        <v>2465</v>
      </c>
      <c r="O108" s="152" t="s">
        <v>2494</v>
      </c>
      <c r="P108" s="137"/>
      <c r="Q108" s="155" t="s">
        <v>2221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2608</v>
      </c>
      <c r="C109" s="118">
        <v>44314.572754629633</v>
      </c>
      <c r="D109" s="118" t="s">
        <v>2182</v>
      </c>
      <c r="E109" s="120">
        <v>517</v>
      </c>
      <c r="F109" s="152" t="str">
        <f>VLOOKUP(E109,VIP!$A$2:$O12882,2,0)</f>
        <v>DRBR517</v>
      </c>
      <c r="G109" s="119" t="str">
        <f>VLOOKUP(E109,'LISTADO ATM'!$A$2:$B$899,2,0)</f>
        <v xml:space="preserve">ATM Autobanco Oficina Sans Soucí </v>
      </c>
      <c r="H109" s="119" t="str">
        <f>VLOOKUP(E109,VIP!$A$2:$O17803,7,FALSE)</f>
        <v>Si</v>
      </c>
      <c r="I109" s="119" t="str">
        <f>VLOOKUP(E109,VIP!$A$2:$O9768,8,FALSE)</f>
        <v>Si</v>
      </c>
      <c r="J109" s="119" t="str">
        <f>VLOOKUP(E109,VIP!$A$2:$O9718,8,FALSE)</f>
        <v>Si</v>
      </c>
      <c r="K109" s="119" t="str">
        <f>VLOOKUP(E109,VIP!$A$2:$O13292,6,0)</f>
        <v>SI</v>
      </c>
      <c r="L109" s="143" t="s">
        <v>2221</v>
      </c>
      <c r="M109" s="117" t="s">
        <v>2458</v>
      </c>
      <c r="N109" s="117" t="s">
        <v>2465</v>
      </c>
      <c r="O109" s="152" t="s">
        <v>2467</v>
      </c>
      <c r="P109" s="137"/>
      <c r="Q109" s="155" t="s">
        <v>2221</v>
      </c>
    </row>
    <row r="110" spans="1:17" s="99" customFormat="1" ht="18" x14ac:dyDescent="0.25">
      <c r="A110" s="119" t="str">
        <f>VLOOKUP(E110,'LISTADO ATM'!$A$2:$C$900,3,0)</f>
        <v>NORTE</v>
      </c>
      <c r="B110" s="132" t="s">
        <v>2636</v>
      </c>
      <c r="C110" s="118">
        <v>44315.090810185182</v>
      </c>
      <c r="D110" s="118" t="s">
        <v>2183</v>
      </c>
      <c r="E110" s="120">
        <v>518</v>
      </c>
      <c r="F110" s="152" t="str">
        <f>VLOOKUP(E110,VIP!$A$2:$O12917,2,0)</f>
        <v>DRBR518</v>
      </c>
      <c r="G110" s="119" t="str">
        <f>VLOOKUP(E110,'LISTADO ATM'!$A$2:$B$899,2,0)</f>
        <v xml:space="preserve">ATM Autobanco Los Alamos </v>
      </c>
      <c r="H110" s="119" t="str">
        <f>VLOOKUP(E110,VIP!$A$2:$O17838,7,FALSE)</f>
        <v>Si</v>
      </c>
      <c r="I110" s="119" t="str">
        <f>VLOOKUP(E110,VIP!$A$2:$O9803,8,FALSE)</f>
        <v>Si</v>
      </c>
      <c r="J110" s="119" t="str">
        <f>VLOOKUP(E110,VIP!$A$2:$O9753,8,FALSE)</f>
        <v>Si</v>
      </c>
      <c r="K110" s="119" t="str">
        <f>VLOOKUP(E110,VIP!$A$2:$O13327,6,0)</f>
        <v>NO</v>
      </c>
      <c r="L110" s="143" t="s">
        <v>2221</v>
      </c>
      <c r="M110" s="117" t="s">
        <v>2458</v>
      </c>
      <c r="N110" s="117" t="s">
        <v>2465</v>
      </c>
      <c r="O110" s="152" t="s">
        <v>2494</v>
      </c>
      <c r="P110" s="137"/>
      <c r="Q110" s="155" t="s">
        <v>2221</v>
      </c>
    </row>
    <row r="111" spans="1:17" s="99" customFormat="1" ht="18" x14ac:dyDescent="0.25">
      <c r="A111" s="119" t="str">
        <f>VLOOKUP(E111,'LISTADO ATM'!$A$2:$C$900,3,0)</f>
        <v>ESTE</v>
      </c>
      <c r="B111" s="132" t="s">
        <v>2603</v>
      </c>
      <c r="C111" s="118">
        <v>44314.592152777775</v>
      </c>
      <c r="D111" s="118" t="s">
        <v>2182</v>
      </c>
      <c r="E111" s="120">
        <v>519</v>
      </c>
      <c r="F111" s="152" t="str">
        <f>VLOOKUP(E111,VIP!$A$2:$O12876,2,0)</f>
        <v>DRBR519</v>
      </c>
      <c r="G111" s="119" t="str">
        <f>VLOOKUP(E111,'LISTADO ATM'!$A$2:$B$899,2,0)</f>
        <v xml:space="preserve">ATM Plaza Estrella (Bávaro) </v>
      </c>
      <c r="H111" s="119" t="str">
        <f>VLOOKUP(E111,VIP!$A$2:$O17797,7,FALSE)</f>
        <v>Si</v>
      </c>
      <c r="I111" s="119" t="str">
        <f>VLOOKUP(E111,VIP!$A$2:$O9762,8,FALSE)</f>
        <v>Si</v>
      </c>
      <c r="J111" s="119" t="str">
        <f>VLOOKUP(E111,VIP!$A$2:$O9712,8,FALSE)</f>
        <v>Si</v>
      </c>
      <c r="K111" s="119" t="str">
        <f>VLOOKUP(E111,VIP!$A$2:$O13286,6,0)</f>
        <v>NO</v>
      </c>
      <c r="L111" s="143" t="s">
        <v>2221</v>
      </c>
      <c r="M111" s="117" t="s">
        <v>2458</v>
      </c>
      <c r="N111" s="117" t="s">
        <v>2465</v>
      </c>
      <c r="O111" s="152" t="s">
        <v>2467</v>
      </c>
      <c r="P111" s="137"/>
      <c r="Q111" s="155" t="s">
        <v>2221</v>
      </c>
    </row>
    <row r="112" spans="1:17" s="99" customFormat="1" ht="18" x14ac:dyDescent="0.25">
      <c r="A112" s="119" t="str">
        <f>VLOOKUP(E112,'LISTADO ATM'!$A$2:$C$900,3,0)</f>
        <v>DISTRITO NACIONAL</v>
      </c>
      <c r="B112" s="132" t="s">
        <v>2727</v>
      </c>
      <c r="C112" s="118">
        <v>44312.588819444441</v>
      </c>
      <c r="D112" s="118" t="s">
        <v>2182</v>
      </c>
      <c r="E112" s="120">
        <v>545</v>
      </c>
      <c r="F112" s="152" t="str">
        <f>VLOOKUP(E112,VIP!$A$2:$O12947,2,0)</f>
        <v>DRBR995</v>
      </c>
      <c r="G112" s="119" t="str">
        <f>VLOOKUP(E112,'LISTADO ATM'!$A$2:$B$899,2,0)</f>
        <v xml:space="preserve">ATM Oficina Isabel La Católica II  </v>
      </c>
      <c r="H112" s="119" t="str">
        <f>VLOOKUP(E112,VIP!$A$2:$O17868,7,FALSE)</f>
        <v>Si</v>
      </c>
      <c r="I112" s="119" t="str">
        <f>VLOOKUP(E112,VIP!$A$2:$O9833,8,FALSE)</f>
        <v>Si</v>
      </c>
      <c r="J112" s="119" t="str">
        <f>VLOOKUP(E112,VIP!$A$2:$O9783,8,FALSE)</f>
        <v>Si</v>
      </c>
      <c r="K112" s="119" t="str">
        <f>VLOOKUP(E112,VIP!$A$2:$O13357,6,0)</f>
        <v>NO</v>
      </c>
      <c r="L112" s="143" t="s">
        <v>2221</v>
      </c>
      <c r="M112" s="117" t="s">
        <v>2458</v>
      </c>
      <c r="N112" s="117" t="s">
        <v>2499</v>
      </c>
      <c r="O112" s="152" t="s">
        <v>2467</v>
      </c>
      <c r="P112" s="137"/>
      <c r="Q112" s="155" t="s">
        <v>2221</v>
      </c>
    </row>
    <row r="113" spans="1:17" s="99" customFormat="1" ht="18" x14ac:dyDescent="0.25">
      <c r="A113" s="119" t="str">
        <f>VLOOKUP(E113,'LISTADO ATM'!$A$2:$C$900,3,0)</f>
        <v>SUR</v>
      </c>
      <c r="B113" s="132" t="s">
        <v>2586</v>
      </c>
      <c r="C113" s="118">
        <v>44313.587245370371</v>
      </c>
      <c r="D113" s="118" t="s">
        <v>2182</v>
      </c>
      <c r="E113" s="120">
        <v>616</v>
      </c>
      <c r="F113" s="152" t="str">
        <f>VLOOKUP(E113,VIP!$A$2:$O12936,2,0)</f>
        <v>DRBR187</v>
      </c>
      <c r="G113" s="119" t="str">
        <f>VLOOKUP(E113,'LISTADO ATM'!$A$2:$B$899,2,0)</f>
        <v xml:space="preserve">ATM 5ta. Brigada Barahona </v>
      </c>
      <c r="H113" s="119" t="str">
        <f>VLOOKUP(E113,VIP!$A$2:$O17857,7,FALSE)</f>
        <v>Si</v>
      </c>
      <c r="I113" s="119" t="str">
        <f>VLOOKUP(E113,VIP!$A$2:$O9822,8,FALSE)</f>
        <v>Si</v>
      </c>
      <c r="J113" s="119" t="str">
        <f>VLOOKUP(E113,VIP!$A$2:$O9772,8,FALSE)</f>
        <v>Si</v>
      </c>
      <c r="K113" s="119" t="str">
        <f>VLOOKUP(E113,VIP!$A$2:$O13346,6,0)</f>
        <v>NO</v>
      </c>
      <c r="L113" s="143" t="s">
        <v>2221</v>
      </c>
      <c r="M113" s="117" t="s">
        <v>2458</v>
      </c>
      <c r="N113" s="117" t="s">
        <v>2465</v>
      </c>
      <c r="O113" s="152" t="s">
        <v>2467</v>
      </c>
      <c r="P113" s="137"/>
      <c r="Q113" s="155" t="s">
        <v>2221</v>
      </c>
    </row>
    <row r="114" spans="1:17" s="99" customFormat="1" ht="18" x14ac:dyDescent="0.25">
      <c r="A114" s="119" t="str">
        <f>VLOOKUP(E114,'LISTADO ATM'!$A$2:$C$900,3,0)</f>
        <v>SUR</v>
      </c>
      <c r="B114" s="132" t="s">
        <v>2590</v>
      </c>
      <c r="C114" s="118">
        <v>44314.327893518515</v>
      </c>
      <c r="D114" s="118" t="s">
        <v>2182</v>
      </c>
      <c r="E114" s="120">
        <v>733</v>
      </c>
      <c r="F114" s="152" t="str">
        <f>VLOOKUP(E114,VIP!$A$2:$O12852,2,0)</f>
        <v>DRBR484</v>
      </c>
      <c r="G114" s="119" t="str">
        <f>VLOOKUP(E114,'LISTADO ATM'!$A$2:$B$899,2,0)</f>
        <v xml:space="preserve">ATM Zona Franca Perdenales </v>
      </c>
      <c r="H114" s="119" t="str">
        <f>VLOOKUP(E114,VIP!$A$2:$O17773,7,FALSE)</f>
        <v>Si</v>
      </c>
      <c r="I114" s="119" t="str">
        <f>VLOOKUP(E114,VIP!$A$2:$O9738,8,FALSE)</f>
        <v>Si</v>
      </c>
      <c r="J114" s="119" t="str">
        <f>VLOOKUP(E114,VIP!$A$2:$O9688,8,FALSE)</f>
        <v>Si</v>
      </c>
      <c r="K114" s="119" t="str">
        <f>VLOOKUP(E114,VIP!$A$2:$O13262,6,0)</f>
        <v>NO</v>
      </c>
      <c r="L114" s="143" t="s">
        <v>2221</v>
      </c>
      <c r="M114" s="117" t="s">
        <v>2458</v>
      </c>
      <c r="N114" s="117" t="s">
        <v>2465</v>
      </c>
      <c r="O114" s="152" t="s">
        <v>2467</v>
      </c>
      <c r="P114" s="137"/>
      <c r="Q114" s="155" t="s">
        <v>2221</v>
      </c>
    </row>
    <row r="115" spans="1:17" s="99" customFormat="1" ht="18" x14ac:dyDescent="0.25">
      <c r="A115" s="119" t="str">
        <f>VLOOKUP(E115,'LISTADO ATM'!$A$2:$C$900,3,0)</f>
        <v>ESTE</v>
      </c>
      <c r="B115" s="132" t="s">
        <v>2675</v>
      </c>
      <c r="C115" s="118">
        <v>44315.379837962966</v>
      </c>
      <c r="D115" s="118" t="s">
        <v>2182</v>
      </c>
      <c r="E115" s="120">
        <v>742</v>
      </c>
      <c r="F115" s="152" t="str">
        <f>VLOOKUP(E115,VIP!$A$2:$O12931,2,0)</f>
        <v>DRBR990</v>
      </c>
      <c r="G115" s="119" t="str">
        <f>VLOOKUP(E115,'LISTADO ATM'!$A$2:$B$899,2,0)</f>
        <v xml:space="preserve">ATM Oficina Plaza del Rey (La Romana) </v>
      </c>
      <c r="H115" s="119" t="str">
        <f>VLOOKUP(E115,VIP!$A$2:$O17852,7,FALSE)</f>
        <v>Si</v>
      </c>
      <c r="I115" s="119" t="str">
        <f>VLOOKUP(E115,VIP!$A$2:$O9817,8,FALSE)</f>
        <v>Si</v>
      </c>
      <c r="J115" s="119" t="str">
        <f>VLOOKUP(E115,VIP!$A$2:$O9767,8,FALSE)</f>
        <v>Si</v>
      </c>
      <c r="K115" s="119" t="str">
        <f>VLOOKUP(E115,VIP!$A$2:$O13341,6,0)</f>
        <v>NO</v>
      </c>
      <c r="L115" s="143" t="s">
        <v>2221</v>
      </c>
      <c r="M115" s="117" t="s">
        <v>2458</v>
      </c>
      <c r="N115" s="117" t="s">
        <v>2465</v>
      </c>
      <c r="O115" s="152" t="s">
        <v>2467</v>
      </c>
      <c r="P115" s="137"/>
      <c r="Q115" s="155" t="s">
        <v>2221</v>
      </c>
    </row>
    <row r="116" spans="1:17" s="99" customFormat="1" ht="18" x14ac:dyDescent="0.25">
      <c r="A116" s="119" t="str">
        <f>VLOOKUP(E116,'LISTADO ATM'!$A$2:$C$900,3,0)</f>
        <v>DISTRITO NACIONAL</v>
      </c>
      <c r="B116" s="132">
        <v>3335862866</v>
      </c>
      <c r="C116" s="118">
        <v>44308.709722222222</v>
      </c>
      <c r="D116" s="118" t="s">
        <v>2182</v>
      </c>
      <c r="E116" s="120">
        <v>812</v>
      </c>
      <c r="F116" s="152" t="str">
        <f>VLOOKUP(E116,VIP!$A$2:$O12845,2,0)</f>
        <v>DRBR812</v>
      </c>
      <c r="G116" s="119" t="str">
        <f>VLOOKUP(E116,'LISTADO ATM'!$A$2:$B$899,2,0)</f>
        <v xml:space="preserve">ATM Canasta del Pueblo </v>
      </c>
      <c r="H116" s="119" t="str">
        <f>VLOOKUP(E116,VIP!$A$2:$O17766,7,FALSE)</f>
        <v>Si</v>
      </c>
      <c r="I116" s="119" t="str">
        <f>VLOOKUP(E116,VIP!$A$2:$O9731,8,FALSE)</f>
        <v>Si</v>
      </c>
      <c r="J116" s="119" t="str">
        <f>VLOOKUP(E116,VIP!$A$2:$O9681,8,FALSE)</f>
        <v>Si</v>
      </c>
      <c r="K116" s="119" t="str">
        <f>VLOOKUP(E116,VIP!$A$2:$O13255,6,0)</f>
        <v>NO</v>
      </c>
      <c r="L116" s="143" t="s">
        <v>2221</v>
      </c>
      <c r="M116" s="117" t="s">
        <v>2458</v>
      </c>
      <c r="N116" s="117" t="s">
        <v>2465</v>
      </c>
      <c r="O116" s="152" t="s">
        <v>2467</v>
      </c>
      <c r="P116" s="137"/>
      <c r="Q116" s="155" t="s">
        <v>2221</v>
      </c>
    </row>
    <row r="117" spans="1:17" s="99" customFormat="1" ht="18" x14ac:dyDescent="0.25">
      <c r="A117" s="119" t="str">
        <f>VLOOKUP(E117,'LISTADO ATM'!$A$2:$C$900,3,0)</f>
        <v>DISTRITO NACIONAL</v>
      </c>
      <c r="B117" s="132" t="s">
        <v>2585</v>
      </c>
      <c r="C117" s="118">
        <v>44313.609571759262</v>
      </c>
      <c r="D117" s="118" t="s">
        <v>2182</v>
      </c>
      <c r="E117" s="120">
        <v>915</v>
      </c>
      <c r="F117" s="152" t="str">
        <f>VLOOKUP(E117,VIP!$A$2:$O12933,2,0)</f>
        <v>DRBR24F</v>
      </c>
      <c r="G117" s="119" t="str">
        <f>VLOOKUP(E117,'LISTADO ATM'!$A$2:$B$899,2,0)</f>
        <v xml:space="preserve">ATM Multicentro La Sirena Aut. Duarte </v>
      </c>
      <c r="H117" s="119" t="str">
        <f>VLOOKUP(E117,VIP!$A$2:$O17854,7,FALSE)</f>
        <v>Si</v>
      </c>
      <c r="I117" s="119" t="str">
        <f>VLOOKUP(E117,VIP!$A$2:$O9819,8,FALSE)</f>
        <v>Si</v>
      </c>
      <c r="J117" s="119" t="str">
        <f>VLOOKUP(E117,VIP!$A$2:$O9769,8,FALSE)</f>
        <v>Si</v>
      </c>
      <c r="K117" s="119" t="str">
        <f>VLOOKUP(E117,VIP!$A$2:$O13343,6,0)</f>
        <v>SI</v>
      </c>
      <c r="L117" s="143" t="s">
        <v>2221</v>
      </c>
      <c r="M117" s="117" t="s">
        <v>2458</v>
      </c>
      <c r="N117" s="117" t="s">
        <v>2465</v>
      </c>
      <c r="O117" s="152" t="s">
        <v>2467</v>
      </c>
      <c r="P117" s="137"/>
      <c r="Q117" s="155" t="s">
        <v>2221</v>
      </c>
    </row>
    <row r="118" spans="1:17" s="99" customFormat="1" ht="18" x14ac:dyDescent="0.25">
      <c r="A118" s="119" t="str">
        <f>VLOOKUP(E118,'LISTADO ATM'!$A$2:$C$900,3,0)</f>
        <v>DISTRITO NACIONAL</v>
      </c>
      <c r="B118" s="132" t="s">
        <v>2700</v>
      </c>
      <c r="C118" s="118">
        <v>44315.596516203703</v>
      </c>
      <c r="D118" s="118" t="s">
        <v>2182</v>
      </c>
      <c r="E118" s="120">
        <v>983</v>
      </c>
      <c r="F118" s="152" t="str">
        <f>VLOOKUP(E118,VIP!$A$2:$O12921,2,0)</f>
        <v>DRBR983</v>
      </c>
      <c r="G118" s="119" t="str">
        <f>VLOOKUP(E118,'LISTADO ATM'!$A$2:$B$899,2,0)</f>
        <v xml:space="preserve">ATM Bravo República de Colombia </v>
      </c>
      <c r="H118" s="119" t="str">
        <f>VLOOKUP(E118,VIP!$A$2:$O17842,7,FALSE)</f>
        <v>Si</v>
      </c>
      <c r="I118" s="119" t="str">
        <f>VLOOKUP(E118,VIP!$A$2:$O9807,8,FALSE)</f>
        <v>No</v>
      </c>
      <c r="J118" s="119" t="str">
        <f>VLOOKUP(E118,VIP!$A$2:$O9757,8,FALSE)</f>
        <v>No</v>
      </c>
      <c r="K118" s="119" t="str">
        <f>VLOOKUP(E118,VIP!$A$2:$O13331,6,0)</f>
        <v>NO</v>
      </c>
      <c r="L118" s="143" t="s">
        <v>2221</v>
      </c>
      <c r="M118" s="117" t="s">
        <v>2458</v>
      </c>
      <c r="N118" s="117" t="s">
        <v>2465</v>
      </c>
      <c r="O118" s="152" t="s">
        <v>2467</v>
      </c>
      <c r="P118" s="137"/>
      <c r="Q118" s="155" t="s">
        <v>2221</v>
      </c>
    </row>
    <row r="119" spans="1:17" s="99" customFormat="1" ht="18" x14ac:dyDescent="0.25">
      <c r="A119" s="119" t="str">
        <f>VLOOKUP(E119,'LISTADO ATM'!$A$2:$C$900,3,0)</f>
        <v>ESTE</v>
      </c>
      <c r="B119" s="132" t="s">
        <v>2611</v>
      </c>
      <c r="C119" s="118">
        <v>44314.771597222221</v>
      </c>
      <c r="D119" s="118" t="s">
        <v>2182</v>
      </c>
      <c r="E119" s="120">
        <v>289</v>
      </c>
      <c r="F119" s="152" t="str">
        <f>VLOOKUP(E119,VIP!$A$2:$O12888,2,0)</f>
        <v>DRBR910</v>
      </c>
      <c r="G119" s="119" t="str">
        <f>VLOOKUP(E119,'LISTADO ATM'!$A$2:$B$899,2,0)</f>
        <v>ATM Oficina Bávaro II</v>
      </c>
      <c r="H119" s="119" t="str">
        <f>VLOOKUP(E119,VIP!$A$2:$O17809,7,FALSE)</f>
        <v>Si</v>
      </c>
      <c r="I119" s="119" t="str">
        <f>VLOOKUP(E119,VIP!$A$2:$O9774,8,FALSE)</f>
        <v>Si</v>
      </c>
      <c r="J119" s="119" t="str">
        <f>VLOOKUP(E119,VIP!$A$2:$O9724,8,FALSE)</f>
        <v>Si</v>
      </c>
      <c r="K119" s="119" t="str">
        <f>VLOOKUP(E119,VIP!$A$2:$O13298,6,0)</f>
        <v>NO</v>
      </c>
      <c r="L119" s="143" t="s">
        <v>2247</v>
      </c>
      <c r="M119" s="117" t="s">
        <v>2458</v>
      </c>
      <c r="N119" s="117" t="s">
        <v>2465</v>
      </c>
      <c r="O119" s="152" t="s">
        <v>2467</v>
      </c>
      <c r="P119" s="137"/>
      <c r="Q119" s="155" t="s">
        <v>2247</v>
      </c>
    </row>
    <row r="120" spans="1:17" s="99" customFormat="1" ht="18" x14ac:dyDescent="0.25">
      <c r="A120" s="119" t="str">
        <f>VLOOKUP(E120,'LISTADO ATM'!$A$2:$C$900,3,0)</f>
        <v>DISTRITO NACIONAL</v>
      </c>
      <c r="B120" s="132" t="s">
        <v>2642</v>
      </c>
      <c r="C120" s="118">
        <v>44314.99559027778</v>
      </c>
      <c r="D120" s="118" t="s">
        <v>2182</v>
      </c>
      <c r="E120" s="120">
        <v>118</v>
      </c>
      <c r="F120" s="152" t="str">
        <f>VLOOKUP(E120,VIP!$A$2:$O12923,2,0)</f>
        <v>DRBR118</v>
      </c>
      <c r="G120" s="119" t="str">
        <f>VLOOKUP(E120,'LISTADO ATM'!$A$2:$B$899,2,0)</f>
        <v>ATM Plaza Torino</v>
      </c>
      <c r="H120" s="119" t="str">
        <f>VLOOKUP(E120,VIP!$A$2:$O17844,7,FALSE)</f>
        <v>N/A</v>
      </c>
      <c r="I120" s="119" t="str">
        <f>VLOOKUP(E120,VIP!$A$2:$O9809,8,FALSE)</f>
        <v>N/A</v>
      </c>
      <c r="J120" s="119" t="str">
        <f>VLOOKUP(E120,VIP!$A$2:$O9759,8,FALSE)</f>
        <v>N/A</v>
      </c>
      <c r="K120" s="119" t="str">
        <f>VLOOKUP(E120,VIP!$A$2:$O13333,6,0)</f>
        <v>N/A</v>
      </c>
      <c r="L120" s="143" t="s">
        <v>2247</v>
      </c>
      <c r="M120" s="117" t="s">
        <v>2458</v>
      </c>
      <c r="N120" s="117" t="s">
        <v>2465</v>
      </c>
      <c r="O120" s="152" t="s">
        <v>2467</v>
      </c>
      <c r="P120" s="137"/>
      <c r="Q120" s="155" t="s">
        <v>2247</v>
      </c>
    </row>
    <row r="121" spans="1:17" s="99" customFormat="1" ht="18" x14ac:dyDescent="0.25">
      <c r="A121" s="119" t="str">
        <f>VLOOKUP(E121,'LISTADO ATM'!$A$2:$C$900,3,0)</f>
        <v>DISTRITO NACIONAL</v>
      </c>
      <c r="B121" s="132" t="s">
        <v>2604</v>
      </c>
      <c r="C121" s="118">
        <v>44314.587997685187</v>
      </c>
      <c r="D121" s="118" t="s">
        <v>2182</v>
      </c>
      <c r="E121" s="120">
        <v>793</v>
      </c>
      <c r="F121" s="152" t="str">
        <f>VLOOKUP(E121,VIP!$A$2:$O12877,2,0)</f>
        <v>DRBR793</v>
      </c>
      <c r="G121" s="119" t="str">
        <f>VLOOKUP(E121,'LISTADO ATM'!$A$2:$B$899,2,0)</f>
        <v xml:space="preserve">ATM Centro de Caja Agora Mall </v>
      </c>
      <c r="H121" s="119" t="str">
        <f>VLOOKUP(E121,VIP!$A$2:$O17798,7,FALSE)</f>
        <v>Si</v>
      </c>
      <c r="I121" s="119" t="str">
        <f>VLOOKUP(E121,VIP!$A$2:$O9763,8,FALSE)</f>
        <v>Si</v>
      </c>
      <c r="J121" s="119" t="str">
        <f>VLOOKUP(E121,VIP!$A$2:$O9713,8,FALSE)</f>
        <v>Si</v>
      </c>
      <c r="K121" s="119" t="str">
        <f>VLOOKUP(E121,VIP!$A$2:$O13287,6,0)</f>
        <v>NO</v>
      </c>
      <c r="L121" s="143" t="s">
        <v>2247</v>
      </c>
      <c r="M121" s="117" t="s">
        <v>2458</v>
      </c>
      <c r="N121" s="117" t="s">
        <v>2465</v>
      </c>
      <c r="O121" s="152" t="s">
        <v>2467</v>
      </c>
      <c r="P121" s="137"/>
      <c r="Q121" s="155" t="s">
        <v>2247</v>
      </c>
    </row>
    <row r="122" spans="1:17" s="99" customFormat="1" ht="18" x14ac:dyDescent="0.25">
      <c r="A122" s="119" t="str">
        <f>VLOOKUP(E122,'LISTADO ATM'!$A$2:$C$900,3,0)</f>
        <v>NORTE</v>
      </c>
      <c r="B122" s="132" t="s">
        <v>2625</v>
      </c>
      <c r="C122" s="118">
        <v>44314.890763888892</v>
      </c>
      <c r="D122" s="118" t="s">
        <v>2182</v>
      </c>
      <c r="E122" s="120">
        <v>954</v>
      </c>
      <c r="F122" s="152" t="str">
        <f>VLOOKUP(E122,VIP!$A$2:$O12889,2,0)</f>
        <v>DRBR954</v>
      </c>
      <c r="G122" s="119" t="str">
        <f>VLOOKUP(E122,'LISTADO ATM'!$A$2:$B$899,2,0)</f>
        <v xml:space="preserve">ATM LAESA Pimentel </v>
      </c>
      <c r="H122" s="119" t="str">
        <f>VLOOKUP(E122,VIP!$A$2:$O17810,7,FALSE)</f>
        <v>Si</v>
      </c>
      <c r="I122" s="119" t="str">
        <f>VLOOKUP(E122,VIP!$A$2:$O9775,8,FALSE)</f>
        <v>Si</v>
      </c>
      <c r="J122" s="119" t="str">
        <f>VLOOKUP(E122,VIP!$A$2:$O9725,8,FALSE)</f>
        <v>Si</v>
      </c>
      <c r="K122" s="119" t="str">
        <f>VLOOKUP(E122,VIP!$A$2:$O13299,6,0)</f>
        <v>NO</v>
      </c>
      <c r="L122" s="143" t="s">
        <v>2247</v>
      </c>
      <c r="M122" s="117" t="s">
        <v>2458</v>
      </c>
      <c r="N122" s="117" t="s">
        <v>2465</v>
      </c>
      <c r="O122" s="152" t="s">
        <v>2182</v>
      </c>
      <c r="P122" s="137"/>
      <c r="Q122" s="155" t="s">
        <v>2247</v>
      </c>
    </row>
    <row r="123" spans="1:17" s="99" customFormat="1" ht="18" x14ac:dyDescent="0.25">
      <c r="A123" s="119" t="str">
        <f>VLOOKUP(E123,'LISTADO ATM'!$A$2:$C$900,3,0)</f>
        <v>SUR</v>
      </c>
      <c r="B123" s="132" t="s">
        <v>2707</v>
      </c>
      <c r="C123" s="118">
        <v>44315.580914351849</v>
      </c>
      <c r="D123" s="118" t="s">
        <v>2485</v>
      </c>
      <c r="E123" s="120">
        <v>101</v>
      </c>
      <c r="F123" s="152" t="str">
        <f>VLOOKUP(E123,VIP!$A$2:$O12927,2,0)</f>
        <v>DRBR101</v>
      </c>
      <c r="G123" s="119" t="str">
        <f>VLOOKUP(E123,'LISTADO ATM'!$A$2:$B$899,2,0)</f>
        <v xml:space="preserve">ATM Oficina San Juan de la Maguana I </v>
      </c>
      <c r="H123" s="119" t="str">
        <f>VLOOKUP(E123,VIP!$A$2:$O17848,7,FALSE)</f>
        <v>Si</v>
      </c>
      <c r="I123" s="119" t="str">
        <f>VLOOKUP(E123,VIP!$A$2:$O9813,8,FALSE)</f>
        <v>Si</v>
      </c>
      <c r="J123" s="119" t="str">
        <f>VLOOKUP(E123,VIP!$A$2:$O9763,8,FALSE)</f>
        <v>Si</v>
      </c>
      <c r="K123" s="119" t="str">
        <f>VLOOKUP(E123,VIP!$A$2:$O13337,6,0)</f>
        <v>SI</v>
      </c>
      <c r="L123" s="143" t="s">
        <v>2729</v>
      </c>
      <c r="M123" s="117" t="s">
        <v>2458</v>
      </c>
      <c r="N123" s="117" t="s">
        <v>2465</v>
      </c>
      <c r="O123" s="152" t="s">
        <v>2486</v>
      </c>
      <c r="P123" s="137"/>
      <c r="Q123" s="155" t="s">
        <v>2729</v>
      </c>
    </row>
    <row r="124" spans="1:17" s="99" customFormat="1" ht="18" x14ac:dyDescent="0.25">
      <c r="A124" s="119" t="str">
        <f>VLOOKUP(E124,'LISTADO ATM'!$A$2:$C$900,3,0)</f>
        <v>NORTE</v>
      </c>
      <c r="B124" s="132" t="s">
        <v>2616</v>
      </c>
      <c r="C124" s="118">
        <v>44314.744189814817</v>
      </c>
      <c r="D124" s="118" t="s">
        <v>2485</v>
      </c>
      <c r="E124" s="120">
        <v>944</v>
      </c>
      <c r="F124" s="152" t="str">
        <f>VLOOKUP(E124,VIP!$A$2:$O12893,2,0)</f>
        <v>DRBR944</v>
      </c>
      <c r="G124" s="119" t="str">
        <f>VLOOKUP(E124,'LISTADO ATM'!$A$2:$B$899,2,0)</f>
        <v xml:space="preserve">ATM UNP Mao </v>
      </c>
      <c r="H124" s="119" t="str">
        <f>VLOOKUP(E124,VIP!$A$2:$O17814,7,FALSE)</f>
        <v>Si</v>
      </c>
      <c r="I124" s="119" t="str">
        <f>VLOOKUP(E124,VIP!$A$2:$O9779,8,FALSE)</f>
        <v>Si</v>
      </c>
      <c r="J124" s="119" t="str">
        <f>VLOOKUP(E124,VIP!$A$2:$O9729,8,FALSE)</f>
        <v>Si</v>
      </c>
      <c r="K124" s="119" t="str">
        <f>VLOOKUP(E124,VIP!$A$2:$O13303,6,0)</f>
        <v>NO</v>
      </c>
      <c r="L124" s="143" t="s">
        <v>2516</v>
      </c>
      <c r="M124" s="117" t="s">
        <v>2458</v>
      </c>
      <c r="N124" s="117" t="s">
        <v>2465</v>
      </c>
      <c r="O124" s="152" t="s">
        <v>2486</v>
      </c>
      <c r="P124" s="137"/>
      <c r="Q124" s="155" t="s">
        <v>2516</v>
      </c>
    </row>
    <row r="125" spans="1:17" s="99" customFormat="1" ht="18" x14ac:dyDescent="0.25">
      <c r="A125" s="119" t="str">
        <f>VLOOKUP(E125,'LISTADO ATM'!$A$2:$C$900,3,0)</f>
        <v>ESTE</v>
      </c>
      <c r="B125" s="132" t="s">
        <v>2658</v>
      </c>
      <c r="C125" s="118">
        <v>44315.175381944442</v>
      </c>
      <c r="D125" s="118" t="s">
        <v>2485</v>
      </c>
      <c r="E125" s="120">
        <v>159</v>
      </c>
      <c r="F125" s="152" t="str">
        <f>VLOOKUP(E125,VIP!$A$2:$O12932,2,0)</f>
        <v>DRBR159</v>
      </c>
      <c r="G125" s="119" t="str">
        <f>VLOOKUP(E125,'LISTADO ATM'!$A$2:$B$899,2,0)</f>
        <v xml:space="preserve">ATM Hotel Dreams Bayahibe I </v>
      </c>
      <c r="H125" s="119" t="str">
        <f>VLOOKUP(E125,VIP!$A$2:$O17853,7,FALSE)</f>
        <v>Si</v>
      </c>
      <c r="I125" s="119" t="str">
        <f>VLOOKUP(E125,VIP!$A$2:$O9818,8,FALSE)</f>
        <v>Si</v>
      </c>
      <c r="J125" s="119" t="str">
        <f>VLOOKUP(E125,VIP!$A$2:$O9768,8,FALSE)</f>
        <v>Si</v>
      </c>
      <c r="K125" s="119" t="str">
        <f>VLOOKUP(E125,VIP!$A$2:$O13342,6,0)</f>
        <v>NO</v>
      </c>
      <c r="L125" s="143" t="s">
        <v>2516</v>
      </c>
      <c r="M125" s="117" t="s">
        <v>2458</v>
      </c>
      <c r="N125" s="117" t="s">
        <v>2465</v>
      </c>
      <c r="O125" s="152" t="s">
        <v>2486</v>
      </c>
      <c r="P125" s="137"/>
      <c r="Q125" s="155" t="s">
        <v>2516</v>
      </c>
    </row>
    <row r="126" spans="1:17" s="99" customFormat="1" ht="18" x14ac:dyDescent="0.25">
      <c r="A126" s="119" t="str">
        <f>VLOOKUP(E126,'LISTADO ATM'!$A$2:$C$900,3,0)</f>
        <v>NORTE</v>
      </c>
      <c r="B126" s="132" t="s">
        <v>2719</v>
      </c>
      <c r="C126" s="118">
        <v>44315.50503472222</v>
      </c>
      <c r="D126" s="118" t="s">
        <v>2485</v>
      </c>
      <c r="E126" s="120">
        <v>299</v>
      </c>
      <c r="F126" s="152" t="str">
        <f>VLOOKUP(E126,VIP!$A$2:$O12939,2,0)</f>
        <v>DRBR299</v>
      </c>
      <c r="G126" s="119" t="str">
        <f>VLOOKUP(E126,'LISTADO ATM'!$A$2:$B$899,2,0)</f>
        <v xml:space="preserve">ATM S/M Aprezio Cotui </v>
      </c>
      <c r="H126" s="119" t="str">
        <f>VLOOKUP(E126,VIP!$A$2:$O17860,7,FALSE)</f>
        <v>Si</v>
      </c>
      <c r="I126" s="119" t="str">
        <f>VLOOKUP(E126,VIP!$A$2:$O9825,8,FALSE)</f>
        <v>Si</v>
      </c>
      <c r="J126" s="119" t="str">
        <f>VLOOKUP(E126,VIP!$A$2:$O9775,8,FALSE)</f>
        <v>Si</v>
      </c>
      <c r="K126" s="119" t="str">
        <f>VLOOKUP(E126,VIP!$A$2:$O13349,6,0)</f>
        <v>NO</v>
      </c>
      <c r="L126" s="143" t="s">
        <v>2516</v>
      </c>
      <c r="M126" s="117" t="s">
        <v>2458</v>
      </c>
      <c r="N126" s="117" t="s">
        <v>2465</v>
      </c>
      <c r="O126" s="152" t="s">
        <v>2486</v>
      </c>
      <c r="P126" s="137"/>
      <c r="Q126" s="155" t="s">
        <v>2516</v>
      </c>
    </row>
    <row r="127" spans="1:17" s="99" customFormat="1" ht="18" x14ac:dyDescent="0.25">
      <c r="A127" s="119" t="str">
        <f>VLOOKUP(E127,'LISTADO ATM'!$A$2:$C$900,3,0)</f>
        <v>ESTE</v>
      </c>
      <c r="B127" s="132" t="s">
        <v>2718</v>
      </c>
      <c r="C127" s="118">
        <v>44315.538657407407</v>
      </c>
      <c r="D127" s="118" t="s">
        <v>2461</v>
      </c>
      <c r="E127" s="120">
        <v>386</v>
      </c>
      <c r="F127" s="152" t="str">
        <f>VLOOKUP(E127,VIP!$A$2:$O12938,2,0)</f>
        <v>DRBR386</v>
      </c>
      <c r="G127" s="119" t="str">
        <f>VLOOKUP(E127,'LISTADO ATM'!$A$2:$B$899,2,0)</f>
        <v xml:space="preserve">ATM Plaza Verón II </v>
      </c>
      <c r="H127" s="119" t="str">
        <f>VLOOKUP(E127,VIP!$A$2:$O17859,7,FALSE)</f>
        <v>Si</v>
      </c>
      <c r="I127" s="119" t="str">
        <f>VLOOKUP(E127,VIP!$A$2:$O9824,8,FALSE)</f>
        <v>Si</v>
      </c>
      <c r="J127" s="119" t="str">
        <f>VLOOKUP(E127,VIP!$A$2:$O9774,8,FALSE)</f>
        <v>Si</v>
      </c>
      <c r="K127" s="119" t="str">
        <f>VLOOKUP(E127,VIP!$A$2:$O13348,6,0)</f>
        <v>NO</v>
      </c>
      <c r="L127" s="143" t="s">
        <v>2516</v>
      </c>
      <c r="M127" s="117" t="s">
        <v>2458</v>
      </c>
      <c r="N127" s="117" t="s">
        <v>2465</v>
      </c>
      <c r="O127" s="152" t="s">
        <v>2466</v>
      </c>
      <c r="P127" s="137"/>
      <c r="Q127" s="155" t="s">
        <v>2516</v>
      </c>
    </row>
    <row r="128" spans="1:17" s="99" customFormat="1" ht="18" x14ac:dyDescent="0.25">
      <c r="A128" s="119" t="str">
        <f>VLOOKUP(E128,'LISTADO ATM'!$A$2:$C$900,3,0)</f>
        <v>DISTRITO NACIONAL</v>
      </c>
      <c r="B128" s="132" t="s">
        <v>2701</v>
      </c>
      <c r="C128" s="118">
        <v>44315.595775462964</v>
      </c>
      <c r="D128" s="118" t="s">
        <v>2702</v>
      </c>
      <c r="E128" s="120">
        <v>614</v>
      </c>
      <c r="F128" s="152" t="str">
        <f>VLOOKUP(E128,VIP!$A$2:$O12922,2,0)</f>
        <v>DRBR614</v>
      </c>
      <c r="G128" s="119" t="str">
        <f>VLOOKUP(E128,'LISTADO ATM'!$A$2:$B$899,2,0)</f>
        <v>ATM S/M Bravo Pontezuela</v>
      </c>
      <c r="H128" s="119" t="str">
        <f>VLOOKUP(E128,VIP!$A$2:$O17843,7,FALSE)</f>
        <v>SI</v>
      </c>
      <c r="I128" s="119" t="str">
        <f>VLOOKUP(E128,VIP!$A$2:$O9808,8,FALSE)</f>
        <v>NO</v>
      </c>
      <c r="J128" s="119" t="str">
        <f>VLOOKUP(E128,VIP!$A$2:$O9758,8,FALSE)</f>
        <v>NO</v>
      </c>
      <c r="K128" s="119" t="str">
        <f>VLOOKUP(E128,VIP!$A$2:$O13332,6,0)</f>
        <v>NO</v>
      </c>
      <c r="L128" s="143" t="s">
        <v>2516</v>
      </c>
      <c r="M128" s="117" t="s">
        <v>2458</v>
      </c>
      <c r="N128" s="117" t="s">
        <v>2465</v>
      </c>
      <c r="O128" s="152" t="s">
        <v>2728</v>
      </c>
      <c r="P128" s="137"/>
      <c r="Q128" s="155" t="s">
        <v>2516</v>
      </c>
    </row>
    <row r="129" spans="1:17" s="99" customFormat="1" ht="18" x14ac:dyDescent="0.25">
      <c r="A129" s="119" t="str">
        <f>VLOOKUP(E129,'LISTADO ATM'!$A$2:$C$900,3,0)</f>
        <v>ESTE</v>
      </c>
      <c r="B129" s="132" t="s">
        <v>2724</v>
      </c>
      <c r="C129" s="118">
        <v>44315.485798611109</v>
      </c>
      <c r="D129" s="118" t="s">
        <v>2485</v>
      </c>
      <c r="E129" s="120">
        <v>104</v>
      </c>
      <c r="F129" s="152" t="str">
        <f>VLOOKUP(E129,VIP!$A$2:$O12944,2,0)</f>
        <v>DRBR104</v>
      </c>
      <c r="G129" s="119" t="str">
        <f>VLOOKUP(E129,'LISTADO ATM'!$A$2:$B$899,2,0)</f>
        <v xml:space="preserve">ATM Jumbo Higuey </v>
      </c>
      <c r="H129" s="119" t="str">
        <f>VLOOKUP(E129,VIP!$A$2:$O17865,7,FALSE)</f>
        <v>Si</v>
      </c>
      <c r="I129" s="119" t="str">
        <f>VLOOKUP(E129,VIP!$A$2:$O9830,8,FALSE)</f>
        <v>Si</v>
      </c>
      <c r="J129" s="119" t="str">
        <f>VLOOKUP(E129,VIP!$A$2:$O9780,8,FALSE)</f>
        <v>Si</v>
      </c>
      <c r="K129" s="119" t="str">
        <f>VLOOKUP(E129,VIP!$A$2:$O13354,6,0)</f>
        <v>NO</v>
      </c>
      <c r="L129" s="143" t="s">
        <v>2730</v>
      </c>
      <c r="M129" s="117" t="s">
        <v>2458</v>
      </c>
      <c r="N129" s="117" t="s">
        <v>2465</v>
      </c>
      <c r="O129" s="152" t="s">
        <v>2486</v>
      </c>
      <c r="P129" s="137"/>
      <c r="Q129" s="155" t="s">
        <v>2730</v>
      </c>
    </row>
    <row r="130" spans="1:17" s="99" customFormat="1" ht="18" x14ac:dyDescent="0.25">
      <c r="A130" s="119" t="str">
        <f>VLOOKUP(E130,'LISTADO ATM'!$A$2:$C$900,3,0)</f>
        <v>ESTE</v>
      </c>
      <c r="B130" s="132" t="s">
        <v>2725</v>
      </c>
      <c r="C130" s="118">
        <v>44315.484490740739</v>
      </c>
      <c r="D130" s="118" t="s">
        <v>2485</v>
      </c>
      <c r="E130" s="120">
        <v>211</v>
      </c>
      <c r="F130" s="152" t="str">
        <f>VLOOKUP(E130,VIP!$A$2:$O12945,2,0)</f>
        <v>DRBR211</v>
      </c>
      <c r="G130" s="119" t="str">
        <f>VLOOKUP(E130,'LISTADO ATM'!$A$2:$B$899,2,0)</f>
        <v xml:space="preserve">ATM Oficina La Romana I </v>
      </c>
      <c r="H130" s="119" t="str">
        <f>VLOOKUP(E130,VIP!$A$2:$O17866,7,FALSE)</f>
        <v>Si</v>
      </c>
      <c r="I130" s="119" t="str">
        <f>VLOOKUP(E130,VIP!$A$2:$O9831,8,FALSE)</f>
        <v>Si</v>
      </c>
      <c r="J130" s="119" t="str">
        <f>VLOOKUP(E130,VIP!$A$2:$O9781,8,FALSE)</f>
        <v>Si</v>
      </c>
      <c r="K130" s="119" t="str">
        <f>VLOOKUP(E130,VIP!$A$2:$O13355,6,0)</f>
        <v>NO</v>
      </c>
      <c r="L130" s="143" t="s">
        <v>2730</v>
      </c>
      <c r="M130" s="117" t="s">
        <v>2458</v>
      </c>
      <c r="N130" s="117" t="s">
        <v>2465</v>
      </c>
      <c r="O130" s="152" t="s">
        <v>2486</v>
      </c>
      <c r="P130" s="137"/>
      <c r="Q130" s="155" t="s">
        <v>2730</v>
      </c>
    </row>
    <row r="131" spans="1:17" s="99" customFormat="1" ht="18" x14ac:dyDescent="0.25">
      <c r="A131" s="119" t="str">
        <f>VLOOKUP(E131,'LISTADO ATM'!$A$2:$C$900,3,0)</f>
        <v>SUR</v>
      </c>
      <c r="B131" s="132" t="s">
        <v>2713</v>
      </c>
      <c r="C131" s="118">
        <v>44315.570543981485</v>
      </c>
      <c r="D131" s="118" t="s">
        <v>2485</v>
      </c>
      <c r="E131" s="120">
        <v>6</v>
      </c>
      <c r="F131" s="152" t="str">
        <f>VLOOKUP(E131,VIP!$A$2:$O12933,2,0)</f>
        <v>DRBR006</v>
      </c>
      <c r="G131" s="119" t="str">
        <f>VLOOKUP(E131,'LISTADO ATM'!$A$2:$B$899,2,0)</f>
        <v xml:space="preserve">ATM Plaza WAO San Juan </v>
      </c>
      <c r="H131" s="119" t="str">
        <f>VLOOKUP(E131,VIP!$A$2:$O17854,7,FALSE)</f>
        <v>N/A</v>
      </c>
      <c r="I131" s="119" t="str">
        <f>VLOOKUP(E131,VIP!$A$2:$O9819,8,FALSE)</f>
        <v>N/A</v>
      </c>
      <c r="J131" s="119" t="str">
        <f>VLOOKUP(E131,VIP!$A$2:$O9769,8,FALSE)</f>
        <v>N/A</v>
      </c>
      <c r="K131" s="119" t="str">
        <f>VLOOKUP(E131,VIP!$A$2:$O13343,6,0)</f>
        <v/>
      </c>
      <c r="L131" s="143" t="s">
        <v>2452</v>
      </c>
      <c r="M131" s="117" t="s">
        <v>2458</v>
      </c>
      <c r="N131" s="117" t="s">
        <v>2465</v>
      </c>
      <c r="O131" s="152" t="s">
        <v>2486</v>
      </c>
      <c r="P131" s="137"/>
      <c r="Q131" s="155" t="s">
        <v>2452</v>
      </c>
    </row>
    <row r="132" spans="1:17" s="99" customFormat="1" ht="18" x14ac:dyDescent="0.25">
      <c r="A132" s="119" t="str">
        <f>VLOOKUP(E132,'LISTADO ATM'!$A$2:$C$900,3,0)</f>
        <v>DISTRITO NACIONAL</v>
      </c>
      <c r="B132" s="132" t="s">
        <v>2714</v>
      </c>
      <c r="C132" s="118">
        <v>44315.569282407407</v>
      </c>
      <c r="D132" s="118" t="s">
        <v>2461</v>
      </c>
      <c r="E132" s="120">
        <v>56</v>
      </c>
      <c r="F132" s="152" t="str">
        <f>VLOOKUP(E132,VIP!$A$2:$O12934,2,0)</f>
        <v>DRBR725</v>
      </c>
      <c r="G132" s="119" t="str">
        <f>VLOOKUP(E132,'LISTADO ATM'!$A$2:$B$899,2,0)</f>
        <v xml:space="preserve">ATM Oficina Villa Mella II </v>
      </c>
      <c r="H132" s="119" t="str">
        <f>VLOOKUP(E132,VIP!$A$2:$O17855,7,FALSE)</f>
        <v>Si</v>
      </c>
      <c r="I132" s="119" t="str">
        <f>VLOOKUP(E132,VIP!$A$2:$O9820,8,FALSE)</f>
        <v>Si</v>
      </c>
      <c r="J132" s="119" t="str">
        <f>VLOOKUP(E132,VIP!$A$2:$O9770,8,FALSE)</f>
        <v>Si</v>
      </c>
      <c r="K132" s="119" t="str">
        <f>VLOOKUP(E132,VIP!$A$2:$O13344,6,0)</f>
        <v>NO</v>
      </c>
      <c r="L132" s="143" t="s">
        <v>2452</v>
      </c>
      <c r="M132" s="117" t="s">
        <v>2458</v>
      </c>
      <c r="N132" s="117" t="s">
        <v>2465</v>
      </c>
      <c r="O132" s="152" t="s">
        <v>2466</v>
      </c>
      <c r="P132" s="137"/>
      <c r="Q132" s="155" t="s">
        <v>2452</v>
      </c>
    </row>
    <row r="133" spans="1:17" s="99" customFormat="1" ht="18" x14ac:dyDescent="0.25">
      <c r="A133" s="119" t="str">
        <f>VLOOKUP(E133,'LISTADO ATM'!$A$2:$C$900,3,0)</f>
        <v>DISTRITO NACIONAL</v>
      </c>
      <c r="B133" s="132" t="s">
        <v>2672</v>
      </c>
      <c r="C133" s="118">
        <v>44315.385625000003</v>
      </c>
      <c r="D133" s="118" t="s">
        <v>2461</v>
      </c>
      <c r="E133" s="120">
        <v>147</v>
      </c>
      <c r="F133" s="152" t="str">
        <f>VLOOKUP(E133,VIP!$A$2:$O12928,2,0)</f>
        <v>DRBR147</v>
      </c>
      <c r="G133" s="119" t="str">
        <f>VLOOKUP(E133,'LISTADO ATM'!$A$2:$B$899,2,0)</f>
        <v xml:space="preserve">ATM Kiosco Megacentro I </v>
      </c>
      <c r="H133" s="119" t="str">
        <f>VLOOKUP(E133,VIP!$A$2:$O17849,7,FALSE)</f>
        <v>Si</v>
      </c>
      <c r="I133" s="119" t="str">
        <f>VLOOKUP(E133,VIP!$A$2:$O9814,8,FALSE)</f>
        <v>Si</v>
      </c>
      <c r="J133" s="119" t="str">
        <f>VLOOKUP(E133,VIP!$A$2:$O9764,8,FALSE)</f>
        <v>Si</v>
      </c>
      <c r="K133" s="119" t="str">
        <f>VLOOKUP(E133,VIP!$A$2:$O13338,6,0)</f>
        <v>NO</v>
      </c>
      <c r="L133" s="143" t="s">
        <v>2452</v>
      </c>
      <c r="M133" s="117" t="s">
        <v>2458</v>
      </c>
      <c r="N133" s="117" t="s">
        <v>2465</v>
      </c>
      <c r="O133" s="152" t="s">
        <v>2466</v>
      </c>
      <c r="P133" s="137"/>
      <c r="Q133" s="155" t="s">
        <v>2452</v>
      </c>
    </row>
    <row r="134" spans="1:17" s="99" customFormat="1" ht="18" x14ac:dyDescent="0.25">
      <c r="A134" s="119" t="str">
        <f>VLOOKUP(E134,'LISTADO ATM'!$A$2:$C$900,3,0)</f>
        <v>DISTRITO NACIONAL</v>
      </c>
      <c r="B134" s="132" t="s">
        <v>2681</v>
      </c>
      <c r="C134" s="118">
        <v>44315.364236111112</v>
      </c>
      <c r="D134" s="118" t="s">
        <v>2485</v>
      </c>
      <c r="E134" s="120">
        <v>389</v>
      </c>
      <c r="F134" s="152" t="str">
        <f>VLOOKUP(E134,VIP!$A$2:$O12937,2,0)</f>
        <v>DRBR389</v>
      </c>
      <c r="G134" s="119" t="str">
        <f>VLOOKUP(E134,'LISTADO ATM'!$A$2:$B$899,2,0)</f>
        <v xml:space="preserve">ATM Casino Hotel Princess </v>
      </c>
      <c r="H134" s="119" t="str">
        <f>VLOOKUP(E134,VIP!$A$2:$O17858,7,FALSE)</f>
        <v>Si</v>
      </c>
      <c r="I134" s="119" t="str">
        <f>VLOOKUP(E134,VIP!$A$2:$O9823,8,FALSE)</f>
        <v>Si</v>
      </c>
      <c r="J134" s="119" t="str">
        <f>VLOOKUP(E134,VIP!$A$2:$O9773,8,FALSE)</f>
        <v>Si</v>
      </c>
      <c r="K134" s="119" t="str">
        <f>VLOOKUP(E134,VIP!$A$2:$O13347,6,0)</f>
        <v>NO</v>
      </c>
      <c r="L134" s="143" t="s">
        <v>2452</v>
      </c>
      <c r="M134" s="117" t="s">
        <v>2458</v>
      </c>
      <c r="N134" s="117" t="s">
        <v>2465</v>
      </c>
      <c r="O134" s="152" t="s">
        <v>2486</v>
      </c>
      <c r="P134" s="137"/>
      <c r="Q134" s="155" t="s">
        <v>2452</v>
      </c>
    </row>
    <row r="135" spans="1:17" s="99" customFormat="1" ht="18" x14ac:dyDescent="0.25">
      <c r="A135" s="119" t="str">
        <f>VLOOKUP(E135,'LISTADO ATM'!$A$2:$C$900,3,0)</f>
        <v>SUR</v>
      </c>
      <c r="B135" s="132" t="s">
        <v>2594</v>
      </c>
      <c r="C135" s="118">
        <v>44314.532800925925</v>
      </c>
      <c r="D135" s="118" t="s">
        <v>2461</v>
      </c>
      <c r="E135" s="120">
        <v>537</v>
      </c>
      <c r="F135" s="152" t="str">
        <f>VLOOKUP(E135,VIP!$A$2:$O12875,2,0)</f>
        <v>DRBR537</v>
      </c>
      <c r="G135" s="119" t="str">
        <f>VLOOKUP(E135,'LISTADO ATM'!$A$2:$B$899,2,0)</f>
        <v xml:space="preserve">ATM Estación Texaco Enriquillo (Barahona) </v>
      </c>
      <c r="H135" s="119" t="str">
        <f>VLOOKUP(E135,VIP!$A$2:$O17796,7,FALSE)</f>
        <v>Si</v>
      </c>
      <c r="I135" s="119" t="str">
        <f>VLOOKUP(E135,VIP!$A$2:$O9761,8,FALSE)</f>
        <v>Si</v>
      </c>
      <c r="J135" s="119" t="str">
        <f>VLOOKUP(E135,VIP!$A$2:$O9711,8,FALSE)</f>
        <v>Si</v>
      </c>
      <c r="K135" s="119" t="str">
        <f>VLOOKUP(E135,VIP!$A$2:$O13285,6,0)</f>
        <v>NO</v>
      </c>
      <c r="L135" s="143" t="s">
        <v>2452</v>
      </c>
      <c r="M135" s="117" t="s">
        <v>2458</v>
      </c>
      <c r="N135" s="117" t="s">
        <v>2465</v>
      </c>
      <c r="O135" s="152" t="s">
        <v>2466</v>
      </c>
      <c r="P135" s="137"/>
      <c r="Q135" s="155" t="s">
        <v>2452</v>
      </c>
    </row>
    <row r="136" spans="1:17" s="99" customFormat="1" ht="18" x14ac:dyDescent="0.25">
      <c r="A136" s="119" t="str">
        <f>VLOOKUP(E136,'LISTADO ATM'!$A$2:$C$900,3,0)</f>
        <v>DISTRITO NACIONAL</v>
      </c>
      <c r="B136" s="132" t="s">
        <v>2583</v>
      </c>
      <c r="C136" s="118">
        <v>44313.690439814818</v>
      </c>
      <c r="D136" s="118" t="s">
        <v>2461</v>
      </c>
      <c r="E136" s="120">
        <v>577</v>
      </c>
      <c r="F136" s="152" t="str">
        <f>VLOOKUP(E136,VIP!$A$2:$O12923,2,0)</f>
        <v>DRBR173</v>
      </c>
      <c r="G136" s="119" t="str">
        <f>VLOOKUP(E136,'LISTADO ATM'!$A$2:$B$899,2,0)</f>
        <v xml:space="preserve">ATM Olé Ave. Duarte </v>
      </c>
      <c r="H136" s="119" t="str">
        <f>VLOOKUP(E136,VIP!$A$2:$O17844,7,FALSE)</f>
        <v>Si</v>
      </c>
      <c r="I136" s="119" t="str">
        <f>VLOOKUP(E136,VIP!$A$2:$O9809,8,FALSE)</f>
        <v>Si</v>
      </c>
      <c r="J136" s="119" t="str">
        <f>VLOOKUP(E136,VIP!$A$2:$O9759,8,FALSE)</f>
        <v>Si</v>
      </c>
      <c r="K136" s="119" t="str">
        <f>VLOOKUP(E136,VIP!$A$2:$O13333,6,0)</f>
        <v>SI</v>
      </c>
      <c r="L136" s="143" t="s">
        <v>2452</v>
      </c>
      <c r="M136" s="117" t="s">
        <v>2458</v>
      </c>
      <c r="N136" s="117" t="s">
        <v>2465</v>
      </c>
      <c r="O136" s="152" t="s">
        <v>2466</v>
      </c>
      <c r="P136" s="137"/>
      <c r="Q136" s="155" t="s">
        <v>2452</v>
      </c>
    </row>
    <row r="137" spans="1:17" s="99" customFormat="1" ht="18" x14ac:dyDescent="0.25">
      <c r="A137" s="119" t="str">
        <f>VLOOKUP(E137,'LISTADO ATM'!$A$2:$C$900,3,0)</f>
        <v>DISTRITO NACIONAL</v>
      </c>
      <c r="B137" s="132" t="s">
        <v>2597</v>
      </c>
      <c r="C137" s="118">
        <v>44314.515532407408</v>
      </c>
      <c r="D137" s="118" t="s">
        <v>2461</v>
      </c>
      <c r="E137" s="120">
        <v>578</v>
      </c>
      <c r="F137" s="152" t="str">
        <f>VLOOKUP(E137,VIP!$A$2:$O12881,2,0)</f>
        <v>DRBR324</v>
      </c>
      <c r="G137" s="119" t="str">
        <f>VLOOKUP(E137,'LISTADO ATM'!$A$2:$B$899,2,0)</f>
        <v xml:space="preserve">ATM Procuraduría General de la República </v>
      </c>
      <c r="H137" s="119" t="str">
        <f>VLOOKUP(E137,VIP!$A$2:$O17802,7,FALSE)</f>
        <v>Si</v>
      </c>
      <c r="I137" s="119" t="str">
        <f>VLOOKUP(E137,VIP!$A$2:$O9767,8,FALSE)</f>
        <v>No</v>
      </c>
      <c r="J137" s="119" t="str">
        <f>VLOOKUP(E137,VIP!$A$2:$O9717,8,FALSE)</f>
        <v>No</v>
      </c>
      <c r="K137" s="119" t="str">
        <f>VLOOKUP(E137,VIP!$A$2:$O13291,6,0)</f>
        <v>NO</v>
      </c>
      <c r="L137" s="143" t="s">
        <v>2452</v>
      </c>
      <c r="M137" s="117" t="s">
        <v>2458</v>
      </c>
      <c r="N137" s="117" t="s">
        <v>2465</v>
      </c>
      <c r="O137" s="152" t="s">
        <v>2466</v>
      </c>
      <c r="P137" s="137"/>
      <c r="Q137" s="155" t="s">
        <v>2452</v>
      </c>
    </row>
    <row r="138" spans="1:17" s="99" customFormat="1" ht="18" x14ac:dyDescent="0.25">
      <c r="A138" s="119" t="str">
        <f>VLOOKUP(E138,'LISTADO ATM'!$A$2:$C$900,3,0)</f>
        <v>NORTE</v>
      </c>
      <c r="B138" s="132" t="s">
        <v>2709</v>
      </c>
      <c r="C138" s="118">
        <v>44315.57739583333</v>
      </c>
      <c r="D138" s="118" t="s">
        <v>2485</v>
      </c>
      <c r="E138" s="120">
        <v>882</v>
      </c>
      <c r="F138" s="152" t="str">
        <f>VLOOKUP(E138,VIP!$A$2:$O12929,2,0)</f>
        <v>DRBR882</v>
      </c>
      <c r="G138" s="119" t="str">
        <f>VLOOKUP(E138,'LISTADO ATM'!$A$2:$B$899,2,0)</f>
        <v xml:space="preserve">ATM Oficina Moca II </v>
      </c>
      <c r="H138" s="119" t="str">
        <f>VLOOKUP(E138,VIP!$A$2:$O17850,7,FALSE)</f>
        <v>Si</v>
      </c>
      <c r="I138" s="119" t="str">
        <f>VLOOKUP(E138,VIP!$A$2:$O9815,8,FALSE)</f>
        <v>Si</v>
      </c>
      <c r="J138" s="119" t="str">
        <f>VLOOKUP(E138,VIP!$A$2:$O9765,8,FALSE)</f>
        <v>Si</v>
      </c>
      <c r="K138" s="119" t="str">
        <f>VLOOKUP(E138,VIP!$A$2:$O13339,6,0)</f>
        <v>SI</v>
      </c>
      <c r="L138" s="143" t="s">
        <v>2452</v>
      </c>
      <c r="M138" s="117" t="s">
        <v>2458</v>
      </c>
      <c r="N138" s="117" t="s">
        <v>2465</v>
      </c>
      <c r="O138" s="152" t="s">
        <v>2486</v>
      </c>
      <c r="P138" s="137"/>
      <c r="Q138" s="155" t="s">
        <v>2452</v>
      </c>
    </row>
    <row r="139" spans="1:17" s="99" customFormat="1" ht="18" x14ac:dyDescent="0.25">
      <c r="A139" s="119" t="str">
        <f>VLOOKUP(E139,'LISTADO ATM'!$A$2:$C$900,3,0)</f>
        <v>ESTE</v>
      </c>
      <c r="B139" s="132" t="s">
        <v>2678</v>
      </c>
      <c r="C139" s="118">
        <v>44315.370798611111</v>
      </c>
      <c r="D139" s="118" t="s">
        <v>2182</v>
      </c>
      <c r="E139" s="120">
        <v>213</v>
      </c>
      <c r="F139" s="152" t="str">
        <f>VLOOKUP(E139,VIP!$A$2:$O12934,2,0)</f>
        <v>DRBR213</v>
      </c>
      <c r="G139" s="119" t="str">
        <f>VLOOKUP(E139,'LISTADO ATM'!$A$2:$B$899,2,0)</f>
        <v xml:space="preserve">ATM Almacenes Iberia (La Romana) </v>
      </c>
      <c r="H139" s="119" t="str">
        <f>VLOOKUP(E139,VIP!$A$2:$O17855,7,FALSE)</f>
        <v>Si</v>
      </c>
      <c r="I139" s="119" t="str">
        <f>VLOOKUP(E139,VIP!$A$2:$O9820,8,FALSE)</f>
        <v>Si</v>
      </c>
      <c r="J139" s="119" t="str">
        <f>VLOOKUP(E139,VIP!$A$2:$O9770,8,FALSE)</f>
        <v>Si</v>
      </c>
      <c r="K139" s="119" t="str">
        <f>VLOOKUP(E139,VIP!$A$2:$O13344,6,0)</f>
        <v>NO</v>
      </c>
      <c r="L139" s="143" t="s">
        <v>2430</v>
      </c>
      <c r="M139" s="117" t="s">
        <v>2458</v>
      </c>
      <c r="N139" s="117" t="s">
        <v>2465</v>
      </c>
      <c r="O139" s="152" t="s">
        <v>2467</v>
      </c>
      <c r="P139" s="137"/>
      <c r="Q139" s="155" t="s">
        <v>2430</v>
      </c>
    </row>
    <row r="140" spans="1:17" s="99" customFormat="1" ht="18" x14ac:dyDescent="0.25">
      <c r="A140" s="119" t="str">
        <f>VLOOKUP(E140,'LISTADO ATM'!$A$2:$C$900,3,0)</f>
        <v>DISTRITO NACIONAL</v>
      </c>
      <c r="B140" s="132" t="s">
        <v>2627</v>
      </c>
      <c r="C140" s="118">
        <v>44314.857685185183</v>
      </c>
      <c r="D140" s="118" t="s">
        <v>2182</v>
      </c>
      <c r="E140" s="120">
        <v>744</v>
      </c>
      <c r="F140" s="152" t="str">
        <f>VLOOKUP(E140,VIP!$A$2:$O12891,2,0)</f>
        <v>DRBR289</v>
      </c>
      <c r="G140" s="119" t="str">
        <f>VLOOKUP(E140,'LISTADO ATM'!$A$2:$B$899,2,0)</f>
        <v xml:space="preserve">ATM Multicentro La Sirena Venezuela </v>
      </c>
      <c r="H140" s="119" t="str">
        <f>VLOOKUP(E140,VIP!$A$2:$O17812,7,FALSE)</f>
        <v>Si</v>
      </c>
      <c r="I140" s="119" t="str">
        <f>VLOOKUP(E140,VIP!$A$2:$O9777,8,FALSE)</f>
        <v>Si</v>
      </c>
      <c r="J140" s="119" t="str">
        <f>VLOOKUP(E140,VIP!$A$2:$O9727,8,FALSE)</f>
        <v>Si</v>
      </c>
      <c r="K140" s="119" t="str">
        <f>VLOOKUP(E140,VIP!$A$2:$O13301,6,0)</f>
        <v>SI</v>
      </c>
      <c r="L140" s="143" t="s">
        <v>2424</v>
      </c>
      <c r="M140" s="117" t="s">
        <v>2458</v>
      </c>
      <c r="N140" s="117" t="s">
        <v>2465</v>
      </c>
      <c r="O140" s="152" t="s">
        <v>2182</v>
      </c>
      <c r="P140" s="137"/>
      <c r="Q140" s="155" t="s">
        <v>2424</v>
      </c>
    </row>
    <row r="141" spans="1:17" s="99" customFormat="1" ht="18" x14ac:dyDescent="0.25">
      <c r="A141" s="119" t="str">
        <f>VLOOKUP(E141,'LISTADO ATM'!$A$2:$C$900,3,0)</f>
        <v>ESTE</v>
      </c>
      <c r="B141" s="132" t="s">
        <v>2712</v>
      </c>
      <c r="C141" s="118">
        <v>44315.571770833332</v>
      </c>
      <c r="D141" s="118" t="s">
        <v>2485</v>
      </c>
      <c r="E141" s="120">
        <v>114</v>
      </c>
      <c r="F141" s="152" t="str">
        <f>VLOOKUP(E141,VIP!$A$2:$O12932,2,0)</f>
        <v>DRBR114</v>
      </c>
      <c r="G141" s="119" t="str">
        <f>VLOOKUP(E141,'LISTADO ATM'!$A$2:$B$899,2,0)</f>
        <v xml:space="preserve">ATM Oficina Hato Mayor </v>
      </c>
      <c r="H141" s="119" t="str">
        <f>VLOOKUP(E141,VIP!$A$2:$O17853,7,FALSE)</f>
        <v>Si</v>
      </c>
      <c r="I141" s="119" t="str">
        <f>VLOOKUP(E141,VIP!$A$2:$O9818,8,FALSE)</f>
        <v>Si</v>
      </c>
      <c r="J141" s="119" t="str">
        <f>VLOOKUP(E141,VIP!$A$2:$O9768,8,FALSE)</f>
        <v>Si</v>
      </c>
      <c r="K141" s="119" t="str">
        <f>VLOOKUP(E141,VIP!$A$2:$O13342,6,0)</f>
        <v>NO</v>
      </c>
      <c r="L141" s="143" t="s">
        <v>2421</v>
      </c>
      <c r="M141" s="117" t="s">
        <v>2458</v>
      </c>
      <c r="N141" s="117" t="s">
        <v>2465</v>
      </c>
      <c r="O141" s="152" t="s">
        <v>2486</v>
      </c>
      <c r="P141" s="137"/>
      <c r="Q141" s="155" t="s">
        <v>2421</v>
      </c>
    </row>
    <row r="142" spans="1:17" s="99" customFormat="1" ht="18" x14ac:dyDescent="0.25">
      <c r="A142" s="119" t="str">
        <f>VLOOKUP(E142,'LISTADO ATM'!$A$2:$C$900,3,0)</f>
        <v>DISTRITO NACIONAL</v>
      </c>
      <c r="B142" s="132" t="s">
        <v>2699</v>
      </c>
      <c r="C142" s="118">
        <v>44315.600162037037</v>
      </c>
      <c r="D142" s="118" t="s">
        <v>2461</v>
      </c>
      <c r="E142" s="120">
        <v>407</v>
      </c>
      <c r="F142" s="152" t="str">
        <f>VLOOKUP(E142,VIP!$A$2:$O12920,2,0)</f>
        <v>DRBR407</v>
      </c>
      <c r="G142" s="119" t="str">
        <f>VLOOKUP(E142,'LISTADO ATM'!$A$2:$B$899,2,0)</f>
        <v xml:space="preserve">ATM Multicentro La Sirena Villa Mella </v>
      </c>
      <c r="H142" s="119" t="str">
        <f>VLOOKUP(E142,VIP!$A$2:$O17841,7,FALSE)</f>
        <v>Si</v>
      </c>
      <c r="I142" s="119" t="str">
        <f>VLOOKUP(E142,VIP!$A$2:$O9806,8,FALSE)</f>
        <v>Si</v>
      </c>
      <c r="J142" s="119" t="str">
        <f>VLOOKUP(E142,VIP!$A$2:$O9756,8,FALSE)</f>
        <v>Si</v>
      </c>
      <c r="K142" s="119" t="str">
        <f>VLOOKUP(E142,VIP!$A$2:$O13330,6,0)</f>
        <v>NO</v>
      </c>
      <c r="L142" s="143" t="s">
        <v>2421</v>
      </c>
      <c r="M142" s="117" t="s">
        <v>2458</v>
      </c>
      <c r="N142" s="117" t="s">
        <v>2465</v>
      </c>
      <c r="O142" s="152" t="s">
        <v>2466</v>
      </c>
      <c r="P142" s="137"/>
      <c r="Q142" s="155" t="s">
        <v>2421</v>
      </c>
    </row>
    <row r="143" spans="1:17" s="99" customFormat="1" ht="18" x14ac:dyDescent="0.25">
      <c r="A143" s="119" t="str">
        <f>VLOOKUP(E143,'LISTADO ATM'!$A$2:$C$900,3,0)</f>
        <v>DISTRITO NACIONAL</v>
      </c>
      <c r="B143" s="132" t="s">
        <v>2579</v>
      </c>
      <c r="C143" s="118">
        <v>44312.928263888891</v>
      </c>
      <c r="D143" s="118" t="s">
        <v>2461</v>
      </c>
      <c r="E143" s="120">
        <v>486</v>
      </c>
      <c r="F143" s="152" t="str">
        <f>VLOOKUP(E143,VIP!$A$2:$O12883,2,0)</f>
        <v>DRBR486</v>
      </c>
      <c r="G143" s="119" t="str">
        <f>VLOOKUP(E143,'LISTADO ATM'!$A$2:$B$899,2,0)</f>
        <v xml:space="preserve">ATM Olé La Caleta </v>
      </c>
      <c r="H143" s="119" t="str">
        <f>VLOOKUP(E143,VIP!$A$2:$O17804,7,FALSE)</f>
        <v>Si</v>
      </c>
      <c r="I143" s="119" t="str">
        <f>VLOOKUP(E143,VIP!$A$2:$O9769,8,FALSE)</f>
        <v>Si</v>
      </c>
      <c r="J143" s="119" t="str">
        <f>VLOOKUP(E143,VIP!$A$2:$O9719,8,FALSE)</f>
        <v>Si</v>
      </c>
      <c r="K143" s="119" t="str">
        <f>VLOOKUP(E143,VIP!$A$2:$O13293,6,0)</f>
        <v>NO</v>
      </c>
      <c r="L143" s="143" t="s">
        <v>2421</v>
      </c>
      <c r="M143" s="117" t="s">
        <v>2458</v>
      </c>
      <c r="N143" s="117" t="s">
        <v>2465</v>
      </c>
      <c r="O143" s="152" t="s">
        <v>2466</v>
      </c>
      <c r="P143" s="137"/>
      <c r="Q143" s="155" t="s">
        <v>2421</v>
      </c>
    </row>
    <row r="144" spans="1:17" s="99" customFormat="1" ht="18" x14ac:dyDescent="0.25">
      <c r="A144" s="119" t="str">
        <f>VLOOKUP(E144,'LISTADO ATM'!$A$2:$C$900,3,0)</f>
        <v>SUR</v>
      </c>
      <c r="B144" s="132" t="s">
        <v>2732</v>
      </c>
      <c r="C144" s="118">
        <v>44315.608020833337</v>
      </c>
      <c r="D144" s="118" t="s">
        <v>2461</v>
      </c>
      <c r="E144" s="120">
        <v>512</v>
      </c>
      <c r="F144" s="152" t="str">
        <f>VLOOKUP(E144,VIP!$A$2:$O12922,2,0)</f>
        <v>DRBR512</v>
      </c>
      <c r="G144" s="119" t="str">
        <f>VLOOKUP(E144,'LISTADO ATM'!$A$2:$B$899,2,0)</f>
        <v>ATM Plaza Jesús Ferreira</v>
      </c>
      <c r="H144" s="119" t="str">
        <f>VLOOKUP(E144,VIP!$A$2:$O17843,7,FALSE)</f>
        <v>N/A</v>
      </c>
      <c r="I144" s="119" t="str">
        <f>VLOOKUP(E144,VIP!$A$2:$O9808,8,FALSE)</f>
        <v>N/A</v>
      </c>
      <c r="J144" s="119" t="str">
        <f>VLOOKUP(E144,VIP!$A$2:$O9758,8,FALSE)</f>
        <v>N/A</v>
      </c>
      <c r="K144" s="119" t="str">
        <f>VLOOKUP(E144,VIP!$A$2:$O13332,6,0)</f>
        <v>N/A</v>
      </c>
      <c r="L144" s="143" t="s">
        <v>2421</v>
      </c>
      <c r="M144" s="117" t="s">
        <v>2458</v>
      </c>
      <c r="N144" s="117" t="s">
        <v>2465</v>
      </c>
      <c r="O144" s="152" t="s">
        <v>2466</v>
      </c>
      <c r="P144" s="137"/>
      <c r="Q144" s="155" t="s">
        <v>2421</v>
      </c>
    </row>
    <row r="145" spans="1:17" s="99" customFormat="1" ht="18" x14ac:dyDescent="0.25">
      <c r="A145" s="119" t="str">
        <f>VLOOKUP(E145,'LISTADO ATM'!$A$2:$C$900,3,0)</f>
        <v>DISTRITO NACIONAL</v>
      </c>
      <c r="B145" s="132" t="s">
        <v>2717</v>
      </c>
      <c r="C145" s="118">
        <v>44315.555208333331</v>
      </c>
      <c r="D145" s="118" t="s">
        <v>2485</v>
      </c>
      <c r="E145" s="120">
        <v>527</v>
      </c>
      <c r="F145" s="152" t="str">
        <f>VLOOKUP(E145,VIP!$A$2:$O12937,2,0)</f>
        <v>DRBR527</v>
      </c>
      <c r="G145" s="119" t="str">
        <f>VLOOKUP(E145,'LISTADO ATM'!$A$2:$B$899,2,0)</f>
        <v>ATM Oficina Zona Oriental II</v>
      </c>
      <c r="H145" s="119" t="str">
        <f>VLOOKUP(E145,VIP!$A$2:$O17858,7,FALSE)</f>
        <v>Si</v>
      </c>
      <c r="I145" s="119" t="str">
        <f>VLOOKUP(E145,VIP!$A$2:$O9823,8,FALSE)</f>
        <v>Si</v>
      </c>
      <c r="J145" s="119" t="str">
        <f>VLOOKUP(E145,VIP!$A$2:$O9773,8,FALSE)</f>
        <v>Si</v>
      </c>
      <c r="K145" s="119" t="str">
        <f>VLOOKUP(E145,VIP!$A$2:$O13347,6,0)</f>
        <v>SI</v>
      </c>
      <c r="L145" s="143" t="s">
        <v>2421</v>
      </c>
      <c r="M145" s="117" t="s">
        <v>2458</v>
      </c>
      <c r="N145" s="117" t="s">
        <v>2465</v>
      </c>
      <c r="O145" s="152" t="s">
        <v>2486</v>
      </c>
      <c r="P145" s="137"/>
      <c r="Q145" s="155" t="s">
        <v>2421</v>
      </c>
    </row>
    <row r="146" spans="1:17" s="99" customFormat="1" ht="18" x14ac:dyDescent="0.25">
      <c r="A146" s="119" t="str">
        <f>VLOOKUP(E146,'LISTADO ATM'!$A$2:$C$900,3,0)</f>
        <v>NORTE</v>
      </c>
      <c r="B146" s="132">
        <v>3335869255</v>
      </c>
      <c r="C146" s="118">
        <v>44314.9375</v>
      </c>
      <c r="D146" s="118" t="s">
        <v>2485</v>
      </c>
      <c r="E146" s="120">
        <v>809</v>
      </c>
      <c r="F146" s="152" t="str">
        <f>VLOOKUP(E146,VIP!$A$2:$O12916,2,0)</f>
        <v>DRBR809</v>
      </c>
      <c r="G146" s="119" t="str">
        <f>VLOOKUP(E146,'LISTADO ATM'!$A$2:$B$899,2,0)</f>
        <v>ATM Yoma (Cotuí)</v>
      </c>
      <c r="H146" s="119" t="str">
        <f>VLOOKUP(E146,VIP!$A$2:$O17837,7,FALSE)</f>
        <v>Si</v>
      </c>
      <c r="I146" s="119" t="str">
        <f>VLOOKUP(E146,VIP!$A$2:$O9802,8,FALSE)</f>
        <v>Si</v>
      </c>
      <c r="J146" s="119" t="str">
        <f>VLOOKUP(E146,VIP!$A$2:$O9752,8,FALSE)</f>
        <v>Si</v>
      </c>
      <c r="K146" s="119" t="str">
        <f>VLOOKUP(E146,VIP!$A$2:$O13326,6,0)</f>
        <v>NO</v>
      </c>
      <c r="L146" s="143" t="s">
        <v>2421</v>
      </c>
      <c r="M146" s="117" t="s">
        <v>2458</v>
      </c>
      <c r="N146" s="117" t="s">
        <v>2465</v>
      </c>
      <c r="O146" s="152" t="s">
        <v>2486</v>
      </c>
      <c r="P146" s="137"/>
      <c r="Q146" s="155" t="s">
        <v>2421</v>
      </c>
    </row>
    <row r="147" spans="1:17" s="99" customFormat="1" ht="18" x14ac:dyDescent="0.25">
      <c r="A147" s="119" t="str">
        <f>VLOOKUP(E147,'LISTADO ATM'!$A$2:$C$900,3,0)</f>
        <v>DISTRITO NACIONAL</v>
      </c>
      <c r="B147" s="132" t="s">
        <v>2716</v>
      </c>
      <c r="C147" s="118">
        <v>44315.557800925926</v>
      </c>
      <c r="D147" s="118" t="s">
        <v>2461</v>
      </c>
      <c r="E147" s="120">
        <v>918</v>
      </c>
      <c r="F147" s="152" t="str">
        <f>VLOOKUP(E147,VIP!$A$2:$O12936,2,0)</f>
        <v>DRBR918</v>
      </c>
      <c r="G147" s="119" t="str">
        <f>VLOOKUP(E147,'LISTADO ATM'!$A$2:$B$899,2,0)</f>
        <v xml:space="preserve">ATM S/M Liverpool de la Jacobo Majluta </v>
      </c>
      <c r="H147" s="119" t="str">
        <f>VLOOKUP(E147,VIP!$A$2:$O17857,7,FALSE)</f>
        <v>Si</v>
      </c>
      <c r="I147" s="119" t="str">
        <f>VLOOKUP(E147,VIP!$A$2:$O9822,8,FALSE)</f>
        <v>Si</v>
      </c>
      <c r="J147" s="119" t="str">
        <f>VLOOKUP(E147,VIP!$A$2:$O9772,8,FALSE)</f>
        <v>Si</v>
      </c>
      <c r="K147" s="119" t="str">
        <f>VLOOKUP(E147,VIP!$A$2:$O13346,6,0)</f>
        <v>NO</v>
      </c>
      <c r="L147" s="143" t="s">
        <v>2421</v>
      </c>
      <c r="M147" s="117" t="s">
        <v>2458</v>
      </c>
      <c r="N147" s="117" t="s">
        <v>2465</v>
      </c>
      <c r="O147" s="152" t="s">
        <v>2466</v>
      </c>
      <c r="P147" s="137"/>
      <c r="Q147" s="155" t="s">
        <v>2421</v>
      </c>
    </row>
    <row r="148" spans="1:17" s="99" customFormat="1" ht="18" x14ac:dyDescent="0.25">
      <c r="A148" s="119" t="str">
        <f>VLOOKUP(E148,'LISTADO ATM'!$A$2:$C$900,3,0)</f>
        <v>DISTRITO NACIONAL</v>
      </c>
      <c r="B148" s="132" t="s">
        <v>2705</v>
      </c>
      <c r="C148" s="118">
        <v>44315.590891203705</v>
      </c>
      <c r="D148" s="118" t="s">
        <v>2182</v>
      </c>
      <c r="E148" s="120">
        <v>707</v>
      </c>
      <c r="F148" s="152" t="str">
        <f>VLOOKUP(E148,VIP!$A$2:$O12925,2,0)</f>
        <v>DRBR707</v>
      </c>
      <c r="G148" s="119" t="str">
        <f>VLOOKUP(E148,'LISTADO ATM'!$A$2:$B$899,2,0)</f>
        <v xml:space="preserve">ATM IAD </v>
      </c>
      <c r="H148" s="119" t="str">
        <f>VLOOKUP(E148,VIP!$A$2:$O17846,7,FALSE)</f>
        <v>No</v>
      </c>
      <c r="I148" s="119" t="str">
        <f>VLOOKUP(E148,VIP!$A$2:$O9811,8,FALSE)</f>
        <v>No</v>
      </c>
      <c r="J148" s="119" t="str">
        <f>VLOOKUP(E148,VIP!$A$2:$O9761,8,FALSE)</f>
        <v>No</v>
      </c>
      <c r="K148" s="119" t="str">
        <f>VLOOKUP(E148,VIP!$A$2:$O13335,6,0)</f>
        <v>NO</v>
      </c>
      <c r="L148" s="143" t="s">
        <v>2481</v>
      </c>
      <c r="M148" s="117" t="s">
        <v>2458</v>
      </c>
      <c r="N148" s="117" t="s">
        <v>2465</v>
      </c>
      <c r="O148" s="152" t="s">
        <v>2467</v>
      </c>
      <c r="P148" s="137"/>
      <c r="Q148" s="155" t="s">
        <v>2481</v>
      </c>
    </row>
    <row r="149" spans="1:17" s="99" customFormat="1" ht="18" x14ac:dyDescent="0.25">
      <c r="A149" s="119" t="str">
        <f>VLOOKUP(E149,'LISTADO ATM'!$A$2:$C$900,3,0)</f>
        <v>NORTE</v>
      </c>
      <c r="B149" s="132" t="s">
        <v>2704</v>
      </c>
      <c r="C149" s="118">
        <v>44315.59302083333</v>
      </c>
      <c r="D149" s="118" t="s">
        <v>2183</v>
      </c>
      <c r="E149" s="120">
        <v>351</v>
      </c>
      <c r="F149" s="152" t="str">
        <f>VLOOKUP(E149,VIP!$A$2:$O12924,2,0)</f>
        <v>DRBR351</v>
      </c>
      <c r="G149" s="119" t="str">
        <f>VLOOKUP(E149,'LISTADO ATM'!$A$2:$B$899,2,0)</f>
        <v xml:space="preserve">ATM S/M José Luís (Puerto Plata) </v>
      </c>
      <c r="H149" s="119" t="str">
        <f>VLOOKUP(E149,VIP!$A$2:$O17845,7,FALSE)</f>
        <v>Si</v>
      </c>
      <c r="I149" s="119" t="str">
        <f>VLOOKUP(E149,VIP!$A$2:$O9810,8,FALSE)</f>
        <v>Si</v>
      </c>
      <c r="J149" s="119" t="str">
        <f>VLOOKUP(E149,VIP!$A$2:$O9760,8,FALSE)</f>
        <v>Si</v>
      </c>
      <c r="K149" s="119" t="str">
        <f>VLOOKUP(E149,VIP!$A$2:$O13334,6,0)</f>
        <v>NO</v>
      </c>
      <c r="L149" s="143" t="s">
        <v>2481</v>
      </c>
      <c r="M149" s="117" t="s">
        <v>2458</v>
      </c>
      <c r="N149" s="117" t="s">
        <v>2465</v>
      </c>
      <c r="O149" s="152" t="s">
        <v>2494</v>
      </c>
      <c r="P149" s="137"/>
      <c r="Q149" s="155" t="s">
        <v>2481</v>
      </c>
    </row>
    <row r="150" spans="1:17" s="99" customFormat="1" ht="18" x14ac:dyDescent="0.25">
      <c r="A150" s="119" t="str">
        <f>VLOOKUP(E150,'LISTADO ATM'!$A$2:$C$900,3,0)</f>
        <v>DISTRITO NACIONAL</v>
      </c>
      <c r="B150" s="132" t="s">
        <v>2598</v>
      </c>
      <c r="C150" s="118">
        <v>44314.502650462964</v>
      </c>
      <c r="D150" s="118" t="s">
        <v>2182</v>
      </c>
      <c r="E150" s="120">
        <v>453</v>
      </c>
      <c r="F150" s="152" t="str">
        <f>VLOOKUP(E150,VIP!$A$2:$O12883,2,0)</f>
        <v>DRBR453</v>
      </c>
      <c r="G150" s="119" t="str">
        <f>VLOOKUP(E150,'LISTADO ATM'!$A$2:$B$899,2,0)</f>
        <v xml:space="preserve">ATM Autobanco Sarasota II </v>
      </c>
      <c r="H150" s="119" t="str">
        <f>VLOOKUP(E150,VIP!$A$2:$O17804,7,FALSE)</f>
        <v>Si</v>
      </c>
      <c r="I150" s="119" t="str">
        <f>VLOOKUP(E150,VIP!$A$2:$O9769,8,FALSE)</f>
        <v>Si</v>
      </c>
      <c r="J150" s="119" t="str">
        <f>VLOOKUP(E150,VIP!$A$2:$O9719,8,FALSE)</f>
        <v>Si</v>
      </c>
      <c r="K150" s="119" t="str">
        <f>VLOOKUP(E150,VIP!$A$2:$O13293,6,0)</f>
        <v>SI</v>
      </c>
      <c r="L150" s="143" t="s">
        <v>2481</v>
      </c>
      <c r="M150" s="117" t="s">
        <v>2458</v>
      </c>
      <c r="N150" s="117" t="s">
        <v>2499</v>
      </c>
      <c r="O150" s="152" t="s">
        <v>2467</v>
      </c>
      <c r="P150" s="137"/>
      <c r="Q150" s="155" t="s">
        <v>2481</v>
      </c>
    </row>
    <row r="151" spans="1:17" s="99" customFormat="1" ht="18" x14ac:dyDescent="0.25">
      <c r="A151" s="119" t="str">
        <f>VLOOKUP(E151,'LISTADO ATM'!$A$2:$C$900,3,0)</f>
        <v>DISTRITO NACIONAL</v>
      </c>
      <c r="B151" s="132" t="s">
        <v>2703</v>
      </c>
      <c r="C151" s="118">
        <v>44315.594571759262</v>
      </c>
      <c r="D151" s="118" t="s">
        <v>2182</v>
      </c>
      <c r="E151" s="120">
        <v>600</v>
      </c>
      <c r="F151" s="152" t="str">
        <f>VLOOKUP(E151,VIP!$A$2:$O12923,2,0)</f>
        <v>DRBR600</v>
      </c>
      <c r="G151" s="119" t="str">
        <f>VLOOKUP(E151,'LISTADO ATM'!$A$2:$B$899,2,0)</f>
        <v>ATM S/M Bravo Hipica</v>
      </c>
      <c r="H151" s="119" t="str">
        <f>VLOOKUP(E151,VIP!$A$2:$O17844,7,FALSE)</f>
        <v>N/A</v>
      </c>
      <c r="I151" s="119" t="str">
        <f>VLOOKUP(E151,VIP!$A$2:$O9809,8,FALSE)</f>
        <v>N/A</v>
      </c>
      <c r="J151" s="119" t="str">
        <f>VLOOKUP(E151,VIP!$A$2:$O9759,8,FALSE)</f>
        <v>N/A</v>
      </c>
      <c r="K151" s="119" t="str">
        <f>VLOOKUP(E151,VIP!$A$2:$O13333,6,0)</f>
        <v>N/A</v>
      </c>
      <c r="L151" s="143" t="s">
        <v>2481</v>
      </c>
      <c r="M151" s="117" t="s">
        <v>2458</v>
      </c>
      <c r="N151" s="117" t="s">
        <v>2465</v>
      </c>
      <c r="O151" s="152" t="s">
        <v>2467</v>
      </c>
      <c r="P151" s="137"/>
      <c r="Q151" s="155" t="s">
        <v>2481</v>
      </c>
    </row>
    <row r="152" spans="1:17" s="99" customFormat="1" ht="18" x14ac:dyDescent="0.25">
      <c r="A152" s="119" t="str">
        <f>VLOOKUP(E152,'LISTADO ATM'!$A$2:$C$900,3,0)</f>
        <v>SUR</v>
      </c>
      <c r="B152" s="132" t="s">
        <v>2664</v>
      </c>
      <c r="C152" s="118">
        <v>44315.422303240739</v>
      </c>
      <c r="D152" s="118" t="s">
        <v>2182</v>
      </c>
      <c r="E152" s="120">
        <v>751</v>
      </c>
      <c r="F152" s="152" t="str">
        <f>VLOOKUP(E152,VIP!$A$2:$O12920,2,0)</f>
        <v>DRBR751</v>
      </c>
      <c r="G152" s="119" t="str">
        <f>VLOOKUP(E152,'LISTADO ATM'!$A$2:$B$899,2,0)</f>
        <v>ATM Eco Petroleo Camilo</v>
      </c>
      <c r="H152" s="119" t="str">
        <f>VLOOKUP(E152,VIP!$A$2:$O17841,7,FALSE)</f>
        <v>N/A</v>
      </c>
      <c r="I152" s="119" t="str">
        <f>VLOOKUP(E152,VIP!$A$2:$O9806,8,FALSE)</f>
        <v>N/A</v>
      </c>
      <c r="J152" s="119" t="str">
        <f>VLOOKUP(E152,VIP!$A$2:$O9756,8,FALSE)</f>
        <v>N/A</v>
      </c>
      <c r="K152" s="119" t="str">
        <f>VLOOKUP(E152,VIP!$A$2:$O13330,6,0)</f>
        <v>N/A</v>
      </c>
      <c r="L152" s="143" t="s">
        <v>2481</v>
      </c>
      <c r="M152" s="117" t="s">
        <v>2458</v>
      </c>
      <c r="N152" s="117" t="s">
        <v>2465</v>
      </c>
      <c r="O152" s="152" t="s">
        <v>2467</v>
      </c>
      <c r="P152" s="137"/>
      <c r="Q152" s="155" t="s">
        <v>2481</v>
      </c>
    </row>
  </sheetData>
  <autoFilter ref="A4:Q4">
    <sortState ref="A5:Q15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3:E1048576 E1:E86">
    <cfRule type="duplicateValues" dxfId="123" priority="21"/>
  </conditionalFormatting>
  <conditionalFormatting sqref="E87:E108">
    <cfRule type="duplicateValues" dxfId="122" priority="20"/>
  </conditionalFormatting>
  <conditionalFormatting sqref="B153:B1048576 B1:B108">
    <cfRule type="duplicateValues" dxfId="121" priority="19"/>
  </conditionalFormatting>
  <conditionalFormatting sqref="E109:E111">
    <cfRule type="duplicateValues" dxfId="120" priority="18"/>
  </conditionalFormatting>
  <conditionalFormatting sqref="B109:B111">
    <cfRule type="duplicateValues" dxfId="119" priority="17"/>
  </conditionalFormatting>
  <conditionalFormatting sqref="E153:E1048576 E1:E111">
    <cfRule type="duplicateValues" dxfId="118" priority="16"/>
  </conditionalFormatting>
  <conditionalFormatting sqref="E112:E139">
    <cfRule type="duplicateValues" dxfId="117" priority="15"/>
  </conditionalFormatting>
  <conditionalFormatting sqref="B112:B139">
    <cfRule type="duplicateValues" dxfId="116" priority="14"/>
  </conditionalFormatting>
  <conditionalFormatting sqref="E112:E139">
    <cfRule type="duplicateValues" dxfId="115" priority="13"/>
  </conditionalFormatting>
  <conditionalFormatting sqref="E153:E1048576 E1:E139">
    <cfRule type="duplicateValues" dxfId="114" priority="12"/>
  </conditionalFormatting>
  <conditionalFormatting sqref="E140:E141">
    <cfRule type="duplicateValues" dxfId="113" priority="11"/>
  </conditionalFormatting>
  <conditionalFormatting sqref="B140:B141">
    <cfRule type="duplicateValues" dxfId="112" priority="10"/>
  </conditionalFormatting>
  <conditionalFormatting sqref="E140:E141">
    <cfRule type="duplicateValues" dxfId="111" priority="9"/>
  </conditionalFormatting>
  <conditionalFormatting sqref="E140:E141">
    <cfRule type="duplicateValues" dxfId="110" priority="8"/>
  </conditionalFormatting>
  <conditionalFormatting sqref="B153:B1048576 B1:B141">
    <cfRule type="duplicateValues" dxfId="109" priority="7"/>
  </conditionalFormatting>
  <conditionalFormatting sqref="E142:E152">
    <cfRule type="duplicateValues" dxfId="108" priority="6"/>
  </conditionalFormatting>
  <conditionalFormatting sqref="B142:B152">
    <cfRule type="duplicateValues" dxfId="107" priority="5"/>
  </conditionalFormatting>
  <conditionalFormatting sqref="E142:E152">
    <cfRule type="duplicateValues" dxfId="106" priority="4"/>
  </conditionalFormatting>
  <conditionalFormatting sqref="E142:E152">
    <cfRule type="duplicateValues" dxfId="105" priority="3"/>
  </conditionalFormatting>
  <conditionalFormatting sqref="B142:B152">
    <cfRule type="duplicateValues" dxfId="104" priority="2"/>
  </conditionalFormatting>
  <conditionalFormatting sqref="E1:E1048576">
    <cfRule type="duplicateValues" dxfId="1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91" zoomScaleNormal="100" workbookViewId="0">
      <selection activeCell="B73" sqref="B73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2463</v>
      </c>
      <c r="B2" s="184"/>
      <c r="C2" s="184"/>
      <c r="D2" s="184"/>
      <c r="E2" s="18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VLOOKUP(B9,'[1]LISTADO ATM'!$A$2:$C$821,3,0)</f>
        <v>DISTRITO NACIONAL</v>
      </c>
      <c r="B9" s="122">
        <v>735</v>
      </c>
      <c r="C9" s="122" t="str">
        <f>VLOOKUP(B9,'[1]LISTADO ATM'!$A$2:$B$821,2,0)</f>
        <v xml:space="preserve">ATM Oficina Independencia II  </v>
      </c>
      <c r="D9" s="123" t="s">
        <v>2695</v>
      </c>
      <c r="E9" s="132">
        <v>3335869407</v>
      </c>
    </row>
    <row r="10" spans="1:5" ht="18" x14ac:dyDescent="0.25">
      <c r="A10" s="141" t="str">
        <f>VLOOKUP(B10,'[1]LISTADO ATM'!$A$2:$C$821,3,0)</f>
        <v>ESTE</v>
      </c>
      <c r="B10" s="122">
        <v>293</v>
      </c>
      <c r="C10" s="122" t="str">
        <f>VLOOKUP(B10,'[1]LISTADO ATM'!$A$2:$B$821,2,0)</f>
        <v xml:space="preserve">ATM S/M Nueva Visión (San Pedro) </v>
      </c>
      <c r="D10" s="123" t="s">
        <v>2695</v>
      </c>
      <c r="E10" s="132">
        <v>3335869304</v>
      </c>
    </row>
    <row r="11" spans="1:5" ht="18" x14ac:dyDescent="0.25">
      <c r="A11" s="141" t="str">
        <f>VLOOKUP(B11,'[1]LISTADO ATM'!$A$2:$C$821,3,0)</f>
        <v>DISTRITO NACIONAL</v>
      </c>
      <c r="B11" s="122">
        <v>629</v>
      </c>
      <c r="C11" s="122" t="str">
        <f>VLOOKUP(B11,'[1]LISTADO ATM'!$A$2:$B$821,2,0)</f>
        <v xml:space="preserve">ATM Oficina Americana Independencia I </v>
      </c>
      <c r="D11" s="123" t="s">
        <v>2695</v>
      </c>
      <c r="E11" s="132" t="s">
        <v>2623</v>
      </c>
    </row>
    <row r="12" spans="1:5" ht="18" x14ac:dyDescent="0.25">
      <c r="A12" s="100" t="str">
        <f>VLOOKUP(B12,'[1]LISTADO ATM'!$A$2:$C$821,3,0)</f>
        <v>DISTRITO NACIONAL</v>
      </c>
      <c r="B12" s="122">
        <v>437</v>
      </c>
      <c r="C12" s="122" t="str">
        <f>VLOOKUP(B12,'[1]LISTADO ATM'!$A$2:$B$821,2,0)</f>
        <v xml:space="preserve">ATM Autobanco Torre III </v>
      </c>
      <c r="D12" s="123" t="s">
        <v>2695</v>
      </c>
      <c r="E12" s="132" t="s">
        <v>2733</v>
      </c>
    </row>
    <row r="13" spans="1:5" ht="18" x14ac:dyDescent="0.25">
      <c r="A13" s="100" t="str">
        <f>VLOOKUP(B10,'[1]LISTADO ATM'!$A$2:$C$821,3,0)</f>
        <v>ESTE</v>
      </c>
      <c r="B13" s="122">
        <v>873</v>
      </c>
      <c r="C13" s="122" t="str">
        <f>VLOOKUP(B10,'[1]LISTADO ATM'!$A$2:$B$821,2,0)</f>
        <v xml:space="preserve">ATM S/M Nueva Visión (San Pedro) </v>
      </c>
      <c r="D13" s="123" t="s">
        <v>2695</v>
      </c>
      <c r="E13" s="132">
        <v>3335869340</v>
      </c>
    </row>
    <row r="14" spans="1:5" ht="18" x14ac:dyDescent="0.25">
      <c r="A14" s="100" t="str">
        <f>VLOOKUP(B14,'[1]LISTADO ATM'!$A$2:$C$821,3,0)</f>
        <v>DISTRITO NACIONAL</v>
      </c>
      <c r="B14" s="122">
        <v>542</v>
      </c>
      <c r="C14" s="122" t="str">
        <f>VLOOKUP(B14,'[1]LISTADO ATM'!$A$2:$B$821,2,0)</f>
        <v>ATM S/M la Cadena Carretera Mella</v>
      </c>
      <c r="D14" s="123" t="s">
        <v>2695</v>
      </c>
      <c r="E14" s="132" t="s">
        <v>2593</v>
      </c>
    </row>
    <row r="15" spans="1:5" ht="18" x14ac:dyDescent="0.25">
      <c r="A15" s="100" t="str">
        <f>VLOOKUP(B15,'[1]LISTADO ATM'!$A$2:$C$821,3,0)</f>
        <v>NORTE</v>
      </c>
      <c r="B15" s="122">
        <v>752</v>
      </c>
      <c r="C15" s="122" t="str">
        <f>VLOOKUP(B15,'[1]LISTADO ATM'!$A$2:$B$821,2,0)</f>
        <v xml:space="preserve">ATM UNP Las Carolinas (La Vega) </v>
      </c>
      <c r="D15" s="123" t="s">
        <v>2695</v>
      </c>
      <c r="E15" s="132" t="s">
        <v>2610</v>
      </c>
    </row>
    <row r="16" spans="1:5" ht="18" x14ac:dyDescent="0.25">
      <c r="A16" s="100" t="str">
        <f>VLOOKUP(B16,'[1]LISTADO ATM'!$A$2:$C$821,3,0)</f>
        <v>DISTRITO NACIONAL</v>
      </c>
      <c r="B16" s="122">
        <v>240</v>
      </c>
      <c r="C16" s="122" t="str">
        <f>VLOOKUP(B16,'[1]LISTADO ATM'!$A$2:$B$821,2,0)</f>
        <v xml:space="preserve">ATM Oficina Carrefour I </v>
      </c>
      <c r="D16" s="123" t="s">
        <v>2695</v>
      </c>
      <c r="E16" s="132" t="s">
        <v>2596</v>
      </c>
    </row>
    <row r="17" spans="1:5" ht="18" x14ac:dyDescent="0.25">
      <c r="A17" s="100" t="str">
        <f>VLOOKUP(B17,'[1]LISTADO ATM'!$A$2:$C$821,3,0)</f>
        <v>DISTRITO NACIONAL</v>
      </c>
      <c r="B17" s="122">
        <v>909</v>
      </c>
      <c r="C17" s="122" t="str">
        <f>VLOOKUP(B17,'[1]LISTADO ATM'!$A$2:$B$821,2,0)</f>
        <v xml:space="preserve">ATM UNP UASD </v>
      </c>
      <c r="D17" s="123" t="s">
        <v>2695</v>
      </c>
      <c r="E17" s="132" t="s">
        <v>2595</v>
      </c>
    </row>
    <row r="18" spans="1:5" ht="18" x14ac:dyDescent="0.25">
      <c r="A18" s="141" t="str">
        <f>VLOOKUP(B18,'[1]LISTADO ATM'!$A$2:$C$821,3,0)</f>
        <v>DISTRITO NACIONAL</v>
      </c>
      <c r="B18" s="122">
        <v>567</v>
      </c>
      <c r="C18" s="122" t="str">
        <f>VLOOKUP(B18,'[1]LISTADO ATM'!$A$2:$B$821,2,0)</f>
        <v xml:space="preserve">ATM Oficina Máximo Gómez </v>
      </c>
      <c r="D18" s="123" t="s">
        <v>2695</v>
      </c>
      <c r="E18" s="132" t="s">
        <v>2620</v>
      </c>
    </row>
    <row r="19" spans="1:5" ht="18" x14ac:dyDescent="0.25">
      <c r="A19" s="141" t="str">
        <f>VLOOKUP(B19,'[1]LISTADO ATM'!$A$2:$C$821,3,0)</f>
        <v>DISTRITO NACIONAL</v>
      </c>
      <c r="B19" s="122">
        <v>414</v>
      </c>
      <c r="C19" s="122" t="str">
        <f>VLOOKUP(B19,'[1]LISTADO ATM'!$A$2:$B$821,2,0)</f>
        <v>ATM Villa Francisca II</v>
      </c>
      <c r="D19" s="123" t="s">
        <v>2695</v>
      </c>
      <c r="E19" s="132">
        <v>3335869496</v>
      </c>
    </row>
    <row r="20" spans="1:5" ht="18" x14ac:dyDescent="0.25">
      <c r="A20" s="141" t="str">
        <f>VLOOKUP(B20,'[1]LISTADO ATM'!$A$2:$C$821,3,0)</f>
        <v>DISTRITO NACIONAL</v>
      </c>
      <c r="B20" s="122">
        <v>165</v>
      </c>
      <c r="C20" s="122" t="str">
        <f>VLOOKUP(B20,'[1]LISTADO ATM'!$A$2:$B$821,2,0)</f>
        <v>ATM Autoservicio Megacentro</v>
      </c>
      <c r="D20" s="123" t="s">
        <v>2695</v>
      </c>
      <c r="E20" s="132">
        <v>3335869438</v>
      </c>
    </row>
    <row r="21" spans="1:5" ht="18" x14ac:dyDescent="0.25">
      <c r="A21" s="141" t="str">
        <f>VLOOKUP(B21,'[1]LISTADO ATM'!$A$2:$C$821,3,0)</f>
        <v>SUR</v>
      </c>
      <c r="B21" s="122">
        <v>45</v>
      </c>
      <c r="C21" s="122" t="str">
        <f>VLOOKUP(B21,'[1]LISTADO ATM'!$A$2:$B$821,2,0)</f>
        <v xml:space="preserve">ATM Oficina Tamayo </v>
      </c>
      <c r="D21" s="123" t="s">
        <v>2695</v>
      </c>
      <c r="E21" s="132" t="s">
        <v>2696</v>
      </c>
    </row>
    <row r="22" spans="1:5" ht="18" x14ac:dyDescent="0.25">
      <c r="A22" s="141" t="str">
        <f>VLOOKUP(B22,'[1]LISTADO ATM'!$A$2:$C$821,3,0)</f>
        <v>DISTRITO NACIONAL</v>
      </c>
      <c r="B22" s="122">
        <v>931</v>
      </c>
      <c r="C22" s="122" t="str">
        <f>VLOOKUP(B22,'[1]LISTADO ATM'!$A$2:$B$821,2,0)</f>
        <v xml:space="preserve">ATM Autobanco Luperón I </v>
      </c>
      <c r="D22" s="123" t="s">
        <v>2695</v>
      </c>
      <c r="E22" s="132">
        <v>3335869399</v>
      </c>
    </row>
    <row r="23" spans="1:5" ht="18" x14ac:dyDescent="0.25">
      <c r="A23" s="141" t="str">
        <f>VLOOKUP(B23,'[1]LISTADO ATM'!$A$2:$C$821,3,0)</f>
        <v>DISTRITO NACIONAL</v>
      </c>
      <c r="B23" s="122">
        <v>971</v>
      </c>
      <c r="C23" s="122" t="str">
        <f>VLOOKUP(B23,'[1]LISTADO ATM'!$A$2:$B$821,2,0)</f>
        <v xml:space="preserve">ATM Club Banreservas I </v>
      </c>
      <c r="D23" s="123" t="s">
        <v>2695</v>
      </c>
      <c r="E23" s="132">
        <v>3335869414</v>
      </c>
    </row>
    <row r="24" spans="1:5" ht="18" x14ac:dyDescent="0.25">
      <c r="A24" s="141" t="str">
        <f>VLOOKUP(B24,'[1]LISTADO ATM'!$A$2:$C$821,3,0)</f>
        <v>SUR</v>
      </c>
      <c r="B24" s="122">
        <v>342</v>
      </c>
      <c r="C24" s="122" t="str">
        <f>VLOOKUP(B24,'[1]LISTADO ATM'!$A$2:$B$821,2,0)</f>
        <v>ATM Oficina Obras Públicas Azua</v>
      </c>
      <c r="D24" s="123" t="s">
        <v>2695</v>
      </c>
      <c r="E24" s="132" t="s">
        <v>2661</v>
      </c>
    </row>
    <row r="25" spans="1:5" ht="18" x14ac:dyDescent="0.25">
      <c r="A25" s="141" t="str">
        <f>VLOOKUP(B25,'[1]LISTADO ATM'!$A$2:$C$821,3,0)</f>
        <v>SUR</v>
      </c>
      <c r="B25" s="122">
        <v>615</v>
      </c>
      <c r="C25" s="122" t="str">
        <f>VLOOKUP(B25,'[1]LISTADO ATM'!$A$2:$B$821,2,0)</f>
        <v xml:space="preserve">ATM Estación Sunix Cabral (Barahona) </v>
      </c>
      <c r="D25" s="123" t="s">
        <v>2695</v>
      </c>
      <c r="E25" s="132">
        <v>3335869370</v>
      </c>
    </row>
    <row r="26" spans="1:5" ht="18" x14ac:dyDescent="0.25">
      <c r="A26" s="141" t="str">
        <f>VLOOKUP(B26,'[1]LISTADO ATM'!$A$2:$C$821,3,0)</f>
        <v>ESTE</v>
      </c>
      <c r="B26" s="122">
        <v>429</v>
      </c>
      <c r="C26" s="122" t="str">
        <f>VLOOKUP(B26,'[1]LISTADO ATM'!$A$2:$B$821,2,0)</f>
        <v xml:space="preserve">ATM Oficina Jumbo La Romana </v>
      </c>
      <c r="D26" s="123" t="s">
        <v>2695</v>
      </c>
      <c r="E26" s="132">
        <v>3335869297</v>
      </c>
    </row>
    <row r="27" spans="1:5" ht="18" x14ac:dyDescent="0.25">
      <c r="A27" s="141" t="str">
        <f>VLOOKUP(B27,'[1]LISTADO ATM'!$A$2:$C$821,3,0)</f>
        <v>DISTRITO NACIONAL</v>
      </c>
      <c r="B27" s="122">
        <v>162</v>
      </c>
      <c r="C27" s="122" t="str">
        <f>VLOOKUP(B27,'[1]LISTADO ATM'!$A$2:$B$821,2,0)</f>
        <v xml:space="preserve">ATM Oficina Tiradentes I </v>
      </c>
      <c r="D27" s="123" t="s">
        <v>2695</v>
      </c>
      <c r="E27" s="132" t="s">
        <v>2619</v>
      </c>
    </row>
    <row r="28" spans="1:5" ht="18" x14ac:dyDescent="0.25">
      <c r="A28" s="141" t="str">
        <f>VLOOKUP(B28,'[1]LISTADO ATM'!$A$2:$C$821,3,0)</f>
        <v>DISTRITO NACIONAL</v>
      </c>
      <c r="B28" s="122">
        <v>441</v>
      </c>
      <c r="C28" s="122" t="str">
        <f>VLOOKUP(B28,'[1]LISTADO ATM'!$A$2:$B$821,2,0)</f>
        <v>ATM Estacion de Servicio Romulo Betancour</v>
      </c>
      <c r="D28" s="123" t="s">
        <v>2695</v>
      </c>
      <c r="E28" s="132" t="s">
        <v>2618</v>
      </c>
    </row>
    <row r="29" spans="1:5" ht="18" x14ac:dyDescent="0.25">
      <c r="A29" s="141" t="str">
        <f>VLOOKUP(B29,'[1]LISTADO ATM'!$A$2:$C$821,3,0)</f>
        <v>SUR</v>
      </c>
      <c r="B29" s="122">
        <v>249</v>
      </c>
      <c r="C29" s="122" t="str">
        <f>VLOOKUP(B29,'[1]LISTADO ATM'!$A$2:$B$821,2,0)</f>
        <v xml:space="preserve">ATM Banco Agrícola Neiba </v>
      </c>
      <c r="D29" s="123" t="s">
        <v>2695</v>
      </c>
      <c r="E29" s="132" t="s">
        <v>2589</v>
      </c>
    </row>
    <row r="30" spans="1:5" ht="18" x14ac:dyDescent="0.25">
      <c r="A30" s="141" t="str">
        <f>VLOOKUP(B30,'[1]LISTADO ATM'!$A$2:$C$821,3,0)</f>
        <v>ESTE</v>
      </c>
      <c r="B30" s="122">
        <v>963</v>
      </c>
      <c r="C30" s="122" t="str">
        <f>VLOOKUP(B30,'[1]LISTADO ATM'!$A$2:$B$821,2,0)</f>
        <v xml:space="preserve">ATM Multiplaza La Romana </v>
      </c>
      <c r="D30" s="123" t="s">
        <v>2695</v>
      </c>
      <c r="E30" s="132" t="s">
        <v>2622</v>
      </c>
    </row>
    <row r="31" spans="1:5" ht="18" x14ac:dyDescent="0.25">
      <c r="A31" s="141" t="str">
        <f>VLOOKUP(B31,'[1]LISTADO ATM'!$A$2:$C$821,3,0)</f>
        <v>SUR</v>
      </c>
      <c r="B31" s="122">
        <v>403</v>
      </c>
      <c r="C31" s="122" t="str">
        <f>VLOOKUP(B31,'[1]LISTADO ATM'!$A$2:$B$821,2,0)</f>
        <v xml:space="preserve">ATM Oficina Vicente Noble </v>
      </c>
      <c r="D31" s="123" t="s">
        <v>2695</v>
      </c>
      <c r="E31" s="132" t="s">
        <v>2587</v>
      </c>
    </row>
    <row r="32" spans="1:5" ht="18" x14ac:dyDescent="0.25">
      <c r="A32" s="100" t="str">
        <f>VLOOKUP(B32,'[1]LISTADO ATM'!$A$2:$C$821,3,0)</f>
        <v>DISTRITO NACIONAL</v>
      </c>
      <c r="B32" s="122">
        <v>967</v>
      </c>
      <c r="C32" s="122" t="str">
        <f>VLOOKUP(B32,'[1]LISTADO ATM'!$A$2:$B$821,2,0)</f>
        <v xml:space="preserve">ATM UNP Hiper Olé Autopista Duarte </v>
      </c>
      <c r="D32" s="123" t="s">
        <v>2695</v>
      </c>
      <c r="E32" s="132">
        <v>3335870060</v>
      </c>
    </row>
    <row r="33" spans="1:5" ht="18" x14ac:dyDescent="0.25">
      <c r="A33" s="100" t="str">
        <f>VLOOKUP(B33,'[1]LISTADO ATM'!$A$2:$C$821,3,0)</f>
        <v>DISTRITO NACIONAL</v>
      </c>
      <c r="B33" s="122">
        <v>559</v>
      </c>
      <c r="C33" s="122" t="str">
        <f>VLOOKUP(B33,'[1]LISTADO ATM'!$A$2:$B$821,2,0)</f>
        <v xml:space="preserve">ATM UNP Metro I </v>
      </c>
      <c r="D33" s="123" t="s">
        <v>2695</v>
      </c>
      <c r="E33" s="132">
        <v>3335870054</v>
      </c>
    </row>
    <row r="34" spans="1:5" ht="18" x14ac:dyDescent="0.25">
      <c r="A34" s="100" t="str">
        <f>VLOOKUP(B34,'[1]LISTADO ATM'!$A$2:$C$821,3,0)</f>
        <v>DISTRITO NACIONAL</v>
      </c>
      <c r="B34" s="122">
        <v>389</v>
      </c>
      <c r="C34" s="122" t="str">
        <f>VLOOKUP(B34,'[1]LISTADO ATM'!$A$2:$B$821,2,0)</f>
        <v xml:space="preserve">ATM Casino Hotel Princess </v>
      </c>
      <c r="D34" s="123" t="s">
        <v>2695</v>
      </c>
      <c r="E34" s="132">
        <v>3335869429</v>
      </c>
    </row>
    <row r="35" spans="1:5" ht="18" x14ac:dyDescent="0.25">
      <c r="A35" s="141" t="str">
        <f>VLOOKUP(B35,'[1]LISTADO ATM'!$A$2:$C$821,3,0)</f>
        <v>SUR</v>
      </c>
      <c r="B35" s="122">
        <v>831</v>
      </c>
      <c r="C35" s="122" t="str">
        <f>VLOOKUP(B35,'[1]LISTADO ATM'!$A$2:$B$821,2,0)</f>
        <v xml:space="preserve">ATM Politécnico Loyola San Cristóbal </v>
      </c>
      <c r="D35" s="123" t="s">
        <v>2695</v>
      </c>
      <c r="E35" s="132" t="s">
        <v>2621</v>
      </c>
    </row>
    <row r="36" spans="1:5" ht="18" x14ac:dyDescent="0.25">
      <c r="A36" s="141" t="str">
        <f>VLOOKUP(B36,'[1]LISTADO ATM'!$A$2:$C$821,3,0)</f>
        <v>DISTRITO NACIONAL</v>
      </c>
      <c r="B36" s="122">
        <v>918</v>
      </c>
      <c r="C36" s="122" t="str">
        <f>VLOOKUP(B36,'[1]LISTADO ATM'!$A$2:$B$821,2,0)</f>
        <v xml:space="preserve">ATM S/M Liverpool de la Jacobo Majluta </v>
      </c>
      <c r="D36" s="123" t="s">
        <v>2695</v>
      </c>
      <c r="E36" s="132">
        <v>3335869997</v>
      </c>
    </row>
    <row r="37" spans="1:5" ht="18" x14ac:dyDescent="0.25">
      <c r="A37" s="141" t="str">
        <f>VLOOKUP(B37,'[1]LISTADO ATM'!$A$2:$C$821,3,0)</f>
        <v>ESTE</v>
      </c>
      <c r="B37" s="122">
        <v>480</v>
      </c>
      <c r="C37" s="122" t="str">
        <f>VLOOKUP(B37,'[1]LISTADO ATM'!$A$2:$B$821,2,0)</f>
        <v>ATM UNP Farmaconal Higuey</v>
      </c>
      <c r="D37" s="123" t="s">
        <v>2695</v>
      </c>
      <c r="E37" s="132">
        <v>3335869450</v>
      </c>
    </row>
    <row r="38" spans="1:5" ht="18.75" thickBot="1" x14ac:dyDescent="0.3">
      <c r="A38" s="103" t="s">
        <v>2488</v>
      </c>
      <c r="B38" s="144">
        <f>COUNT(B9:B37)</f>
        <v>29</v>
      </c>
      <c r="C38" s="174"/>
      <c r="D38" s="175"/>
      <c r="E38" s="176"/>
    </row>
    <row r="39" spans="1:5" x14ac:dyDescent="0.25">
      <c r="B39" s="105"/>
      <c r="E39" s="105"/>
    </row>
    <row r="40" spans="1:5" ht="18" x14ac:dyDescent="0.25">
      <c r="A40" s="177" t="s">
        <v>2489</v>
      </c>
      <c r="B40" s="178"/>
      <c r="C40" s="178"/>
      <c r="D40" s="178"/>
      <c r="E40" s="179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18" x14ac:dyDescent="0.25">
      <c r="A42" s="100" t="str">
        <f>VLOOKUP(B42,'[1]LISTADO ATM'!$A$2:$C$821,3,0)</f>
        <v>ESTE</v>
      </c>
      <c r="B42" s="122">
        <v>211</v>
      </c>
      <c r="C42" s="122" t="str">
        <f>VLOOKUP(B42,'[1]LISTADO ATM'!$A$2:$B$821,2,0)</f>
        <v xml:space="preserve">ATM Oficina La Romana I </v>
      </c>
      <c r="D42" s="123" t="s">
        <v>2734</v>
      </c>
      <c r="E42" s="132">
        <v>3335869834</v>
      </c>
    </row>
    <row r="43" spans="1:5" ht="18" x14ac:dyDescent="0.25">
      <c r="A43" s="100">
        <v>3</v>
      </c>
      <c r="B43" s="122">
        <v>670</v>
      </c>
      <c r="C43" s="122" t="str">
        <f>VLOOKUP(B43,'[1]LISTADO ATM'!$A$2:$B$821,2,0)</f>
        <v>ATM Estación Texaco Algodón</v>
      </c>
      <c r="D43" s="123" t="s">
        <v>2734</v>
      </c>
      <c r="E43" s="132">
        <v>3335869262</v>
      </c>
    </row>
    <row r="44" spans="1:5" ht="18" x14ac:dyDescent="0.25">
      <c r="A44" s="100" t="str">
        <f>VLOOKUP(B44,'[1]LISTADO ATM'!$A$2:$C$821,3,0)</f>
        <v>DISTRITO NACIONAL</v>
      </c>
      <c r="B44" s="197">
        <v>160</v>
      </c>
      <c r="C44" s="122" t="str">
        <f>VLOOKUP(B44,'[1]LISTADO ATM'!$A$2:$B$821,2,0)</f>
        <v xml:space="preserve">ATM Oficina Herrera </v>
      </c>
      <c r="D44" s="123" t="s">
        <v>2734</v>
      </c>
      <c r="E44" s="132">
        <v>3335870077</v>
      </c>
    </row>
    <row r="45" spans="1:5" ht="18.75" thickBot="1" x14ac:dyDescent="0.3">
      <c r="A45" s="103" t="s">
        <v>2488</v>
      </c>
      <c r="B45" s="144">
        <f>COUNT(B42:B44)</f>
        <v>3</v>
      </c>
      <c r="C45" s="166"/>
      <c r="D45" s="167"/>
      <c r="E45" s="168"/>
    </row>
    <row r="46" spans="1:5" ht="15.75" thickBot="1" x14ac:dyDescent="0.3">
      <c r="B46" s="105"/>
      <c r="E46" s="105"/>
    </row>
    <row r="47" spans="1:5" ht="18.75" thickBot="1" x14ac:dyDescent="0.3">
      <c r="A47" s="161" t="s">
        <v>2490</v>
      </c>
      <c r="B47" s="162"/>
      <c r="C47" s="162"/>
      <c r="D47" s="162"/>
      <c r="E47" s="163"/>
    </row>
    <row r="48" spans="1:5" ht="18" x14ac:dyDescent="0.25">
      <c r="A48" s="102" t="s">
        <v>15</v>
      </c>
      <c r="B48" s="102" t="s">
        <v>2419</v>
      </c>
      <c r="C48" s="102" t="s">
        <v>46</v>
      </c>
      <c r="D48" s="102" t="s">
        <v>2422</v>
      </c>
      <c r="E48" s="111" t="s">
        <v>2420</v>
      </c>
    </row>
    <row r="49" spans="1:5" ht="18" x14ac:dyDescent="0.25">
      <c r="A49" s="141" t="str">
        <f>VLOOKUP(B49,'[1]LISTADO ATM'!$A$2:$C$821,3,0)</f>
        <v>DISTRITO NACIONAL</v>
      </c>
      <c r="B49" s="122">
        <v>486</v>
      </c>
      <c r="C49" s="122" t="str">
        <f>VLOOKUP(B49,'[1]LISTADO ATM'!$A$2:$B$821,2,0)</f>
        <v xml:space="preserve">ATM Olé La Caleta </v>
      </c>
      <c r="D49" s="124" t="s">
        <v>2444</v>
      </c>
      <c r="E49" s="132" t="s">
        <v>2579</v>
      </c>
    </row>
    <row r="50" spans="1:5" ht="18" x14ac:dyDescent="0.25">
      <c r="A50" s="141" t="str">
        <f>VLOOKUP(B50,'[1]LISTADO ATM'!$A$2:$C$821,3,0)</f>
        <v>NORTE</v>
      </c>
      <c r="B50" s="122">
        <v>809</v>
      </c>
      <c r="C50" s="122" t="str">
        <f>VLOOKUP(B50,'[1]LISTADO ATM'!$A$2:$B$821,2,0)</f>
        <v>ATM Yoma (Cotuí)</v>
      </c>
      <c r="D50" s="124" t="s">
        <v>2444</v>
      </c>
      <c r="E50" s="132">
        <v>3335869255</v>
      </c>
    </row>
    <row r="51" spans="1:5" ht="18" x14ac:dyDescent="0.25">
      <c r="A51" s="141" t="str">
        <f>VLOOKUP(B51,'[1]LISTADO ATM'!$A$2:$C$821,3,0)</f>
        <v>DISTRITO NACIONAL</v>
      </c>
      <c r="B51" s="122">
        <v>527</v>
      </c>
      <c r="C51" s="122" t="str">
        <f>VLOOKUP(B51,'[1]LISTADO ATM'!$A$2:$B$821,2,0)</f>
        <v>ATM Oficina Zona Oriental II</v>
      </c>
      <c r="D51" s="124" t="s">
        <v>2444</v>
      </c>
      <c r="E51" s="132">
        <v>3335869992</v>
      </c>
    </row>
    <row r="52" spans="1:5" ht="18" x14ac:dyDescent="0.25">
      <c r="A52" s="141" t="str">
        <f>VLOOKUP(B52,'[1]LISTADO ATM'!$A$2:$C$821,3,0)</f>
        <v>ESTE</v>
      </c>
      <c r="B52" s="122">
        <v>114</v>
      </c>
      <c r="C52" s="122" t="str">
        <f>VLOOKUP(B52,'[1]LISTADO ATM'!$A$2:$B$821,2,0)</f>
        <v xml:space="preserve">ATM Oficina Hato Mayor </v>
      </c>
      <c r="D52" s="124" t="s">
        <v>2444</v>
      </c>
      <c r="E52" s="132">
        <v>3335870048</v>
      </c>
    </row>
    <row r="53" spans="1:5" ht="18" x14ac:dyDescent="0.25">
      <c r="A53" s="141" t="str">
        <f>VLOOKUP(B53,'[1]LISTADO ATM'!$A$2:$C$821,3,0)</f>
        <v>DISTRITO NACIONAL</v>
      </c>
      <c r="B53" s="122">
        <v>407</v>
      </c>
      <c r="C53" s="122" t="str">
        <f>VLOOKUP(B53,'[1]LISTADO ATM'!$A$2:$B$821,2,0)</f>
        <v xml:space="preserve">ATM Multicentro La Sirena Villa Mella </v>
      </c>
      <c r="D53" s="124" t="s">
        <v>2444</v>
      </c>
      <c r="E53" s="132">
        <v>3335870110</v>
      </c>
    </row>
    <row r="54" spans="1:5" ht="18" x14ac:dyDescent="0.25">
      <c r="A54" s="141" t="str">
        <f>VLOOKUP(B54,'[1]LISTADO ATM'!$A$2:$C$821,3,0)</f>
        <v>SUR</v>
      </c>
      <c r="B54" s="122">
        <v>512</v>
      </c>
      <c r="C54" s="122" t="str">
        <f>VLOOKUP(B54,'[1]LISTADO ATM'!$A$2:$B$821,2,0)</f>
        <v>ATM Plaza Jesús Ferreira</v>
      </c>
      <c r="D54" s="124" t="s">
        <v>2444</v>
      </c>
      <c r="E54" s="132">
        <v>3335870140</v>
      </c>
    </row>
    <row r="55" spans="1:5" ht="18" x14ac:dyDescent="0.25">
      <c r="A55" s="141" t="e">
        <f>VLOOKUP(B55,'[1]LISTADO ATM'!$A$2:$C$821,3,0)</f>
        <v>#N/A</v>
      </c>
      <c r="B55" s="122"/>
      <c r="C55" s="122" t="e">
        <f>VLOOKUP(B55,'[1]LISTADO ATM'!$A$2:$B$821,2,0)</f>
        <v>#N/A</v>
      </c>
      <c r="D55" s="124" t="s">
        <v>2444</v>
      </c>
      <c r="E55" s="201"/>
    </row>
    <row r="56" spans="1:5" ht="18" x14ac:dyDescent="0.25">
      <c r="A56" s="141" t="e">
        <f>VLOOKUP(B56,'[1]LISTADO ATM'!$A$2:$C$821,3,0)</f>
        <v>#N/A</v>
      </c>
      <c r="B56" s="122"/>
      <c r="C56" s="122" t="e">
        <f>VLOOKUP(B56,'[1]LISTADO ATM'!$A$2:$B$821,2,0)</f>
        <v>#N/A</v>
      </c>
      <c r="D56" s="124" t="s">
        <v>2444</v>
      </c>
      <c r="E56" s="201"/>
    </row>
    <row r="57" spans="1:5" ht="18" x14ac:dyDescent="0.25">
      <c r="A57" s="141" t="e">
        <f>VLOOKUP(B57,'[1]LISTADO ATM'!$A$2:$C$821,3,0)</f>
        <v>#N/A</v>
      </c>
      <c r="B57" s="122"/>
      <c r="C57" s="122" t="e">
        <f>VLOOKUP(B57,'[1]LISTADO ATM'!$A$2:$B$821,2,0)</f>
        <v>#N/A</v>
      </c>
      <c r="D57" s="124" t="s">
        <v>2444</v>
      </c>
      <c r="E57" s="201"/>
    </row>
    <row r="58" spans="1:5" ht="18" x14ac:dyDescent="0.25">
      <c r="A58" s="141" t="e">
        <f>VLOOKUP(B58,'[1]LISTADO ATM'!$A$2:$C$821,3,0)</f>
        <v>#N/A</v>
      </c>
      <c r="B58" s="122"/>
      <c r="C58" s="122" t="e">
        <f>VLOOKUP(B58,'[1]LISTADO ATM'!$A$2:$B$821,2,0)</f>
        <v>#N/A</v>
      </c>
      <c r="D58" s="124" t="s">
        <v>2444</v>
      </c>
      <c r="E58" s="196"/>
    </row>
    <row r="59" spans="1:5" ht="18.75" thickBot="1" x14ac:dyDescent="0.3">
      <c r="A59" s="142" t="s">
        <v>2488</v>
      </c>
      <c r="B59" s="144">
        <f>COUNT(B49:B58)</f>
        <v>6</v>
      </c>
      <c r="C59" s="113"/>
      <c r="D59" s="113"/>
      <c r="E59" s="113"/>
    </row>
    <row r="60" spans="1:5" ht="15.75" thickBot="1" x14ac:dyDescent="0.3">
      <c r="B60" s="105"/>
      <c r="E60" s="105"/>
    </row>
    <row r="61" spans="1:5" ht="18.75" thickBot="1" x14ac:dyDescent="0.3">
      <c r="A61" s="161" t="s">
        <v>2569</v>
      </c>
      <c r="B61" s="162"/>
      <c r="C61" s="162"/>
      <c r="D61" s="162"/>
      <c r="E61" s="163"/>
    </row>
    <row r="62" spans="1:5" ht="18" x14ac:dyDescent="0.25">
      <c r="A62" s="102" t="s">
        <v>15</v>
      </c>
      <c r="B62" s="102" t="s">
        <v>2419</v>
      </c>
      <c r="C62" s="102" t="s">
        <v>46</v>
      </c>
      <c r="D62" s="102" t="s">
        <v>2422</v>
      </c>
      <c r="E62" s="111" t="s">
        <v>2420</v>
      </c>
    </row>
    <row r="63" spans="1:5" ht="18" x14ac:dyDescent="0.25">
      <c r="A63" s="100" t="str">
        <f>VLOOKUP(B63,'[1]LISTADO ATM'!$A$2:$C$821,3,0)</f>
        <v>DISTRITO NACIONAL</v>
      </c>
      <c r="B63" s="122">
        <v>577</v>
      </c>
      <c r="C63" s="122" t="str">
        <f>VLOOKUP(B63,'[1]LISTADO ATM'!$A$2:$B$821,2,0)</f>
        <v xml:space="preserve">ATM Olé Ave. Duarte </v>
      </c>
      <c r="D63" s="114" t="s">
        <v>2515</v>
      </c>
      <c r="E63" s="132" t="s">
        <v>2583</v>
      </c>
    </row>
    <row r="64" spans="1:5" ht="18" x14ac:dyDescent="0.25">
      <c r="A64" s="100" t="str">
        <f>VLOOKUP(B64,'[1]LISTADO ATM'!$A$2:$C$821,3,0)</f>
        <v>DISTRITO NACIONAL</v>
      </c>
      <c r="B64" s="122">
        <v>578</v>
      </c>
      <c r="C64" s="122" t="str">
        <f>VLOOKUP(B64,'[1]LISTADO ATM'!$A$2:$B$821,2,0)</f>
        <v xml:space="preserve">ATM Procuraduría General de la República </v>
      </c>
      <c r="D64" s="114" t="s">
        <v>2515</v>
      </c>
      <c r="E64" s="132" t="s">
        <v>2597</v>
      </c>
    </row>
    <row r="65" spans="1:5" ht="18" x14ac:dyDescent="0.25">
      <c r="A65" s="100" t="str">
        <f>VLOOKUP(B65,'[1]LISTADO ATM'!$A$2:$C$821,3,0)</f>
        <v>SUR</v>
      </c>
      <c r="B65" s="122">
        <v>537</v>
      </c>
      <c r="C65" s="122" t="str">
        <f>VLOOKUP(B65,'[1]LISTADO ATM'!$A$2:$B$821,2,0)</f>
        <v xml:space="preserve">ATM Estación Texaco Enriquillo (Barahona) </v>
      </c>
      <c r="D65" s="114" t="s">
        <v>2515</v>
      </c>
      <c r="E65" s="132" t="s">
        <v>2594</v>
      </c>
    </row>
    <row r="66" spans="1:5" ht="18" x14ac:dyDescent="0.25">
      <c r="A66" s="100" t="str">
        <f>VLOOKUP(B66,'[1]LISTADO ATM'!$A$2:$C$821,3,0)</f>
        <v>DISTRITO NACIONAL</v>
      </c>
      <c r="B66" s="122">
        <v>678</v>
      </c>
      <c r="C66" s="122" t="str">
        <f>VLOOKUP(B66,'[1]LISTADO ATM'!$A$2:$B$821,2,0)</f>
        <v>ATM Eco Petroleo San Isidro</v>
      </c>
      <c r="D66" s="114" t="s">
        <v>2515</v>
      </c>
      <c r="E66" s="132" t="s">
        <v>2609</v>
      </c>
    </row>
    <row r="67" spans="1:5" ht="18" x14ac:dyDescent="0.25">
      <c r="A67" s="100" t="str">
        <f>VLOOKUP(B67,'[1]LISTADO ATM'!$A$2:$C$821,3,0)</f>
        <v>DISTRITO NACIONAL</v>
      </c>
      <c r="B67" s="122">
        <v>147</v>
      </c>
      <c r="C67" s="122" t="str">
        <f>VLOOKUP(B67,'[1]LISTADO ATM'!$A$2:$B$821,2,0)</f>
        <v xml:space="preserve">ATM Kiosco Megacentro I </v>
      </c>
      <c r="D67" s="114" t="s">
        <v>2515</v>
      </c>
      <c r="E67" s="132">
        <v>3335869501</v>
      </c>
    </row>
    <row r="68" spans="1:5" ht="18" x14ac:dyDescent="0.25">
      <c r="A68" s="100" t="str">
        <f>VLOOKUP(B68,'[1]LISTADO ATM'!$A$2:$C$821,3,0)</f>
        <v>NORTE</v>
      </c>
      <c r="B68" s="122">
        <v>888</v>
      </c>
      <c r="C68" s="122" t="str">
        <f>VLOOKUP(B68,'[1]LISTADO ATM'!$A$2:$B$821,2,0)</f>
        <v>ATM Oficina galeria 56 II (SFM)</v>
      </c>
      <c r="D68" s="114" t="s">
        <v>2515</v>
      </c>
      <c r="E68" s="132">
        <v>3335870042</v>
      </c>
    </row>
    <row r="69" spans="1:5" ht="18" x14ac:dyDescent="0.25">
      <c r="A69" s="100" t="str">
        <f>VLOOKUP(B69,'[1]LISTADO ATM'!$A$2:$C$821,3,0)</f>
        <v>SUR</v>
      </c>
      <c r="B69" s="122">
        <v>6</v>
      </c>
      <c r="C69" s="122" t="str">
        <f>VLOOKUP(B69,'[1]LISTADO ATM'!$A$2:$B$821,2,0)</f>
        <v xml:space="preserve">ATM Plaza WAO San Juan </v>
      </c>
      <c r="D69" s="114" t="s">
        <v>2515</v>
      </c>
      <c r="E69" s="132">
        <v>3335870044</v>
      </c>
    </row>
    <row r="70" spans="1:5" ht="18" x14ac:dyDescent="0.25">
      <c r="A70" s="100" t="str">
        <f>VLOOKUP(B70,'[1]LISTADO ATM'!$A$2:$C$821,3,0)</f>
        <v>NORTE</v>
      </c>
      <c r="B70" s="122">
        <v>882</v>
      </c>
      <c r="C70" s="122" t="str">
        <f>VLOOKUP(B70,'[1]LISTADO ATM'!$A$2:$B$821,2,0)</f>
        <v xml:space="preserve">ATM Oficina Moca II </v>
      </c>
      <c r="D70" s="114" t="s">
        <v>2515</v>
      </c>
      <c r="E70" s="132">
        <v>3335870057</v>
      </c>
    </row>
    <row r="71" spans="1:5" ht="18" x14ac:dyDescent="0.25">
      <c r="A71" s="100" t="e">
        <f>VLOOKUP(B71,'[1]LISTADO ATM'!$A$2:$C$821,3,0)</f>
        <v>#N/A</v>
      </c>
      <c r="B71" s="197"/>
      <c r="C71" s="122" t="e">
        <f>VLOOKUP(B71,'[1]LISTADO ATM'!$A$2:$B$821,2,0)</f>
        <v>#N/A</v>
      </c>
      <c r="D71" s="114" t="s">
        <v>2515</v>
      </c>
      <c r="E71" s="198"/>
    </row>
    <row r="72" spans="1:5" ht="18" x14ac:dyDescent="0.25">
      <c r="A72" s="100" t="e">
        <f>VLOOKUP(B72,'[1]LISTADO ATM'!$A$2:$C$821,3,0)</f>
        <v>#N/A</v>
      </c>
      <c r="B72" s="197"/>
      <c r="C72" s="122" t="e">
        <f>VLOOKUP(B72,'[1]LISTADO ATM'!$A$2:$B$821,2,0)</f>
        <v>#N/A</v>
      </c>
      <c r="D72" s="114" t="s">
        <v>2515</v>
      </c>
      <c r="E72" s="198"/>
    </row>
    <row r="73" spans="1:5" ht="18.75" thickBot="1" x14ac:dyDescent="0.3">
      <c r="A73" s="103"/>
      <c r="B73" s="144">
        <f>COUNT(B63:B70)</f>
        <v>8</v>
      </c>
      <c r="C73" s="113"/>
      <c r="D73" s="153"/>
      <c r="E73" s="154"/>
    </row>
    <row r="74" spans="1:5" ht="15.75" thickBot="1" x14ac:dyDescent="0.3">
      <c r="B74" s="105"/>
      <c r="E74" s="105"/>
    </row>
    <row r="75" spans="1:5" ht="18" x14ac:dyDescent="0.25">
      <c r="A75" s="169" t="s">
        <v>2491</v>
      </c>
      <c r="B75" s="170"/>
      <c r="C75" s="170"/>
      <c r="D75" s="170"/>
      <c r="E75" s="171"/>
    </row>
    <row r="76" spans="1:5" ht="18" x14ac:dyDescent="0.25">
      <c r="A76" s="102" t="s">
        <v>15</v>
      </c>
      <c r="B76" s="102" t="s">
        <v>2419</v>
      </c>
      <c r="C76" s="104" t="s">
        <v>46</v>
      </c>
      <c r="D76" s="125" t="s">
        <v>2422</v>
      </c>
      <c r="E76" s="111" t="s">
        <v>2420</v>
      </c>
    </row>
    <row r="77" spans="1:5" ht="18" x14ac:dyDescent="0.25">
      <c r="A77" s="100" t="str">
        <f>VLOOKUP(B77,'[1]LISTADO ATM'!$A$2:$C$821,3,0)</f>
        <v>NORTE</v>
      </c>
      <c r="B77" s="122">
        <v>944</v>
      </c>
      <c r="C77" s="122" t="str">
        <f>VLOOKUP(B77,'[1]LISTADO ATM'!$A$2:$B$821,2,0)</f>
        <v xml:space="preserve">ATM UNP Mao </v>
      </c>
      <c r="D77" s="122" t="s">
        <v>2516</v>
      </c>
      <c r="E77" s="132">
        <v>3335869191</v>
      </c>
    </row>
    <row r="78" spans="1:5" ht="18" x14ac:dyDescent="0.25">
      <c r="A78" s="100" t="str">
        <f>VLOOKUP(B78,'[1]LISTADO ATM'!$A$2:$C$821,3,0)</f>
        <v>ESTE</v>
      </c>
      <c r="B78" s="122">
        <v>159</v>
      </c>
      <c r="C78" s="122" t="str">
        <f>VLOOKUP(B78,'[1]LISTADO ATM'!$A$2:$B$821,2,0)</f>
        <v xml:space="preserve">ATM Hotel Dreams Bayahibe I </v>
      </c>
      <c r="D78" s="122" t="s">
        <v>2516</v>
      </c>
      <c r="E78" s="132">
        <v>3335869268</v>
      </c>
    </row>
    <row r="79" spans="1:5" ht="18" x14ac:dyDescent="0.25">
      <c r="A79" s="100" t="str">
        <f>VLOOKUP(B79,'[1]LISTADO ATM'!$A$2:$C$821,3,0)</f>
        <v>ESTE</v>
      </c>
      <c r="B79" s="122">
        <v>104</v>
      </c>
      <c r="C79" s="122" t="str">
        <f>VLOOKUP(B79,'[1]LISTADO ATM'!$A$2:$B$821,2,0)</f>
        <v xml:space="preserve">ATM Jumbo Higuey </v>
      </c>
      <c r="D79" s="122" t="s">
        <v>2516</v>
      </c>
      <c r="E79" s="132">
        <v>3335869839</v>
      </c>
    </row>
    <row r="80" spans="1:5" ht="36" x14ac:dyDescent="0.25">
      <c r="A80" s="100" t="str">
        <f>VLOOKUP(B80,'[1]LISTADO ATM'!$A$2:$C$821,3,0)</f>
        <v>SUR</v>
      </c>
      <c r="B80" s="122">
        <v>101</v>
      </c>
      <c r="C80" s="122" t="str">
        <f>VLOOKUP(B80,'[1]LISTADO ATM'!$A$2:$B$821,2,0)</f>
        <v xml:space="preserve">ATM Oficina San Juan de la Maguana I </v>
      </c>
      <c r="D80" s="146" t="s">
        <v>2633</v>
      </c>
      <c r="E80" s="132">
        <v>3335870068</v>
      </c>
    </row>
    <row r="81" spans="1:5" ht="18.75" thickBot="1" x14ac:dyDescent="0.3">
      <c r="A81" s="103" t="s">
        <v>2488</v>
      </c>
      <c r="B81" s="144">
        <f>COUNT(B77:B80)</f>
        <v>4</v>
      </c>
      <c r="C81" s="113"/>
      <c r="D81" s="126"/>
      <c r="E81" s="126"/>
    </row>
    <row r="82" spans="1:5" ht="15.75" thickBot="1" x14ac:dyDescent="0.3">
      <c r="B82" s="105"/>
      <c r="E82" s="105"/>
    </row>
    <row r="83" spans="1:5" ht="18.75" thickBot="1" x14ac:dyDescent="0.3">
      <c r="A83" s="172" t="s">
        <v>2492</v>
      </c>
      <c r="B83" s="173"/>
      <c r="C83" s="99" t="s">
        <v>2415</v>
      </c>
      <c r="D83" s="105"/>
      <c r="E83" s="105"/>
    </row>
    <row r="84" spans="1:5" ht="18.75" thickBot="1" x14ac:dyDescent="0.3">
      <c r="A84" s="127">
        <f>+B59+B73+B81</f>
        <v>18</v>
      </c>
      <c r="B84" s="128"/>
    </row>
    <row r="85" spans="1:5" ht="15.75" thickBot="1" x14ac:dyDescent="0.3">
      <c r="B85" s="105"/>
      <c r="E85" s="105"/>
    </row>
    <row r="86" spans="1:5" ht="18.75" thickBot="1" x14ac:dyDescent="0.3">
      <c r="A86" s="161" t="s">
        <v>2493</v>
      </c>
      <c r="B86" s="162"/>
      <c r="C86" s="162"/>
      <c r="D86" s="162"/>
      <c r="E86" s="163"/>
    </row>
    <row r="87" spans="1:5" ht="18" x14ac:dyDescent="0.25">
      <c r="A87" s="106" t="s">
        <v>15</v>
      </c>
      <c r="B87" s="111" t="s">
        <v>2419</v>
      </c>
      <c r="C87" s="104" t="s">
        <v>46</v>
      </c>
      <c r="D87" s="164" t="s">
        <v>2422</v>
      </c>
      <c r="E87" s="165"/>
    </row>
    <row r="88" spans="1:5" ht="18" x14ac:dyDescent="0.25">
      <c r="A88" s="122" t="str">
        <f>VLOOKUP(B88,'[1]LISTADO ATM'!$A$2:$C$821,3,0)</f>
        <v>DISTRITO NACIONAL</v>
      </c>
      <c r="B88" s="122">
        <v>115</v>
      </c>
      <c r="C88" s="122" t="str">
        <f>VLOOKUP(B88,'[1]LISTADO ATM'!$A$2:$B$821,2,0)</f>
        <v xml:space="preserve">ATM Oficina Megacentro I </v>
      </c>
      <c r="D88" s="159" t="s">
        <v>2495</v>
      </c>
      <c r="E88" s="160"/>
    </row>
    <row r="89" spans="1:5" ht="18" x14ac:dyDescent="0.25">
      <c r="A89" s="122" t="str">
        <f>VLOOKUP(B89,'[1]LISTADO ATM'!$A$2:$C$821,3,0)</f>
        <v>NORTE</v>
      </c>
      <c r="B89" s="122">
        <v>299</v>
      </c>
      <c r="C89" s="122" t="str">
        <f>VLOOKUP(B89,'[1]LISTADO ATM'!$A$2:$B$821,2,0)</f>
        <v xml:space="preserve">ATM S/M Aprezio Cotui </v>
      </c>
      <c r="D89" s="159" t="s">
        <v>2495</v>
      </c>
      <c r="E89" s="160"/>
    </row>
    <row r="90" spans="1:5" ht="18" x14ac:dyDescent="0.25">
      <c r="A90" s="122" t="str">
        <f>VLOOKUP(B90,'[1]LISTADO ATM'!$A$2:$C$821,3,0)</f>
        <v>DISTRITO NACIONAL</v>
      </c>
      <c r="B90" s="122">
        <v>786</v>
      </c>
      <c r="C90" s="122" t="str">
        <f>VLOOKUP(B90,'[1]LISTADO ATM'!$A$2:$B$821,2,0)</f>
        <v xml:space="preserve">ATM Oficina Agora Mall II </v>
      </c>
      <c r="D90" s="159" t="s">
        <v>2634</v>
      </c>
      <c r="E90" s="160"/>
    </row>
    <row r="91" spans="1:5" ht="18" x14ac:dyDescent="0.25">
      <c r="A91" s="122" t="e">
        <f>VLOOKUP(B91,'[1]LISTADO ATM'!$A$2:$C$821,3,0)</f>
        <v>#N/A</v>
      </c>
      <c r="B91" s="122"/>
      <c r="C91" s="122" t="e">
        <f>VLOOKUP(B91,'[1]LISTADO ATM'!$A$2:$B$821,2,0)</f>
        <v>#N/A</v>
      </c>
      <c r="D91" s="151"/>
      <c r="E91" s="152"/>
    </row>
    <row r="92" spans="1:5" ht="18" x14ac:dyDescent="0.25">
      <c r="A92" s="122" t="e">
        <f>VLOOKUP(B92,'[1]LISTADO ATM'!$A$2:$C$821,3,0)</f>
        <v>#N/A</v>
      </c>
      <c r="B92" s="122"/>
      <c r="C92" s="122" t="e">
        <f>VLOOKUP(B92,'[1]LISTADO ATM'!$A$2:$B$821,2,0)</f>
        <v>#N/A</v>
      </c>
      <c r="D92" s="151"/>
      <c r="E92" s="152"/>
    </row>
    <row r="93" spans="1:5" ht="18" x14ac:dyDescent="0.25">
      <c r="A93" s="122" t="e">
        <f>VLOOKUP(B93,'[1]LISTADO ATM'!$A$2:$C$821,3,0)</f>
        <v>#N/A</v>
      </c>
      <c r="B93" s="122"/>
      <c r="C93" s="122" t="e">
        <f>VLOOKUP(B93,'[1]LISTADO ATM'!$A$2:$B$821,2,0)</f>
        <v>#N/A</v>
      </c>
      <c r="D93" s="151"/>
      <c r="E93" s="152"/>
    </row>
    <row r="94" spans="1:5" ht="18.75" thickBot="1" x14ac:dyDescent="0.3">
      <c r="A94" s="103"/>
      <c r="B94" s="144">
        <f>COUNT(B88:B90)</f>
        <v>3</v>
      </c>
      <c r="C94" s="129"/>
      <c r="D94" s="129"/>
      <c r="E94" s="130"/>
    </row>
  </sheetData>
  <mergeCells count="15">
    <mergeCell ref="A86:E86"/>
    <mergeCell ref="D87:E87"/>
    <mergeCell ref="D88:E88"/>
    <mergeCell ref="D89:E89"/>
    <mergeCell ref="D90:E90"/>
    <mergeCell ref="C38:E38"/>
    <mergeCell ref="A40:E40"/>
    <mergeCell ref="C45:E45"/>
    <mergeCell ref="A47:E47"/>
    <mergeCell ref="A61:E61"/>
    <mergeCell ref="A75:E75"/>
    <mergeCell ref="A83:B83"/>
    <mergeCell ref="A1:E1"/>
    <mergeCell ref="A2:E2"/>
    <mergeCell ref="A7:E7"/>
  </mergeCells>
  <phoneticPr fontId="46" type="noConversion"/>
  <conditionalFormatting sqref="E61">
    <cfRule type="duplicateValues" dxfId="102" priority="39"/>
  </conditionalFormatting>
  <conditionalFormatting sqref="E61">
    <cfRule type="duplicateValues" dxfId="101" priority="38"/>
  </conditionalFormatting>
  <conditionalFormatting sqref="E61">
    <cfRule type="duplicateValues" dxfId="100" priority="37"/>
  </conditionalFormatting>
  <conditionalFormatting sqref="E94 E73:E75 E59:E60 E1:E7 E81:E87 E38:E40 E45:E47">
    <cfRule type="duplicateValues" dxfId="99" priority="36"/>
  </conditionalFormatting>
  <conditionalFormatting sqref="E94 E59:E61 E1:E7 E73:E75 E81:E87 E45:E47 E38:E40">
    <cfRule type="duplicateValues" dxfId="98" priority="34"/>
    <cfRule type="duplicateValues" dxfId="97" priority="35"/>
  </conditionalFormatting>
  <conditionalFormatting sqref="E94 E1:E7 E59:E61 E73:E75 E81:E87 E38:E40 E45:E47">
    <cfRule type="duplicateValues" dxfId="96" priority="33"/>
  </conditionalFormatting>
  <conditionalFormatting sqref="B82:B86 B74:B75 B60:B61 B46:B47 B39:B40 B1:B7">
    <cfRule type="duplicateValues" dxfId="95" priority="28"/>
    <cfRule type="duplicateValues" dxfId="94" priority="29"/>
    <cfRule type="duplicateValues" dxfId="93" priority="30"/>
    <cfRule type="duplicateValues" dxfId="92" priority="31"/>
    <cfRule type="duplicateValues" dxfId="91" priority="32"/>
  </conditionalFormatting>
  <conditionalFormatting sqref="B82:B86 B74:B75 B60:B61 B46:B47 B39:B40 B1:B7">
    <cfRule type="duplicateValues" dxfId="90" priority="27"/>
  </conditionalFormatting>
  <conditionalFormatting sqref="B82:B86 B74:B75 B60:B61 B39:B40 B46:B47 B1:B7">
    <cfRule type="duplicateValues" dxfId="89" priority="26"/>
  </conditionalFormatting>
  <conditionalFormatting sqref="B82:B86">
    <cfRule type="duplicateValues" dxfId="88" priority="25"/>
  </conditionalFormatting>
  <conditionalFormatting sqref="B82:B86 B39:B40 B74:B75 B60:B61 B46:B47 B1:B7">
    <cfRule type="duplicateValues" dxfId="87" priority="24"/>
  </conditionalFormatting>
  <conditionalFormatting sqref="B82:B86 B39:B40 B74:B75 B60:B61 B46:B47 B1:B7">
    <cfRule type="duplicateValues" dxfId="86" priority="22"/>
    <cfRule type="duplicateValues" dxfId="85" priority="23"/>
  </conditionalFormatting>
  <conditionalFormatting sqref="B82:B86">
    <cfRule type="duplicateValues" dxfId="84" priority="21"/>
  </conditionalFormatting>
  <conditionalFormatting sqref="B82:B87 B60:B61 B39:B40 B46:B47 B74:B75 B1:B7">
    <cfRule type="duplicateValues" dxfId="83" priority="20"/>
  </conditionalFormatting>
  <conditionalFormatting sqref="B82:B87 B60:B61 B39:B40 B46:B47 B74:B75 B1:B7">
    <cfRule type="duplicateValues" dxfId="82" priority="16"/>
    <cfRule type="duplicateValues" dxfId="81" priority="17"/>
    <cfRule type="duplicateValues" dxfId="80" priority="18"/>
    <cfRule type="duplicateValues" dxfId="79" priority="19"/>
  </conditionalFormatting>
  <conditionalFormatting sqref="B94 B59:B61 B73:B75 B81:B87 B1:B7 B38:B40 B45:B47">
    <cfRule type="duplicateValues" dxfId="78" priority="13"/>
    <cfRule type="duplicateValues" dxfId="77" priority="14"/>
    <cfRule type="duplicateValues" dxfId="76" priority="15"/>
  </conditionalFormatting>
  <conditionalFormatting sqref="B94 B81:B87 B1:B7 B49:B61 B63:B75 B45:B47 B9:B27 B29:B40">
    <cfRule type="duplicateValues" dxfId="75" priority="12"/>
  </conditionalFormatting>
  <conditionalFormatting sqref="B49 B31 B29 B11">
    <cfRule type="duplicateValues" dxfId="74" priority="11"/>
  </conditionalFormatting>
  <conditionalFormatting sqref="B28">
    <cfRule type="duplicateValues" dxfId="73" priority="10"/>
  </conditionalFormatting>
  <conditionalFormatting sqref="B28">
    <cfRule type="duplicateValues" dxfId="72" priority="9"/>
  </conditionalFormatting>
  <conditionalFormatting sqref="B63:B72 B32:B34 B10 B12:B17">
    <cfRule type="duplicateValues" dxfId="71" priority="8"/>
  </conditionalFormatting>
  <conditionalFormatting sqref="E89">
    <cfRule type="duplicateValues" dxfId="70" priority="7"/>
  </conditionalFormatting>
  <conditionalFormatting sqref="E89">
    <cfRule type="duplicateValues" dxfId="69" priority="5"/>
    <cfRule type="duplicateValues" dxfId="68" priority="6"/>
  </conditionalFormatting>
  <conditionalFormatting sqref="B77:B80 B42:B44">
    <cfRule type="duplicateValues" dxfId="67" priority="40"/>
  </conditionalFormatting>
  <conditionalFormatting sqref="E90">
    <cfRule type="duplicateValues" dxfId="66" priority="2"/>
  </conditionalFormatting>
  <conditionalFormatting sqref="E90">
    <cfRule type="duplicateValues" dxfId="65" priority="3"/>
    <cfRule type="duplicateValues" dxfId="64" priority="4"/>
  </conditionalFormatting>
  <conditionalFormatting sqref="B1:B1048576">
    <cfRule type="duplicateValues" dxfId="63" priority="1"/>
  </conditionalFormatting>
  <conditionalFormatting sqref="E88">
    <cfRule type="duplicateValues" dxfId="62" priority="41"/>
  </conditionalFormatting>
  <conditionalFormatting sqref="E88">
    <cfRule type="duplicateValues" dxfId="61" priority="42"/>
    <cfRule type="duplicateValues" dxfId="60" priority="43"/>
  </conditionalFormatting>
  <conditionalFormatting sqref="B50:B58 B35:B37 B30 B18:B27 B9">
    <cfRule type="duplicateValues" dxfId="59" priority="44"/>
  </conditionalFormatting>
  <conditionalFormatting sqref="E91:E93">
    <cfRule type="duplicateValues" dxfId="58" priority="45"/>
  </conditionalFormatting>
  <conditionalFormatting sqref="E91:E93">
    <cfRule type="duplicateValues" dxfId="57" priority="46"/>
    <cfRule type="duplicateValues" dxfId="56" priority="47"/>
  </conditionalFormatting>
  <conditionalFormatting sqref="B88:B93">
    <cfRule type="duplicateValues" dxfId="55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4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2021-04-29T19:24:41Z</dcterms:modified>
</cp:coreProperties>
</file>