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2\"/>
    </mc:Choice>
  </mc:AlternateContent>
  <bookViews>
    <workbookView xWindow="0" yWindow="0" windowWidth="19200" windowHeight="10728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R86" i="1" l="1"/>
  <c r="F44" i="1"/>
  <c r="G44" i="1"/>
  <c r="H44" i="1"/>
  <c r="I44" i="1"/>
  <c r="J44" i="1"/>
  <c r="K44" i="1"/>
  <c r="F43" i="1"/>
  <c r="G43" i="1"/>
  <c r="H43" i="1"/>
  <c r="I43" i="1"/>
  <c r="J43" i="1"/>
  <c r="K43" i="1"/>
  <c r="F100" i="1"/>
  <c r="G100" i="1"/>
  <c r="H100" i="1"/>
  <c r="I100" i="1"/>
  <c r="J100" i="1"/>
  <c r="K100" i="1"/>
  <c r="F99" i="1"/>
  <c r="G99" i="1"/>
  <c r="H99" i="1"/>
  <c r="I99" i="1"/>
  <c r="J99" i="1"/>
  <c r="K99" i="1"/>
  <c r="F66" i="1"/>
  <c r="G66" i="1"/>
  <c r="H66" i="1"/>
  <c r="I66" i="1"/>
  <c r="J66" i="1"/>
  <c r="K66" i="1"/>
  <c r="F42" i="1"/>
  <c r="G42" i="1"/>
  <c r="H42" i="1"/>
  <c r="I42" i="1"/>
  <c r="J42" i="1"/>
  <c r="K42" i="1"/>
  <c r="F41" i="1"/>
  <c r="G41" i="1"/>
  <c r="H41" i="1"/>
  <c r="I41" i="1"/>
  <c r="J41" i="1"/>
  <c r="K41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89" i="1"/>
  <c r="G89" i="1"/>
  <c r="H89" i="1"/>
  <c r="I89" i="1"/>
  <c r="J89" i="1"/>
  <c r="K89" i="1"/>
  <c r="A44" i="1"/>
  <c r="A43" i="1"/>
  <c r="A100" i="1"/>
  <c r="A99" i="1"/>
  <c r="A66" i="1"/>
  <c r="A42" i="1"/>
  <c r="A41" i="1"/>
  <c r="A98" i="1"/>
  <c r="A97" i="1"/>
  <c r="A96" i="1"/>
  <c r="A95" i="1"/>
  <c r="A89" i="1"/>
  <c r="A39" i="1" l="1"/>
  <c r="A40" i="1"/>
  <c r="F39" i="1"/>
  <c r="G39" i="1"/>
  <c r="H39" i="1"/>
  <c r="I39" i="1"/>
  <c r="J39" i="1"/>
  <c r="K39" i="1"/>
  <c r="F40" i="1"/>
  <c r="G40" i="1"/>
  <c r="H40" i="1"/>
  <c r="I40" i="1"/>
  <c r="J40" i="1"/>
  <c r="K40" i="1"/>
  <c r="A65" i="1" l="1"/>
  <c r="A53" i="1"/>
  <c r="A88" i="1"/>
  <c r="A38" i="1"/>
  <c r="F65" i="1"/>
  <c r="G65" i="1"/>
  <c r="H65" i="1"/>
  <c r="I65" i="1"/>
  <c r="J65" i="1"/>
  <c r="K65" i="1"/>
  <c r="F53" i="1"/>
  <c r="G53" i="1"/>
  <c r="H53" i="1"/>
  <c r="I53" i="1"/>
  <c r="J53" i="1"/>
  <c r="K53" i="1"/>
  <c r="F88" i="1"/>
  <c r="G88" i="1"/>
  <c r="H88" i="1"/>
  <c r="I88" i="1"/>
  <c r="J88" i="1"/>
  <c r="K88" i="1"/>
  <c r="F38" i="1"/>
  <c r="G38" i="1"/>
  <c r="H38" i="1"/>
  <c r="I38" i="1"/>
  <c r="J38" i="1"/>
  <c r="K38" i="1"/>
  <c r="B96" i="16" l="1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A69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87" i="1" l="1"/>
  <c r="A13" i="1"/>
  <c r="A52" i="1"/>
  <c r="F87" i="1"/>
  <c r="G87" i="1"/>
  <c r="H87" i="1"/>
  <c r="I87" i="1"/>
  <c r="J87" i="1"/>
  <c r="K87" i="1"/>
  <c r="F13" i="1"/>
  <c r="G13" i="1"/>
  <c r="H13" i="1"/>
  <c r="I13" i="1"/>
  <c r="J13" i="1"/>
  <c r="K13" i="1"/>
  <c r="F52" i="1"/>
  <c r="G52" i="1"/>
  <c r="H52" i="1"/>
  <c r="I52" i="1"/>
  <c r="J52" i="1"/>
  <c r="K52" i="1"/>
  <c r="A11" i="1"/>
  <c r="A51" i="1"/>
  <c r="A61" i="1"/>
  <c r="A60" i="1"/>
  <c r="A59" i="1"/>
  <c r="A86" i="1"/>
  <c r="A85" i="1"/>
  <c r="A84" i="1"/>
  <c r="F11" i="1"/>
  <c r="G11" i="1"/>
  <c r="H11" i="1"/>
  <c r="I11" i="1"/>
  <c r="J11" i="1"/>
  <c r="K11" i="1"/>
  <c r="F51" i="1"/>
  <c r="G51" i="1"/>
  <c r="H51" i="1"/>
  <c r="I51" i="1"/>
  <c r="J51" i="1"/>
  <c r="K51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 l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83" i="1"/>
  <c r="A82" i="1"/>
  <c r="A81" i="1"/>
  <c r="F37" i="1"/>
  <c r="G37" i="1"/>
  <c r="H37" i="1"/>
  <c r="I37" i="1"/>
  <c r="J37" i="1"/>
  <c r="K37" i="1"/>
  <c r="F36" i="1"/>
  <c r="G36" i="1"/>
  <c r="H36" i="1"/>
  <c r="I36" i="1"/>
  <c r="J36" i="1"/>
  <c r="K36" i="1"/>
  <c r="F64" i="1"/>
  <c r="G64" i="1"/>
  <c r="H64" i="1"/>
  <c r="I64" i="1"/>
  <c r="J64" i="1"/>
  <c r="K64" i="1"/>
  <c r="F5" i="1"/>
  <c r="G5" i="1"/>
  <c r="H5" i="1"/>
  <c r="I5" i="1"/>
  <c r="J5" i="1"/>
  <c r="K5" i="1"/>
  <c r="F12" i="1"/>
  <c r="G12" i="1"/>
  <c r="H12" i="1"/>
  <c r="I12" i="1"/>
  <c r="J12" i="1"/>
  <c r="K12" i="1"/>
  <c r="F6" i="1"/>
  <c r="G6" i="1"/>
  <c r="H6" i="1"/>
  <c r="I6" i="1"/>
  <c r="J6" i="1"/>
  <c r="K6" i="1"/>
  <c r="A37" i="1"/>
  <c r="A36" i="1"/>
  <c r="A64" i="1"/>
  <c r="A5" i="1"/>
  <c r="A12" i="1"/>
  <c r="A6" i="1"/>
  <c r="F35" i="1"/>
  <c r="G35" i="1"/>
  <c r="H35" i="1"/>
  <c r="I35" i="1"/>
  <c r="J35" i="1"/>
  <c r="K35" i="1"/>
  <c r="A35" i="1"/>
  <c r="A16" i="1" l="1"/>
  <c r="A9" i="1"/>
  <c r="A34" i="1"/>
  <c r="A80" i="1"/>
  <c r="A58" i="1"/>
  <c r="A79" i="1"/>
  <c r="F16" i="1"/>
  <c r="G16" i="1"/>
  <c r="H16" i="1"/>
  <c r="I16" i="1"/>
  <c r="J16" i="1"/>
  <c r="K16" i="1"/>
  <c r="F9" i="1"/>
  <c r="G9" i="1"/>
  <c r="H9" i="1"/>
  <c r="I9" i="1"/>
  <c r="J9" i="1"/>
  <c r="K9" i="1"/>
  <c r="F34" i="1"/>
  <c r="G34" i="1"/>
  <c r="H34" i="1"/>
  <c r="I34" i="1"/>
  <c r="J34" i="1"/>
  <c r="K34" i="1"/>
  <c r="F80" i="1"/>
  <c r="G80" i="1"/>
  <c r="H80" i="1"/>
  <c r="I80" i="1"/>
  <c r="J80" i="1"/>
  <c r="K80" i="1"/>
  <c r="F58" i="1"/>
  <c r="G58" i="1"/>
  <c r="H58" i="1"/>
  <c r="I58" i="1"/>
  <c r="J58" i="1"/>
  <c r="K58" i="1"/>
  <c r="F79" i="1"/>
  <c r="G79" i="1"/>
  <c r="H79" i="1"/>
  <c r="I79" i="1"/>
  <c r="J79" i="1"/>
  <c r="K79" i="1"/>
  <c r="F78" i="1" l="1"/>
  <c r="G78" i="1"/>
  <c r="H78" i="1"/>
  <c r="I78" i="1"/>
  <c r="J78" i="1"/>
  <c r="K78" i="1"/>
  <c r="F77" i="1"/>
  <c r="G77" i="1"/>
  <c r="H77" i="1"/>
  <c r="I77" i="1"/>
  <c r="J77" i="1"/>
  <c r="K77" i="1"/>
  <c r="F57" i="1"/>
  <c r="G57" i="1"/>
  <c r="H57" i="1"/>
  <c r="I57" i="1"/>
  <c r="J57" i="1"/>
  <c r="K57" i="1"/>
  <c r="F50" i="1"/>
  <c r="G50" i="1"/>
  <c r="H50" i="1"/>
  <c r="I50" i="1"/>
  <c r="J50" i="1"/>
  <c r="K50" i="1"/>
  <c r="F49" i="1"/>
  <c r="G49" i="1"/>
  <c r="H49" i="1"/>
  <c r="I49" i="1"/>
  <c r="J49" i="1"/>
  <c r="K49" i="1"/>
  <c r="A78" i="1"/>
  <c r="A77" i="1"/>
  <c r="A57" i="1"/>
  <c r="A50" i="1"/>
  <c r="A49" i="1"/>
  <c r="H33" i="1" l="1"/>
  <c r="I33" i="1"/>
  <c r="J33" i="1"/>
  <c r="K33" i="1"/>
  <c r="H14" i="1"/>
  <c r="I14" i="1"/>
  <c r="J14" i="1"/>
  <c r="K14" i="1"/>
  <c r="H94" i="1"/>
  <c r="I94" i="1"/>
  <c r="J94" i="1"/>
  <c r="K94" i="1"/>
  <c r="H93" i="1"/>
  <c r="I93" i="1"/>
  <c r="J93" i="1"/>
  <c r="K93" i="1"/>
  <c r="H101" i="1"/>
  <c r="I101" i="1"/>
  <c r="J101" i="1"/>
  <c r="K101" i="1"/>
  <c r="H15" i="1"/>
  <c r="I15" i="1"/>
  <c r="J15" i="1"/>
  <c r="K15" i="1"/>
  <c r="H32" i="1"/>
  <c r="I32" i="1"/>
  <c r="J32" i="1"/>
  <c r="K32" i="1"/>
  <c r="H31" i="1"/>
  <c r="I31" i="1"/>
  <c r="J31" i="1"/>
  <c r="K31" i="1"/>
  <c r="H30" i="1"/>
  <c r="I30" i="1"/>
  <c r="J30" i="1"/>
  <c r="K30" i="1"/>
  <c r="H29" i="1"/>
  <c r="I29" i="1"/>
  <c r="J29" i="1"/>
  <c r="K29" i="1"/>
  <c r="H28" i="1"/>
  <c r="I28" i="1"/>
  <c r="J28" i="1"/>
  <c r="K28" i="1"/>
  <c r="H27" i="1"/>
  <c r="I27" i="1"/>
  <c r="J27" i="1"/>
  <c r="K27" i="1"/>
  <c r="H8" i="1"/>
  <c r="I8" i="1"/>
  <c r="J8" i="1"/>
  <c r="K8" i="1"/>
  <c r="H26" i="1"/>
  <c r="I26" i="1"/>
  <c r="J26" i="1"/>
  <c r="K26" i="1"/>
  <c r="H25" i="1"/>
  <c r="I25" i="1"/>
  <c r="J25" i="1"/>
  <c r="K25" i="1"/>
  <c r="H24" i="1"/>
  <c r="I24" i="1"/>
  <c r="J24" i="1"/>
  <c r="K24" i="1"/>
  <c r="H23" i="1"/>
  <c r="I23" i="1"/>
  <c r="J23" i="1"/>
  <c r="K23" i="1"/>
  <c r="H7" i="1"/>
  <c r="I7" i="1"/>
  <c r="J7" i="1"/>
  <c r="K7" i="1"/>
  <c r="H22" i="1"/>
  <c r="I22" i="1"/>
  <c r="J22" i="1"/>
  <c r="K22" i="1"/>
  <c r="H92" i="1"/>
  <c r="I92" i="1"/>
  <c r="J92" i="1"/>
  <c r="K92" i="1"/>
  <c r="H91" i="1"/>
  <c r="I91" i="1"/>
  <c r="J91" i="1"/>
  <c r="K91" i="1"/>
  <c r="H21" i="1"/>
  <c r="I21" i="1"/>
  <c r="J21" i="1"/>
  <c r="K21" i="1"/>
  <c r="H76" i="1"/>
  <c r="I76" i="1"/>
  <c r="J76" i="1"/>
  <c r="K76" i="1"/>
  <c r="H75" i="1"/>
  <c r="I75" i="1"/>
  <c r="J75" i="1"/>
  <c r="K75" i="1"/>
  <c r="H74" i="1"/>
  <c r="I74" i="1"/>
  <c r="J74" i="1"/>
  <c r="K74" i="1"/>
  <c r="H56" i="1"/>
  <c r="I56" i="1"/>
  <c r="J56" i="1"/>
  <c r="K56" i="1"/>
  <c r="H73" i="1"/>
  <c r="I73" i="1"/>
  <c r="J73" i="1"/>
  <c r="K73" i="1"/>
  <c r="H72" i="1"/>
  <c r="I72" i="1"/>
  <c r="J72" i="1"/>
  <c r="K72" i="1"/>
  <c r="H10" i="1"/>
  <c r="I10" i="1"/>
  <c r="J10" i="1"/>
  <c r="K10" i="1"/>
  <c r="H48" i="1"/>
  <c r="I48" i="1"/>
  <c r="J48" i="1"/>
  <c r="K48" i="1"/>
  <c r="H63" i="1"/>
  <c r="I63" i="1"/>
  <c r="J63" i="1"/>
  <c r="K63" i="1"/>
  <c r="G33" i="1"/>
  <c r="G14" i="1"/>
  <c r="G94" i="1"/>
  <c r="G93" i="1"/>
  <c r="G101" i="1"/>
  <c r="G15" i="1"/>
  <c r="G32" i="1"/>
  <c r="G31" i="1"/>
  <c r="G30" i="1"/>
  <c r="G29" i="1"/>
  <c r="G28" i="1"/>
  <c r="G27" i="1"/>
  <c r="G8" i="1"/>
  <c r="G26" i="1"/>
  <c r="G25" i="1"/>
  <c r="G24" i="1"/>
  <c r="G23" i="1"/>
  <c r="G7" i="1"/>
  <c r="G22" i="1"/>
  <c r="G92" i="1"/>
  <c r="G91" i="1"/>
  <c r="G21" i="1"/>
  <c r="G76" i="1"/>
  <c r="G75" i="1"/>
  <c r="G74" i="1"/>
  <c r="G56" i="1"/>
  <c r="G73" i="1"/>
  <c r="G72" i="1"/>
  <c r="G10" i="1"/>
  <c r="G48" i="1"/>
  <c r="G63" i="1"/>
  <c r="F33" i="1"/>
  <c r="F14" i="1"/>
  <c r="F94" i="1"/>
  <c r="F93" i="1"/>
  <c r="F101" i="1"/>
  <c r="F15" i="1"/>
  <c r="F32" i="1"/>
  <c r="F31" i="1"/>
  <c r="F30" i="1"/>
  <c r="F29" i="1"/>
  <c r="F28" i="1"/>
  <c r="F27" i="1"/>
  <c r="F8" i="1"/>
  <c r="F26" i="1"/>
  <c r="F25" i="1"/>
  <c r="F24" i="1"/>
  <c r="F23" i="1"/>
  <c r="F7" i="1"/>
  <c r="F22" i="1"/>
  <c r="F92" i="1"/>
  <c r="F91" i="1"/>
  <c r="F21" i="1"/>
  <c r="F76" i="1"/>
  <c r="F75" i="1"/>
  <c r="F74" i="1"/>
  <c r="F56" i="1"/>
  <c r="F73" i="1"/>
  <c r="F72" i="1"/>
  <c r="F10" i="1"/>
  <c r="F48" i="1"/>
  <c r="F63" i="1"/>
  <c r="A33" i="1"/>
  <c r="A14" i="1"/>
  <c r="A94" i="1"/>
  <c r="A93" i="1"/>
  <c r="A101" i="1"/>
  <c r="A15" i="1"/>
  <c r="A32" i="1"/>
  <c r="A31" i="1"/>
  <c r="A30" i="1"/>
  <c r="A29" i="1"/>
  <c r="A28" i="1"/>
  <c r="A27" i="1"/>
  <c r="A8" i="1"/>
  <c r="A26" i="1"/>
  <c r="A25" i="1"/>
  <c r="A24" i="1"/>
  <c r="A23" i="1"/>
  <c r="A7" i="1"/>
  <c r="A22" i="1"/>
  <c r="A92" i="1"/>
  <c r="A91" i="1"/>
  <c r="A21" i="1"/>
  <c r="A76" i="1"/>
  <c r="A75" i="1"/>
  <c r="A74" i="1"/>
  <c r="A56" i="1"/>
  <c r="A73" i="1"/>
  <c r="A72" i="1"/>
  <c r="A10" i="1"/>
  <c r="A48" i="1"/>
  <c r="A63" i="1"/>
  <c r="A71" i="1" l="1"/>
  <c r="F71" i="1"/>
  <c r="G71" i="1"/>
  <c r="H71" i="1"/>
  <c r="I71" i="1"/>
  <c r="J71" i="1"/>
  <c r="K71" i="1"/>
  <c r="A90" i="1"/>
  <c r="F90" i="1"/>
  <c r="G90" i="1"/>
  <c r="H90" i="1"/>
  <c r="I90" i="1"/>
  <c r="J90" i="1"/>
  <c r="K90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 l="1"/>
  <c r="F68" i="1"/>
  <c r="G68" i="1"/>
  <c r="H68" i="1"/>
  <c r="I68" i="1"/>
  <c r="J68" i="1"/>
  <c r="K68" i="1"/>
  <c r="A20" i="1" l="1"/>
  <c r="A62" i="1"/>
  <c r="F20" i="1"/>
  <c r="G20" i="1"/>
  <c r="H20" i="1"/>
  <c r="I20" i="1"/>
  <c r="J20" i="1"/>
  <c r="K20" i="1"/>
  <c r="F62" i="1"/>
  <c r="G62" i="1"/>
  <c r="H62" i="1"/>
  <c r="I62" i="1"/>
  <c r="J62" i="1"/>
  <c r="K62" i="1"/>
  <c r="H55" i="1" l="1"/>
  <c r="I55" i="1"/>
  <c r="J55" i="1"/>
  <c r="K55" i="1"/>
  <c r="H67" i="1"/>
  <c r="I67" i="1"/>
  <c r="J67" i="1"/>
  <c r="K67" i="1"/>
  <c r="H47" i="1"/>
  <c r="I47" i="1"/>
  <c r="J47" i="1"/>
  <c r="K47" i="1"/>
  <c r="G55" i="1"/>
  <c r="G67" i="1"/>
  <c r="G47" i="1"/>
  <c r="F55" i="1"/>
  <c r="F67" i="1"/>
  <c r="F47" i="1"/>
  <c r="A55" i="1"/>
  <c r="A67" i="1"/>
  <c r="A47" i="1"/>
  <c r="K19" i="1" l="1"/>
  <c r="K18" i="1"/>
  <c r="K46" i="1"/>
  <c r="K54" i="1"/>
  <c r="J19" i="1"/>
  <c r="J18" i="1"/>
  <c r="J46" i="1"/>
  <c r="J54" i="1"/>
  <c r="I19" i="1"/>
  <c r="I18" i="1"/>
  <c r="I46" i="1"/>
  <c r="I54" i="1"/>
  <c r="H19" i="1"/>
  <c r="H18" i="1"/>
  <c r="H46" i="1"/>
  <c r="H54" i="1"/>
  <c r="G19" i="1"/>
  <c r="G18" i="1"/>
  <c r="G46" i="1"/>
  <c r="G54" i="1"/>
  <c r="F19" i="1"/>
  <c r="F18" i="1"/>
  <c r="F46" i="1"/>
  <c r="F54" i="1"/>
  <c r="A19" i="1"/>
  <c r="A18" i="1"/>
  <c r="A46" i="1"/>
  <c r="A54" i="1"/>
  <c r="F45" i="1" l="1"/>
  <c r="G45" i="1"/>
  <c r="H45" i="1"/>
  <c r="I45" i="1"/>
  <c r="J45" i="1"/>
  <c r="K45" i="1"/>
  <c r="A45" i="1"/>
  <c r="F17" i="1" l="1"/>
  <c r="G17" i="1"/>
  <c r="H17" i="1"/>
  <c r="I17" i="1"/>
  <c r="J17" i="1"/>
  <c r="K17" i="1"/>
  <c r="A17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<sst xmlns="http://schemas.openxmlformats.org/spreadsheetml/2006/main" count="13338" uniqueCount="2537">
  <si>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</si>
  <si>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</si>
  <si>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</si>
  <si>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</si>
  <si>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</si>
  <si>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</si>
  <si>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</si>
  <si>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</si>
  <si>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</si>
  <si>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</si>
  <si>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</si>
  <si>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</si>
  <si>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</si>
  <si>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</si>
  <si>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</si>
  <si>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</si>
  <si>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</si>
  <si>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</si>
  <si>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</si>
  <si>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</si>
  <si>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</si>
  <si>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</si>
  <si>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</si>
  <si>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</si>
  <si>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</si>
  <si>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</si>
  <si>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</si>
  <si>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</si>
  <si>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</si>
  <si>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</si>
  <si>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</si>
  <si>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</si>
  <si>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</si>
  <si>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</si>
  <si>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</si>
  <si>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</si>
  <si>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</si>
  <si>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</si>
  <si>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</si>
  <si>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</si>
  <si>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</si>
  <si>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</si>
  <si>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</si>
  <si>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</si>
  <si>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</si>
  <si>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</si>
  <si>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</si>
  <si>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</si>
  <si>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</si>
  <si>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</si>
  <si>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</si>
  <si>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</si>
  <si>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</si>
  <si>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</si>
  <si>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</si>
  <si>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</si>
  <si>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</si>
  <si>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</si>
  <si>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</si>
  <si>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</si>
  <si>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</si>
  <si>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</si>
  <si>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</si>
  <si>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</si>
  <si>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</si>
  <si>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</si>
  <si>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</si>
  <si>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</si>
  <si>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</si>
  <si>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</si>
  <si>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</si>
  <si>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</si>
  <si>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</si>
  <si>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</si>
  <si>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</si>
  <si>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</si>
  <si>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</si>
  <si>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</si>
  <si>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</si>
  <si>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</si>
  <si>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</si>
  <si>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</si>
  <si>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</si>
  <si>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</si>
  <si>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</si>
  <si>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</si>
  <si>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</si>
  <si>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</si>
  <si>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</si>
  <si>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</si>
  <si>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</si>
  <si>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</si>
  <si>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</si>
  <si>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</si>
  <si>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</si>
  <si>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</si>
  <si>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</si>
  <si>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</si>
  <si>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</si>
  <si>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</si>
  <si>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</si>
  <si>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</si>
  <si>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</si>
  <si>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</si>
  <si>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</si>
  <si>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</si>
  <si>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</si>
  <si>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</si>
  <si>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</si>
  <si>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</si>
  <si>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</si>
  <si>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</si>
  <si>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</si>
  <si>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</si>
  <si>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</si>
  <si>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</si>
  <si>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</si>
  <si>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</si>
  <si>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</si>
  <si>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</si>
  <si>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</si>
  <si>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</si>
  <si>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</si>
  <si>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</si>
  <si>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</si>
  <si>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</si>
  <si>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</si>
  <si>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</si>
  <si>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</si>
  <si>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</si>
  <si>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</si>
  <si>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</si>
  <si>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</si>
  <si>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</si>
  <si>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</si>
  <si>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</si>
  <si>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</si>
  <si>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</si>
  <si>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</si>
  <si>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</si>
  <si>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</si>
  <si>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</si>
  <si>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</si>
  <si>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</si>
  <si>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</si>
  <si>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</si>
  <si>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</si>
  <si>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</si>
  <si>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</si>
  <si>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</si>
  <si>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</si>
  <si>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</si>
  <si>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</si>
  <si>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</si>
  <si>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</si>
  <si>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</si>
  <si>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</si>
  <si>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</si>
  <si>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</si>
  <si>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</si>
  <si>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</si>
  <si>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</si>
  <si>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</si>
  <si>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</si>
  <si>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</si>
  <si>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</si>
  <si>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</si>
  <si>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</si>
  <si>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</si>
  <si>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</si>
  <si>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</si>
  <si>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</si>
  <si>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</si>
  <si>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</si>
  <si>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</si>
  <si>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</si>
  <si>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</si>
  <si>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</si>
  <si>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</si>
  <si>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</si>
  <si>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</si>
  <si>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</si>
  <si>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</si>
  <si>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</si>
  <si>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</si>
  <si>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</si>
  <si>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</si>
  <si>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</si>
  <si>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</si>
  <si>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</si>
  <si>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</si>
  <si>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</si>
  <si>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</si>
  <si>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</si>
  <si>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</si>
  <si>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</si>
  <si>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</si>
  <si>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</si>
  <si>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</si>
  <si>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</si>
  <si>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</si>
  <si>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</si>
  <si>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</si>
  <si>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</si>
  <si>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</si>
  <si>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</si>
  <si>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</si>
  <si>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</si>
  <si>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</si>
  <si>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</si>
  <si>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</si>
  <si>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</si>
  <si>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</si>
  <si>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</si>
  <si>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</si>
  <si>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</si>
  <si>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</si>
  <si>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</si>
  <si>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</si>
  <si>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</si>
  <si>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</si>
  <si>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</si>
  <si>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</si>
  <si>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</si>
  <si>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</si>
  <si>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</si>
  <si>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</si>
  <si>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</si>
  <si>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</si>
  <si>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</si>
  <si>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</si>
  <si>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</si>
  <si>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</si>
  <si>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</si>
  <si>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</si>
  <si>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</si>
  <si>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</si>
  <si>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</si>
  <si>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</si>
  <si>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</si>
  <si>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</si>
  <si>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</si>
  <si>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</si>
  <si>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</si>
  <si>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</si>
  <si>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</si>
  <si>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</si>
  <si>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</si>
  <si>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</si>
  <si>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</si>
  <si>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</si>
  <si>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</si>
  <si>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</si>
  <si>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</si>
  <si>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</si>
  <si>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</si>
  <si>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</si>
  <si>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</si>
  <si>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</si>
  <si>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</si>
  <si>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</si>
  <si>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</si>
  <si>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</si>
  <si>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</si>
  <si>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</si>
  <si>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</si>
  <si>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</si>
  <si>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</si>
  <si>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</si>
  <si>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</si>
  <si>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</si>
  <si>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</si>
  <si>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</si>
  <si>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</si>
  <si>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</si>
  <si>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</si>
  <si>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</si>
  <si>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</si>
  <si>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</si>
  <si>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</si>
  <si>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</si>
  <si>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</si>
  <si>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</si>
  <si>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</si>
  <si>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</si>
  <si>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</si>
  <si>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</si>
  <si>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</si>
  <si>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</si>
  <si>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</si>
  <si>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</si>
  <si>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</si>
  <si>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</si>
  <si>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</si>
  <si>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</si>
  <si>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</si>
  <si>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</si>
  <si>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</si>
  <si>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</si>
  <si>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</si>
  <si>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</si>
  <si>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</si>
  <si>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</si>
  <si>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</si>
  <si>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</si>
  <si>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</si>
  <si>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</si>
  <si>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</si>
  <si>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</si>
  <si>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</si>
  <si>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</si>
  <si>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</si>
  <si>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</si>
  <si>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</si>
  <si>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</si>
  <si>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</si>
  <si>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</si>
  <si>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</si>
  <si>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</si>
  <si>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</si>
  <si>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</si>
  <si>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</si>
  <si>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</si>
  <si>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</si>
  <si>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</si>
  <si>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</si>
  <si>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</si>
  <si>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</si>
  <si>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</si>
  <si>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</si>
  <si>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</si>
  <si>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</si>
  <si>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</si>
  <si>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</si>
  <si>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</si>
  <si>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</si>
  <si>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</si>
  <si>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</si>
  <si>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</si>
  <si>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</si>
  <si>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</si>
  <si>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</si>
  <si>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</si>
  <si>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</si>
  <si>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</si>
  <si>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</si>
  <si>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</si>
  <si>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</si>
  <si>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</si>
  <si>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</si>
  <si>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</si>
  <si>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</si>
  <si>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</si>
  <si>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</si>
  <si>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</si>
  <si>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</si>
  <si>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</si>
  <si>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</si>
  <si>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</si>
  <si>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</si>
  <si>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</si>
  <si>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</si>
  <si>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</si>
  <si>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</si>
  <si>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</si>
  <si>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</si>
  <si>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</si>
  <si>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</si>
  <si>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</si>
  <si>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</si>
  <si>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</si>
  <si>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</si>
  <si>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</si>
  <si>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</si>
  <si>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</si>
  <si>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</si>
  <si>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</si>
  <si>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</si>
  <si>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</si>
  <si>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</si>
  <si>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</si>
  <si>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</si>
  <si>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</si>
  <si>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</si>
  <si>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</si>
  <si>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</si>
  <si>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</si>
  <si>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</si>
  <si>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</si>
  <si>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</si>
  <si>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</si>
  <si>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</si>
  <si>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</si>
  <si>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</si>
  <si>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</si>
  <si>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</si>
  <si>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</si>
  <si>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</si>
  <si>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</si>
  <si>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</si>
  <si>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</si>
  <si>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</si>
  <si>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</si>
  <si>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</si>
  <si>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</si>
  <si>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</si>
  <si>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</si>
  <si>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</si>
  <si>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</si>
  <si>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</si>
  <si>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</si>
  <si>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</si>
  <si>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</si>
  <si>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</si>
  <si>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</si>
  <si>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</si>
  <si>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</si>
  <si>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</si>
  <si>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</si>
  <si>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</si>
  <si>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</si>
  <si>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</si>
  <si>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</si>
  <si>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</si>
  <si>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</si>
  <si>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</si>
  <si>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</si>
  <si>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</si>
  <si>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</si>
  <si>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</si>
  <si>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</si>
  <si>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</si>
  <si>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</si>
  <si>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</si>
  <si>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</si>
  <si>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</si>
  <si>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</si>
  <si>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</si>
  <si>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</si>
  <si>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</si>
  <si>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</si>
  <si>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</si>
  <si>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</si>
  <si>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</si>
  <si>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</si>
  <si>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</si>
  <si>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</si>
  <si>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</si>
  <si>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</si>
  <si>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</si>
  <si>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</si>
  <si>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</si>
  <si>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</si>
  <si>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</si>
  <si>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</si>
  <si>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</si>
  <si>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</si>
  <si>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</si>
  <si>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</si>
  <si>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</si>
  <si>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</si>
  <si>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</si>
  <si>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</si>
  <si>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</si>
  <si>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</si>
  <si>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</si>
  <si>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</si>
  <si>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</si>
  <si>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</si>
  <si>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</si>
  <si>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</si>
  <si>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</si>
  <si>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</si>
  <si>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</si>
  <si>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</si>
  <si>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</si>
  <si>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</si>
  <si>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</si>
  <si>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</si>
  <si>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</si>
  <si>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</si>
  <si>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</si>
  <si>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</si>
  <si>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</si>
  <si>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</si>
  <si>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</si>
  <si>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</si>
  <si>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</si>
  <si>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</si>
  <si>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</si>
  <si>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</si>
  <si>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</si>
  <si>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</si>
  <si>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</si>
  <si>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</si>
  <si>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</si>
  <si>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</si>
  <si>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</si>
  <si>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</si>
  <si>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</si>
  <si>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</si>
  <si>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</si>
  <si>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</si>
  <si>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</si>
  <si>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</si>
  <si>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</si>
  <si>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</si>
  <si>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</si>
  <si>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</si>
  <si>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</si>
  <si>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</si>
  <si>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</si>
  <si>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</si>
  <si>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</si>
  <si>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</si>
  <si>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</si>
  <si>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</si>
  <si>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</si>
  <si>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</si>
  <si>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</si>
  <si>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</si>
  <si>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</si>
  <si>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</si>
  <si>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</si>
  <si>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</si>
  <si>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</si>
  <si>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</si>
  <si>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</si>
  <si>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</si>
  <si>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</si>
  <si>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</si>
  <si>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</si>
  <si>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</si>
  <si>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</si>
  <si>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</si>
  <si>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</si>
  <si>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</si>
  <si>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</si>
  <si>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</si>
  <si>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</si>
  <si>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</si>
  <si>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</si>
  <si>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</si>
  <si>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</si>
  <si>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</si>
  <si>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</si>
  <si>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</si>
  <si>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</si>
  <si>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</si>
  <si>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</si>
  <si>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</si>
  <si>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</si>
  <si>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</si>
  <si>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</si>
  <si>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</si>
  <si>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</si>
  <si>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</si>
  <si>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</si>
  <si>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</si>
  <si>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</si>
  <si>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</si>
  <si>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</si>
  <si>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</si>
  <si>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</si>
  <si>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</si>
  <si>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</si>
  <si>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</si>
  <si>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</si>
  <si>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</si>
  <si>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</si>
  <si>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</si>
  <si>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</si>
  <si>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</si>
  <si>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</si>
  <si>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</si>
  <si>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</si>
  <si>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</si>
  <si>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</si>
  <si>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</si>
  <si>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</si>
  <si>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</si>
  <si>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</si>
  <si>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</si>
  <si>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</si>
  <si>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</si>
  <si>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</si>
  <si>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</si>
  <si>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</si>
  <si>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</si>
  <si>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</si>
  <si>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</si>
  <si>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</si>
  <si>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</si>
  <si>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</si>
  <si>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</si>
  <si>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</si>
  <si>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</si>
  <si>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</si>
  <si>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</si>
  <si>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</si>
  <si>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</si>
  <si>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</si>
  <si>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</si>
  <si>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</si>
  <si>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</si>
  <si>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</si>
  <si>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</si>
  <si>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</si>
  <si>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</si>
  <si>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</si>
  <si>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</si>
  <si>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</si>
  <si>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</si>
  <si>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</si>
  <si>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</si>
  <si>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</si>
  <si>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</si>
  <si>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</si>
  <si>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</si>
  <si>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</si>
  <si>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</si>
  <si>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</si>
  <si>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</si>
  <si>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</si>
  <si>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</si>
  <si>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</si>
  <si>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</si>
  <si>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</si>
  <si>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</si>
  <si>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</si>
  <si>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</si>
  <si>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</si>
  <si>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</si>
  <si>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</si>
  <si>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</si>
  <si>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</si>
  <si>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</si>
  <si>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</si>
  <si>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</si>
  <si>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</si>
  <si>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</si>
  <si>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</si>
  <si>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</si>
  <si>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</si>
  <si>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</si>
  <si>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</si>
  <si>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</si>
  <si>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</si>
  <si>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</si>
  <si>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</si>
  <si>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</si>
  <si>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</si>
  <si>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</si>
  <si>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</si>
  <si>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</si>
  <si>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</si>
  <si>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</si>
  <si>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</si>
  <si>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</si>
  <si>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</si>
  <si>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</si>
  <si>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</si>
  <si>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</si>
  <si>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</si>
  <si>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</si>
  <si>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</si>
  <si>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</si>
  <si>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</si>
  <si>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</si>
  <si>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</si>
  <si>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</si>
  <si>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</si>
  <si>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</si>
  <si>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</si>
  <si>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</si>
  <si>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</si>
  <si>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</si>
  <si>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</si>
  <si>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</si>
  <si>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</si>
  <si>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</si>
  <si>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</si>
  <si>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</si>
  <si>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</si>
  <si>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</si>
  <si>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</si>
  <si>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</si>
  <si>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</si>
  <si>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</si>
  <si>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</si>
  <si>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</si>
  <si>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</si>
  <si>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</si>
  <si>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</si>
  <si>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</si>
  <si>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</si>
  <si>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</si>
  <si>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</si>
  <si>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</si>
  <si>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</si>
  <si>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</si>
  <si>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</si>
  <si>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</si>
  <si>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</si>
  <si>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</si>
  <si>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</si>
  <si>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</si>
  <si>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</si>
  <si>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</si>
  <si>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</si>
  <si>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</si>
  <si>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</si>
  <si>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</si>
  <si>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</si>
  <si>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</si>
  <si>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</si>
  <si>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</si>
  <si>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</si>
  <si>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</si>
  <si>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</si>
  <si>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</si>
  <si>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</si>
  <si>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</si>
  <si>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</si>
  <si>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</si>
  <si>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</si>
  <si>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</si>
  <si>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</si>
  <si>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</si>
  <si>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</si>
  <si>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</si>
  <si>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</si>
  <si>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</si>
  <si>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</si>
  <si>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</si>
  <si>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</si>
  <si>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</si>
  <si>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</si>
  <si>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</si>
  <si>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</si>
  <si>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</si>
  <si>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</si>
  <si>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</si>
  <si>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</si>
  <si>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</si>
  <si>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</si>
  <si>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</si>
  <si>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</si>
  <si>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</si>
  <si>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</si>
  <si>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</si>
  <si>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</si>
  <si>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</si>
  <si>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</si>
  <si>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</si>
  <si>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</si>
  <si>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</si>
  <si>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</si>
  <si>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</si>
  <si>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</si>
  <si>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</si>
  <si>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</si>
  <si>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</si>
  <si>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</si>
  <si>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</si>
  <si>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</si>
  <si>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</si>
  <si>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</si>
  <si>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</si>
  <si>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</si>
  <si>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</si>
  <si>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</si>
  <si>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</si>
  <si>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</si>
  <si>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</si>
  <si>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</si>
  <si>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</si>
  <si>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</si>
  <si>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</si>
  <si>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</si>
  <si>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</si>
  <si>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</si>
  <si>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</si>
  <si>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</si>
  <si>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</si>
  <si>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</si>
  <si>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</si>
  <si>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</si>
  <si>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</si>
  <si>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</si>
  <si>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</si>
  <si>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</si>
  <si>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</si>
  <si>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</si>
  <si>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</si>
  <si>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</si>
  <si>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</si>
  <si>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</si>
  <si>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</si>
  <si>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</si>
  <si>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</si>
  <si>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</si>
  <si>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</si>
  <si>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</si>
  <si>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</si>
  <si>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</si>
  <si>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</si>
  <si>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</si>
  <si>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</si>
  <si>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</si>
  <si>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</si>
  <si>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</si>
  <si>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</si>
  <si>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</si>
  <si>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</si>
  <si>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</si>
  <si>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</si>
  <si>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</si>
  <si>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</si>
  <si>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</si>
  <si>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</si>
  <si>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</si>
  <si>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</si>
  <si>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</si>
  <si>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</si>
  <si>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</si>
  <si>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</si>
  <si>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</si>
  <si>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</si>
  <si>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</si>
  <si>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</si>
  <si>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</si>
  <si>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</si>
  <si>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</si>
  <si>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</si>
  <si>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</si>
  <si>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</si>
  <si>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</si>
  <si>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</si>
  <si>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</si>
  <si>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</si>
  <si>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</si>
  <si>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</si>
  <si>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</si>
  <si>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</si>
  <si>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</si>
  <si>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</si>
  <si>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</si>
  <si>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</si>
  <si>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</si>
  <si>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</si>
  <si>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</si>
  <si>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</si>
  <si>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</si>
  <si>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</si>
  <si>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</si>
  <si>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</si>
  <si>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</si>
  <si>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</si>
  <si>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</si>
  <si>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</si>
  <si>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</si>
  <si>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</si>
  <si>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</si>
  <si>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</si>
  <si>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</si>
  <si>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</si>
  <si>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</si>
  <si>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</si>
  <si>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</si>
  <si>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</si>
  <si>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</si>
  <si>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</si>
  <si>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</si>
  <si>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</si>
  <si>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</si>
  <si>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</si>
  <si>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</si>
  <si>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</si>
  <si>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</si>
  <si>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</si>
  <si>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</si>
  <si>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</si>
  <si>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</si>
  <si>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</si>
  <si>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</si>
  <si>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</si>
  <si>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</si>
  <si>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</si>
  <si>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</si>
  <si>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</si>
  <si>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</si>
  <si>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</si>
  <si>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</si>
  <si>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</si>
  <si>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</si>
  <si>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</si>
  <si>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</si>
  <si>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</si>
  <si>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</si>
  <si>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</si>
  <si>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</si>
  <si>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</si>
  <si>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</si>
  <si>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</si>
  <si>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</si>
  <si>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</si>
  <si>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</si>
  <si>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</si>
  <si>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</si>
  <si>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</si>
  <si>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</si>
  <si>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</si>
  <si>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</si>
  <si>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</si>
  <si>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</si>
  <si>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</si>
  <si>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</si>
  <si>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</si>
  <si>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</si>
  <si>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</si>
  <si>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</si>
  <si>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</si>
  <si>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</si>
  <si>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</si>
  <si>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</si>
  <si>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</si>
  <si>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</si>
  <si>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</si>
  <si>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</si>
  <si>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</si>
  <si>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</si>
  <si>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</si>
  <si>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</si>
  <si>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</si>
  <si>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</si>
  <si>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</si>
  <si>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</si>
  <si>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</si>
  <si>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</si>
  <si>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</si>
  <si>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</si>
  <si>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</si>
  <si>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</si>
  <si>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</si>
  <si>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</si>
  <si>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</si>
  <si>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</si>
  <si>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</si>
  <si>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</si>
  <si>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</si>
  <si>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</si>
  <si>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</si>
  <si>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</si>
  <si>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</si>
  <si>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</si>
  <si>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</si>
  <si>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</si>
  <si>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</si>
  <si>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</si>
  <si>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</si>
  <si>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</si>
  <si>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</si>
  <si>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</si>
  <si>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</si>
  <si>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</si>
  <si>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</si>
  <si>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</si>
  <si>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</si>
  <si>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</si>
  <si>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</si>
  <si>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</si>
  <si>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</si>
  <si>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</si>
  <si>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</si>
  <si>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</si>
  <si>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</si>
  <si>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</si>
  <si>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</si>
  <si>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</si>
  <si>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</si>
  <si>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</si>
  <si>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</si>
  <si>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</si>
  <si>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</si>
  <si>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</si>
  <si>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</si>
  <si>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</si>
  <si>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</si>
  <si>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</si>
  <si>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</si>
  <si>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</si>
  <si>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</si>
  <si>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</si>
  <si>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</si>
  <si>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</si>
  <si>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</si>
  <si>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</si>
  <si>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</si>
  <si>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</si>
  <si>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</si>
  <si>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</si>
  <si>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</si>
  <si>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</si>
  <si>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</si>
  <si>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</si>
  <si>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</si>
  <si>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</si>
  <si>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</si>
  <si>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</si>
  <si>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</si>
  <si>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</si>
  <si>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</si>
  <si>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</si>
  <si>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</si>
  <si>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</si>
  <si>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</si>
  <si>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</si>
  <si>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</si>
  <si>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</si>
  <si>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</si>
  <si>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</si>
  <si>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</si>
  <si>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</si>
  <si>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</si>
  <si>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</si>
  <si>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</si>
  <si>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</si>
  <si>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</si>
  <si>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</si>
  <si>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</si>
  <si>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</si>
  <si>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</si>
  <si>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</si>
  <si>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</si>
  <si>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</si>
  <si>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</si>
  <si>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</si>
  <si>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</si>
  <si>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</si>
  <si>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</si>
  <si>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</si>
  <si>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</si>
  <si>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</si>
  <si>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</si>
  <si>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</si>
  <si>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</si>
  <si>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</si>
  <si>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</si>
  <si>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</si>
  <si>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</si>
  <si>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</si>
  <si>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</si>
  <si>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</si>
  <si>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</si>
  <si>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</si>
  <si>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</si>
  <si>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</si>
  <si>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</si>
  <si>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</si>
  <si>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</si>
  <si>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</si>
  <si>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</si>
  <si>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</si>
  <si>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</si>
  <si>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</si>
  <si>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</si>
  <si>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</si>
  <si>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</si>
  <si>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</si>
  <si>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</si>
  <si>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</si>
  <si>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</si>
  <si>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</si>
  <si>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</si>
  <si>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</si>
  <si>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</si>
  <si>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</si>
  <si>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</si>
  <si>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</si>
  <si>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</si>
  <si>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</si>
  <si>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</si>
  <si>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</si>
  <si>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</si>
  <si>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</si>
  <si>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</si>
  <si>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</si>
  <si>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</si>
  <si>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</si>
  <si>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</si>
  <si>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</si>
  <si>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</si>
  <si>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</si>
  <si>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</si>
  <si>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</si>
  <si>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</si>
  <si>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</si>
  <si>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</si>
  <si>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</si>
  <si>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</si>
  <si>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</si>
  <si>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</si>
  <si>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</si>
  <si>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</si>
  <si>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</si>
  <si>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</si>
  <si>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</si>
  <si>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</si>
  <si>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</si>
  <si>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</si>
  <si>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</si>
  <si>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</si>
  <si>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</si>
  <si>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</si>
  <si>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</si>
  <si>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</si>
  <si>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</si>
  <si>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</si>
  <si>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</si>
  <si>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</si>
  <si>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</si>
  <si>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</si>
  <si>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</si>
  <si>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</si>
  <si>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</si>
  <si>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</si>
  <si>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</si>
  <si>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</si>
  <si>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</si>
  <si>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</si>
  <si>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</si>
  <si>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</si>
  <si>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</si>
  <si>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</si>
  <si>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</si>
  <si>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</si>
  <si>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</si>
  <si>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</si>
  <si>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</si>
  <si>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</si>
  <si>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</si>
  <si>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</si>
  <si>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</si>
  <si>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</si>
  <si>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</si>
  <si>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</si>
  <si>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</si>
  <si>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</si>
  <si>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</si>
  <si>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</si>
  <si>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</si>
  <si>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</si>
  <si>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</si>
  <si>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</si>
  <si>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</si>
  <si>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</si>
  <si>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</si>
  <si>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</si>
  <si>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</si>
  <si>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</si>
  <si>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</si>
  <si>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</si>
  <si>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</si>
  <si>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</si>
  <si>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</si>
  <si>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</si>
  <si>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</si>
  <si>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</si>
  <si>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</si>
  <si>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</si>
  <si>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</si>
  <si>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</si>
  <si>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</si>
  <si>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</si>
  <si>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</si>
  <si>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</si>
  <si>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</si>
  <si>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</si>
  <si>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</si>
  <si>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</si>
  <si>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</si>
  <si>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</si>
  <si>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</si>
  <si>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</si>
  <si>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</si>
  <si>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</si>
  <si>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</si>
  <si>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</si>
  <si>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</si>
  <si>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</si>
  <si>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</si>
  <si>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</si>
  <si>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</si>
  <si>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</si>
  <si>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</si>
  <si>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</si>
  <si>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</si>
  <si>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</si>
  <si>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</si>
  <si>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</si>
  <si>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</si>
  <si>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</si>
  <si>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</si>
  <si>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</si>
  <si>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</si>
  <si>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</si>
  <si>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</si>
  <si>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</si>
  <si>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</si>
  <si>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</si>
  <si>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</si>
  <si>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</si>
  <si>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</si>
  <si>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</si>
  <si>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</si>
  <si>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</si>
  <si>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</si>
  <si>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</si>
  <si>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</si>
  <si>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</si>
  <si>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</si>
  <si>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</si>
  <si>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</si>
  <si>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</si>
  <si>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</si>
  <si>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</si>
  <si>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</si>
  <si>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</si>
  <si>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</si>
  <si>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</si>
  <si>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</si>
  <si>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</si>
  <si>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</si>
  <si>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</si>
  <si>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</si>
  <si>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</si>
  <si>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</si>
  <si>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</si>
  <si>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</si>
  <si>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</si>
  <si>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</si>
  <si>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</si>
  <si>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</si>
  <si>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</si>
  <si>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</si>
  <si>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</si>
  <si>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</si>
  <si>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</si>
  <si>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</si>
  <si>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</si>
  <si>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</si>
  <si>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</si>
  <si>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</si>
  <si>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</si>
  <si>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</si>
  <si>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</si>
  <si>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</si>
  <si>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</si>
  <si>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</si>
  <si>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</si>
  <si>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</si>
  <si>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</si>
  <si>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</si>
  <si>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</si>
  <si>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</si>
  <si>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</si>
  <si>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</si>
  <si>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</si>
  <si>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</si>
  <si>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</si>
  <si>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</si>
  <si>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</si>
  <si>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</si>
  <si>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</si>
  <si>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</si>
  <si>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</si>
  <si>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</si>
  <si>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</si>
  <si>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</si>
  <si>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</si>
  <si>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</si>
  <si>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</si>
  <si>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</si>
  <si>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</si>
  <si>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</si>
  <si>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</si>
  <si>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</si>
  <si>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</si>
  <si>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</si>
  <si>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</si>
  <si>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</si>
  <si>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</si>
  <si>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</si>
  <si>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</si>
  <si>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</si>
  <si>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</si>
  <si>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</si>
  <si>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</si>
  <si>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</si>
  <si>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</si>
  <si>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</si>
  <si>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</si>
  <si>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</si>
  <si>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</si>
  <si>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</si>
  <si>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</si>
  <si>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</si>
  <si>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</si>
  <si>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</si>
  <si>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</si>
  <si>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</si>
  <si>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</si>
  <si>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</si>
  <si>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</si>
  <si>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</si>
  <si>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</si>
  <si>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</si>
  <si>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</si>
  <si>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</si>
  <si>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</si>
  <si>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</si>
  <si>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</si>
  <si>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</si>
  <si>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</si>
  <si>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</si>
  <si>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</si>
  <si>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</si>
  <si>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</si>
  <si>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</si>
  <si>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</si>
  <si>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</si>
  <si>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</si>
  <si>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</si>
  <si>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</si>
  <si>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</si>
  <si>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</si>
  <si>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</si>
  <si>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</si>
  <si>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</si>
  <si>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</si>
  <si>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</si>
  <si>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</si>
  <si>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</si>
  <si>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</si>
  <si>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</si>
  <si>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</si>
  <si>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</si>
  <si>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</si>
  <si>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</si>
  <si>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</si>
  <si>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</si>
  <si>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</si>
  <si>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</si>
  <si>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</si>
  <si>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</si>
  <si>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</si>
  <si>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</si>
  <si>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</si>
  <si>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</si>
  <si>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</si>
  <si>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</si>
  <si>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</si>
  <si>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</si>
  <si>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</si>
  <si>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</si>
  <si>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</si>
  <si>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</si>
  <si>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</si>
  <si>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</si>
  <si>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</si>
  <si>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</si>
  <si>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</si>
  <si>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</si>
  <si>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</si>
  <si>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</si>
  <si>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</si>
  <si>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</si>
  <si>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</si>
  <si>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</si>
  <si>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</si>
  <si>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</si>
  <si>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</si>
  <si>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</si>
  <si>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</si>
  <si>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</si>
  <si>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</si>
  <si>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</si>
  <si>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</si>
  <si>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</si>
  <si>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</si>
  <si>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</si>
  <si>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</si>
  <si>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</si>
  <si>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</si>
  <si>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</si>
  <si>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</si>
  <si>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</si>
  <si>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</si>
  <si>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</si>
  <si>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</si>
  <si>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</si>
  <si>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</si>
  <si>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</si>
  <si>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</si>
  <si>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</si>
  <si>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</si>
  <si>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</si>
  <si>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</si>
  <si>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</si>
  <si>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</si>
  <si>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</si>
  <si>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</si>
  <si>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</si>
  <si>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</si>
  <si>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</si>
  <si>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</si>
  <si>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</si>
  <si>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</si>
  <si>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</si>
  <si>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</si>
  <si>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</si>
  <si>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</si>
  <si>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</si>
  <si>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</si>
  <si>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</si>
  <si>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</si>
  <si>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</si>
  <si>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</si>
  <si>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</si>
  <si>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</si>
  <si>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</si>
  <si>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</si>
  <si>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</si>
  <si>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</si>
  <si>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</si>
  <si>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</si>
  <si>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</si>
  <si>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</si>
  <si>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</si>
  <si>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</si>
  <si>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</si>
  <si>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</si>
  <si>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</si>
  <si>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</si>
  <si>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</si>
  <si>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</si>
  <si>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</si>
  <si>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</si>
  <si>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</si>
  <si>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</si>
  <si>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</si>
  <si>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</si>
  <si>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</si>
  <si>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</si>
  <si>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</si>
  <si>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</si>
  <si>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</si>
  <si>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</si>
  <si>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</si>
  <si>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</si>
  <si>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</si>
  <si>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</si>
  <si>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</si>
  <si>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</si>
  <si>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</si>
  <si>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</si>
  <si>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</si>
  <si>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</si>
  <si>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</si>
  <si>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</si>
  <si>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</si>
  <si>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</si>
  <si>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</si>
  <si>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</si>
  <si>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</si>
  <si>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</si>
  <si>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</si>
  <si>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</si>
  <si>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</si>
  <si>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</si>
  <si>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</si>
  <si>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</si>
  <si>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</si>
  <si>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</si>
  <si>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</si>
  <si>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</si>
  <si>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</si>
  <si>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</si>
  <si>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</si>
  <si>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</si>
  <si>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</si>
  <si>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</si>
  <si>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</si>
  <si>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</si>
  <si>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</si>
  <si>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</si>
  <si>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</si>
  <si>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</si>
  <si>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</si>
  <si>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</si>
  <si>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</si>
  <si>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</si>
  <si>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</si>
  <si>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</si>
  <si>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</si>
  <si>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</si>
  <si>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</si>
  <si>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</si>
  <si>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</si>
  <si>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</si>
  <si>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</si>
  <si>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</si>
  <si>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</si>
  <si>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</si>
  <si>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</si>
  <si>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</si>
  <si>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</si>
  <si>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</si>
  <si>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</si>
  <si>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</si>
  <si>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</si>
  <si>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</si>
  <si>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</si>
  <si>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</si>
  <si>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</si>
  <si>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</si>
  <si>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</si>
  <si>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</si>
  <si>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</si>
  <si>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</si>
  <si>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</si>
  <si>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</si>
  <si>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</si>
  <si>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</si>
  <si>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</si>
  <si>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</si>
  <si>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</si>
  <si>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</si>
  <si>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</si>
  <si>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</si>
  <si>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</si>
  <si>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</si>
  <si>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</si>
  <si>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</si>
  <si>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</si>
  <si>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</si>
  <si>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</si>
  <si>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</si>
  <si>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</si>
  <si>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</si>
  <si>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</si>
  <si>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</si>
  <si>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</si>
  <si>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</si>
  <si>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</si>
  <si>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</si>
  <si>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</si>
  <si>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</si>
  <si>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</si>
  <si>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</si>
  <si>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</si>
  <si>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</si>
  <si>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</si>
  <si>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</si>
  <si>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</si>
  <si>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</si>
  <si>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</si>
  <si>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</si>
  <si>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</si>
  <si>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</si>
  <si>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</si>
  <si>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</si>
  <si>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</si>
  <si>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</si>
  <si>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</si>
  <si>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</si>
  <si>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</si>
  <si>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</si>
  <si>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</si>
  <si>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</si>
  <si>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</si>
  <si>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</si>
  <si>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</si>
  <si>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</si>
  <si>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</si>
  <si>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</si>
  <si>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</si>
  <si>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</si>
  <si>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</si>
  <si>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</si>
  <si>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</si>
  <si>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</si>
  <si>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</si>
  <si>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</si>
  <si>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</si>
  <si>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</si>
  <si>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</si>
  <si>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</si>
  <si>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</si>
  <si>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</si>
  <si>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</si>
  <si>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</si>
  <si>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</si>
  <si>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</si>
  <si>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</si>
  <si>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</si>
  <si>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</si>
  <si>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</si>
  <si>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</si>
  <si>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</si>
  <si>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</si>
  <si>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</si>
  <si>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</si>
  <si>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</si>
  <si>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</si>
  <si>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</si>
  <si>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</si>
  <si>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</si>
  <si>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</si>
  <si>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</si>
  <si>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</si>
  <si>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</si>
  <si>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</si>
  <si>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</si>
  <si>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</si>
  <si>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</si>
  <si>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</si>
  <si>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</si>
  <si>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</si>
  <si>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</si>
  <si>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</si>
  <si>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</si>
  <si>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</si>
  <si>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</si>
  <si>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</si>
  <si>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</si>
  <si>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</si>
  <si>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</si>
  <si>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</si>
  <si>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</si>
  <si>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</si>
  <si>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</si>
  <si>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</si>
  <si>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</si>
  <si>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</si>
  <si>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</si>
  <si>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</si>
  <si>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</si>
  <si>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</si>
  <si>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</si>
  <si>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</si>
  <si>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</si>
  <si>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</si>
  <si>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</si>
  <si>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</si>
  <si>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</si>
  <si>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</si>
  <si>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</si>
  <si>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</si>
  <si>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</si>
  <si>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</si>
  <si>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</si>
  <si>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</si>
  <si>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</si>
  <si>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</si>
  <si>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</si>
  <si>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</si>
  <si>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</si>
  <si>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</si>
  <si>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</si>
  <si>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</si>
  <si>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</si>
  <si>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</si>
  <si>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</si>
  <si>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</si>
  <si>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</si>
  <si>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</si>
  <si>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</si>
  <si>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</si>
  <si>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</si>
  <si>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</si>
  <si>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</si>
  <si>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</si>
  <si>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</si>
  <si>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</si>
  <si>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</si>
  <si>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</si>
  <si>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</si>
  <si>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</si>
  <si>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</si>
  <si>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</si>
  <si>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</si>
  <si>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</si>
  <si>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</si>
  <si>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</si>
  <si>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</si>
  <si>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</si>
  <si>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</si>
  <si>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</si>
  <si>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</si>
  <si>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</si>
  <si>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</si>
  <si>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</si>
  <si>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</si>
  <si>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</si>
  <si>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</si>
  <si>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</si>
  <si>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</si>
  <si>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</si>
  <si>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</si>
  <si>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</si>
  <si>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</si>
  <si>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</si>
  <si>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</si>
  <si>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</si>
  <si>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</si>
  <si>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</si>
  <si>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</si>
  <si>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</si>
  <si>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</si>
  <si>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</si>
  <si>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</si>
  <si>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</si>
  <si>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</si>
  <si>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</si>
  <si>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</si>
  <si>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</si>
  <si>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</si>
  <si>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</si>
  <si>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</si>
  <si>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</si>
  <si>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</si>
  <si>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</si>
  <si>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</si>
  <si>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</si>
  <si>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</si>
  <si>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</si>
  <si>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</si>
  <si>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</si>
  <si>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</si>
  <si>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</si>
  <si>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</si>
  <si>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</si>
  <si>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</si>
  <si>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</si>
  <si>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</si>
  <si>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</si>
  <si>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</si>
  <si>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</si>
  <si>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</si>
  <si>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</si>
  <si>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</si>
  <si>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</si>
  <si>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</si>
  <si>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</si>
  <si>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</si>
  <si>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</si>
  <si>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</si>
  <si>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</si>
  <si>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</si>
  <si>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</si>
  <si>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</si>
  <si>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</si>
  <si>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</si>
  <si>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</si>
  <si>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</si>
  <si>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</si>
  <si>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</si>
  <si>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</si>
  <si>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</si>
  <si>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</si>
  <si>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</si>
  <si>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</si>
  <si>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</si>
  <si>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</si>
  <si>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</si>
  <si>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</si>
  <si>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</si>
  <si>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</si>
  <si>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</si>
  <si>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</si>
  <si>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</si>
  <si>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</si>
  <si>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</si>
  <si>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</si>
  <si>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</si>
  <si>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</si>
  <si>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</si>
  <si>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</si>
  <si>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</si>
  <si>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</si>
  <si>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</si>
  <si>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</si>
  <si>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</si>
  <si>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</si>
  <si>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</si>
  <si>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</si>
  <si>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</si>
  <si>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</si>
  <si>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</si>
  <si>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</si>
  <si>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</si>
  <si>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</si>
  <si>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</si>
  <si>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</si>
  <si>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</si>
  <si>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</si>
  <si>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</si>
  <si>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</si>
  <si>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</si>
  <si>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</si>
  <si>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</si>
  <si>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</si>
  <si>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</si>
  <si>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</si>
  <si>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</si>
  <si>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</si>
  <si>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</si>
  <si>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</si>
  <si>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</si>
  <si>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</si>
  <si>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</si>
  <si>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</si>
  <si>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</si>
  <si>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</si>
  <si>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</si>
  <si>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</si>
  <si>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</si>
  <si>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</si>
  <si>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</si>
  <si>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</si>
  <si>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</si>
  <si>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</si>
  <si>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</si>
  <si>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</si>
  <si>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</si>
  <si>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</si>
  <si>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</si>
  <si>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</si>
  <si>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</si>
  <si>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</si>
  <si>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</si>
  <si>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</si>
  <si>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</si>
  <si>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</si>
  <si>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</si>
  <si>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</si>
  <si>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</si>
  <si>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</si>
  <si>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</si>
  <si>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</si>
  <si>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</si>
  <si>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</si>
  <si>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</si>
  <si>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</si>
  <si>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</si>
  <si>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</si>
  <si>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</si>
  <si>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</si>
  <si>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</si>
  <si>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</si>
  <si>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</si>
  <si>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</si>
  <si>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</si>
  <si>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</si>
  <si>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</si>
  <si>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</si>
  <si>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</si>
  <si>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</si>
  <si>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</si>
  <si>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</si>
  <si>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</si>
  <si>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</si>
  <si>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</si>
  <si>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</si>
  <si>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</si>
  <si>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</si>
  <si>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</si>
  <si>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</si>
  <si>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</si>
  <si>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</si>
  <si>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</si>
  <si>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</si>
  <si>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</si>
  <si>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</si>
  <si>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</si>
  <si>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</si>
  <si>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</si>
  <si>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</si>
  <si>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</si>
  <si>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</si>
  <si>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</si>
  <si>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</si>
  <si>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</si>
  <si>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</si>
  <si>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</si>
  <si>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</si>
  <si>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</si>
  <si>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</si>
  <si>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</si>
  <si>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</si>
  <si>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</si>
  <si>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</si>
  <si>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</si>
  <si>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</si>
  <si>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</si>
  <si>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</si>
  <si>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</si>
  <si>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</si>
  <si>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</si>
  <si>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</si>
  <si>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</si>
  <si>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</si>
  <si>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</si>
  <si>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</si>
  <si>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</si>
  <si>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</si>
  <si>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</si>
  <si>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</si>
  <si>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</si>
  <si>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</si>
  <si>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</si>
  <si>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</si>
  <si>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</si>
  <si>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</si>
  <si>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</si>
  <si>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</si>
  <si>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</si>
  <si>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</si>
  <si>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</si>
  <si>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</si>
  <si>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</si>
  <si>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</si>
  <si>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</si>
  <si>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</si>
  <si>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</si>
  <si>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</si>
  <si>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</si>
  <si>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</si>
  <si>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</si>
  <si>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</si>
  <si>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</si>
  <si>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</si>
  <si>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</si>
  <si>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</si>
  <si>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</si>
  <si>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</si>
  <si>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</si>
  <si>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</si>
  <si>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</si>
  <si>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</si>
  <si>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</si>
  <si>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</si>
  <si>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</si>
  <si>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</si>
  <si>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</si>
  <si>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</si>
  <si>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</si>
  <si>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</si>
  <si>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</si>
  <si>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</si>
  <si>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</si>
  <si>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</si>
  <si>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</si>
  <si>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</si>
  <si>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</si>
  <si>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</si>
  <si>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</si>
  <si>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</si>
  <si>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</si>
  <si>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</si>
  <si>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</si>
  <si>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</si>
  <si>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</si>
  <si>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</si>
  <si>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</si>
  <si>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</si>
  <si>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</si>
  <si>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</si>
  <si>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</si>
  <si>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</si>
  <si>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</si>
  <si>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</si>
  <si>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</si>
  <si>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</si>
  <si>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</si>
  <si>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</si>
  <si>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</si>
  <si>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</si>
  <si>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</si>
  <si>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</si>
  <si>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</si>
  <si>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</si>
  <si>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</si>
  <si>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</si>
  <si>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</si>
  <si>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</si>
  <si>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</si>
  <si>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</si>
  <si>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</si>
  <si>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</si>
  <si>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</si>
  <si>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</si>
  <si>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</si>
  <si>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</si>
  <si>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</si>
  <si>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</si>
  <si>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</si>
  <si>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</si>
  <si>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</si>
  <si>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</si>
  <si>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</si>
  <si>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</si>
  <si>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</si>
  <si>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</si>
  <si>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</si>
  <si>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</si>
  <si>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</si>
  <si>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</si>
  <si>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</si>
  <si>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</si>
  <si>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</si>
  <si>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</si>
  <si>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</si>
  <si>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</si>
  <si>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</si>
  <si>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</si>
  <si>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</si>
  <si>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</si>
  <si>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</si>
  <si>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</si>
  <si>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</si>
  <si>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</si>
  <si>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</si>
  <si>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</si>
  <si>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</si>
  <si>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</si>
  <si>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</si>
  <si>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</si>
  <si>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</si>
  <si>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</si>
  <si>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</si>
  <si>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</si>
  <si>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</si>
  <si>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</si>
  <si>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</si>
  <si>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</si>
  <si>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</si>
  <si>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</si>
  <si>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</si>
  <si>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</si>
  <si>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</si>
  <si>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</si>
  <si>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</si>
  <si>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</si>
  <si>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</si>
  <si>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</si>
  <si>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</si>
  <si>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</si>
  <si>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</si>
  <si>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</si>
  <si>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</si>
  <si>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</si>
  <si>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</si>
  <si>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</si>
  <si>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</si>
  <si>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</si>
  <si>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</si>
  <si>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</si>
  <si>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</si>
  <si>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</si>
  <si>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</si>
  <si>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</si>
  <si>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</si>
  <si>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</si>
  <si>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</si>
  <si>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</si>
  <si>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</si>
  <si>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</si>
  <si>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</si>
  <si>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</si>
  <si>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</si>
  <si>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</si>
  <si>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</si>
  <si>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</si>
  <si>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</si>
  <si>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</si>
  <si>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</si>
  <si>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</si>
  <si>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</si>
  <si>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</si>
  <si>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</si>
  <si>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</si>
  <si>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</si>
  <si>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</si>
  <si>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</si>
  <si>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</si>
  <si>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</si>
  <si>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</si>
  <si>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</si>
  <si>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</si>
  <si>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</si>
  <si>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</si>
  <si>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</si>
  <si>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</si>
  <si>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</si>
  <si>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</si>
  <si>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</si>
  <si>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</si>
  <si>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</si>
  <si>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</si>
  <si>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</si>
  <si>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</si>
  <si>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</si>
  <si>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</si>
  <si>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</si>
  <si>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</si>
  <si>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</si>
  <si>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</si>
  <si>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</si>
  <si>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</si>
  <si>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</si>
  <si>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</si>
  <si>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</si>
  <si>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</si>
  <si>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</si>
  <si>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</si>
  <si>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</si>
  <si>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</si>
  <si>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</si>
  <si>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</si>
  <si>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</si>
  <si>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</si>
  <si>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</si>
  <si>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</si>
  <si>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</si>
  <si>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</si>
  <si>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</si>
  <si>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</si>
  <si>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</si>
  <si>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</si>
  <si>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</si>
  <si>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</si>
  <si>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</si>
  <si>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</si>
  <si>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</si>
  <si>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</si>
  <si>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</si>
  <si>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</si>
  <si>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</si>
  <si>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</si>
  <si>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</si>
  <si>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</si>
  <si>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</si>
  <si>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</si>
  <si>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</si>
  <si>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</si>
  <si>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</si>
  <si>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</si>
  <si>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</si>
  <si>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</si>
  <si>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</si>
  <si>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</si>
  <si>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</si>
  <si>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</si>
  <si>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</si>
  <si>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</si>
  <si>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</si>
  <si>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</si>
  <si>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</si>
  <si>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</si>
  <si>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</si>
  <si>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</si>
  <si>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</si>
  <si>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</si>
  <si>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</si>
  <si>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</si>
  <si>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</si>
  <si>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</si>
  <si>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</si>
  <si>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</si>
  <si>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</si>
  <si>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</si>
  <si>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</si>
  <si>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</si>
  <si>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</si>
  <si>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</si>
  <si>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</si>
  <si>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</si>
  <si>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</si>
  <si>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</si>
  <si>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</si>
  <si>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</si>
  <si>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</si>
  <si>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</si>
  <si>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</si>
  <si>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</si>
  <si>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</si>
  <si>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</si>
  <si>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</si>
  <si>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</si>
  <si>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</si>
  <si>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</si>
  <si>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</si>
  <si>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</si>
  <si>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</si>
  <si>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</si>
  <si>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</si>
  <si>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</si>
  <si>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</si>
  <si>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</si>
  <si>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</si>
  <si>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</si>
  <si>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</si>
  <si>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</si>
  <si>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</si>
  <si>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</si>
  <si>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</si>
  <si>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</si>
  <si>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</si>
  <si>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</si>
  <si>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</si>
  <si>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</si>
  <si>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</si>
  <si>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</si>
  <si>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</si>
  <si>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</si>
  <si>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</si>
  <si>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</si>
  <si>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</si>
  <si>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</si>
  <si>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</si>
  <si>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</si>
  <si>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</si>
  <si>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</si>
  <si>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</si>
  <si>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</si>
  <si>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</si>
  <si>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</si>
  <si>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</si>
  <si>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</si>
  <si>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</si>
  <si>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</si>
  <si>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</si>
  <si>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</si>
  <si>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</si>
  <si>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</si>
  <si>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</si>
  <si>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</si>
  <si>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</si>
  <si>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</si>
  <si>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</si>
  <si>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</si>
  <si>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</si>
  <si>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</si>
  <si>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</si>
  <si>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</si>
  <si>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</si>
  <si>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</si>
  <si>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</si>
  <si>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</si>
  <si>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</si>
  <si>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</si>
  <si>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</si>
  <si>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</si>
  <si>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</si>
  <si>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</si>
  <si>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</si>
  <si>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</si>
  <si>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</si>
  <si>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</si>
  <si>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</si>
  <si>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</si>
  <si>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</si>
  <si>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</si>
  <si>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</si>
  <si>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</si>
  <si>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</si>
  <si>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</si>
  <si>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</si>
  <si>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</si>
  <si>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</si>
  <si>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</si>
  <si>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</si>
  <si>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</si>
  <si>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</si>
  <si>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</si>
  <si>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</si>
  <si>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</si>
  <si>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</si>
  <si>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</si>
  <si>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</si>
  <si>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</si>
  <si>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</si>
  <si>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</si>
  <si>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</si>
  <si>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</si>
  <si>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</si>
  <si>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</si>
  <si>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</si>
  <si>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</si>
  <si>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</si>
  <si>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</si>
  <si>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</si>
  <si>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</si>
  <si>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</si>
  <si>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</si>
  <si>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</si>
  <si>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</si>
  <si>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</si>
  <si>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</si>
  <si>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</si>
  <si>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</si>
  <si>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</si>
  <si>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</si>
  <si>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</si>
  <si>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</si>
  <si>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</si>
  <si>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</si>
  <si>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</si>
  <si>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</si>
  <si>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</si>
  <si>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</si>
  <si>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</si>
  <si>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</si>
  <si>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</si>
  <si>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</si>
  <si>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</si>
  <si>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</si>
  <si>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</si>
  <si>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</si>
  <si>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</si>
  <si>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</si>
  <si>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</si>
  <si>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</si>
  <si>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</si>
  <si>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</si>
  <si>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</si>
  <si>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</si>
  <si>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</si>
  <si>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</si>
  <si>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</si>
  <si>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</si>
  <si>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</si>
  <si>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</si>
  <si>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</si>
  <si>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</si>
  <si>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</si>
  <si>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</si>
  <si>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</si>
  <si>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</si>
  <si>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</si>
  <si>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</si>
  <si>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</si>
  <si>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</si>
  <si>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</si>
  <si>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</si>
  <si>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</si>
  <si>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</si>
  <si>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</si>
  <si>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</si>
  <si>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</si>
  <si>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</si>
  <si>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</si>
  <si>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</si>
  <si>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</si>
  <si>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</si>
  <si>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</si>
  <si>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</si>
  <si>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</si>
  <si>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</si>
  <si>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</si>
  <si>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</si>
  <si>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</si>
  <si>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</si>
  <si>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</si>
  <si>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</si>
  <si>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</si>
  <si>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</si>
  <si>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</si>
  <si>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</si>
  <si>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</si>
  <si>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</si>
  <si>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</si>
  <si>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</si>
  <si>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</si>
  <si>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</si>
  <si>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</si>
  <si>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</si>
  <si>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</si>
  <si>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</si>
  <si>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</si>
  <si>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</si>
  <si>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</si>
  <si>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</si>
  <si>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</si>
  <si>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</si>
  <si>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</si>
  <si>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</si>
  <si>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</si>
  <si>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</si>
  <si>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</si>
  <si>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</si>
  <si>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</si>
  <si>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</si>
  <si>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</si>
  <si>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</si>
  <si>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</si>
  <si>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</si>
  <si>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</si>
  <si>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</si>
  <si>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</si>
  <si>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</si>
  <si>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</si>
  <si>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</si>
  <si>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</si>
  <si>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</si>
  <si>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</si>
  <si>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</si>
  <si>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</si>
  <si>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</si>
  <si>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</si>
  <si>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</si>
  <si>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</si>
  <si>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</si>
  <si>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</si>
  <si>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</si>
  <si>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</si>
  <si>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</si>
  <si>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</si>
  <si>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</si>
  <si>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</si>
  <si>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</si>
  <si>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</si>
  <si>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</si>
  <si>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</si>
  <si>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</si>
  <si>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</si>
  <si>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</si>
  <si>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</si>
  <si>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</si>
  <si>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</si>
  <si>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</si>
  <si>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</si>
  <si>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</si>
  <si>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</si>
  <si>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</si>
  <si>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</si>
  <si>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</si>
  <si>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</si>
  <si>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</si>
  <si>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</si>
  <si>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</si>
  <si>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</si>
  <si>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</si>
  <si>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</si>
  <si>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</si>
  <si>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</si>
  <si>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</si>
  <si>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</si>
  <si>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</si>
  <si>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</si>
  <si>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</si>
  <si>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</si>
  <si>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</si>
  <si>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</si>
  <si>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</si>
  <si>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</si>
  <si>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</si>
  <si>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</si>
  <si>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</si>
  <si>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</si>
  <si>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</si>
  <si>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</si>
  <si>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</si>
  <si>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</si>
  <si>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</si>
  <si>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</si>
  <si>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</si>
  <si>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</si>
  <si>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</si>
  <si>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</si>
  <si>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</si>
  <si>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</si>
  <si>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</si>
  <si>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</si>
  <si>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</si>
  <si>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</si>
  <si>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</si>
  <si>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</si>
  <si>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</si>
  <si>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335753534</t>
  </si>
  <si>
    <t>TECLADO</t>
  </si>
  <si>
    <t>Abastecido</t>
  </si>
  <si>
    <t>2 Gavetas Vacías y 1 Fallando</t>
  </si>
  <si>
    <t>335753582</t>
  </si>
  <si>
    <t>335753581</t>
  </si>
  <si>
    <t>335753578</t>
  </si>
  <si>
    <t>335753576</t>
  </si>
  <si>
    <t>335753575</t>
  </si>
  <si>
    <t>335753574</t>
  </si>
  <si>
    <t>335753591</t>
  </si>
  <si>
    <t>335753590</t>
  </si>
  <si>
    <t>335753589</t>
  </si>
  <si>
    <t>335753594</t>
  </si>
  <si>
    <t>335753593</t>
  </si>
  <si>
    <t>335753599</t>
  </si>
  <si>
    <t>335753597</t>
  </si>
  <si>
    <t>335753596</t>
  </si>
  <si>
    <t>335753600</t>
  </si>
  <si>
    <t>335753598</t>
  </si>
  <si>
    <t>335753595</t>
  </si>
  <si>
    <t>335753604</t>
  </si>
  <si>
    <t>335753603</t>
  </si>
  <si>
    <t>335753602</t>
  </si>
  <si>
    <t>02 Enero de 2021</t>
  </si>
  <si>
    <t>335753609</t>
  </si>
  <si>
    <t>335753608</t>
  </si>
  <si>
    <t>335753607</t>
  </si>
  <si>
    <t>335753605</t>
  </si>
  <si>
    <t>PIN KEYPAD ERROR</t>
  </si>
  <si>
    <t>ATM Estación Sabana Yegua</t>
  </si>
  <si>
    <t>335753626</t>
  </si>
  <si>
    <t>335753625</t>
  </si>
  <si>
    <t>335753624</t>
  </si>
  <si>
    <t>335753623</t>
  </si>
  <si>
    <t>335753622</t>
  </si>
  <si>
    <t>335753621</t>
  </si>
  <si>
    <t>335753620</t>
  </si>
  <si>
    <t>335753619</t>
  </si>
  <si>
    <t>335753618</t>
  </si>
  <si>
    <t>335753617</t>
  </si>
  <si>
    <t>335753616</t>
  </si>
  <si>
    <t>335753613</t>
  </si>
  <si>
    <t>SIN ACTIVIDAD DE EFECTIVO</t>
  </si>
  <si>
    <t>En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</si>
</sst>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" fillId="4" borderId="65" xfId="0" applyFont="1" applyFill="1" applyBorder="1" applyAlignment="1">
      <alignment horizontal="center" vertical="center" wrapText="1"/>
    </xf>
    <xf numFmtId="0" fontId="50" fillId="5" borderId="63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6" fillId="6" borderId="63" xfId="9" applyBorder="1" applyAlignment="1">
      <alignment horizont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3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9"/>
      <tableStyleElement type="headerRow" dxfId="368"/>
      <tableStyleElement type="totalRow" dxfId="367"/>
      <tableStyleElement type="firstColumn" dxfId="366"/>
      <tableStyleElement type="lastColumn" dxfId="365"/>
      <tableStyleElement type="firstRowStripe" dxfId="364"/>
      <tableStyleElement type="firstColumnStripe" dxfId="36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2"/>
  <sheetViews>
    <sheetView tabSelected="1" topLeftCell="H1" zoomScale="70" zoomScaleNormal="70" workbookViewId="0">
      <pane ySplit="4" topLeftCell="A64" activePane="bottomLeft" state="frozen"/>
      <selection pane="bottomLeft" activeCell="P81" sqref="P81"/>
    </sheetView>
  </sheetViews>
  <sheetFormatPr baseColWidth="10" defaultColWidth="20.88671875" defaultRowHeight="14.4" x14ac:dyDescent="0.3"/>
  <cols>
    <col min="1" max="1" width="25.5546875" style="71" bestFit="1" customWidth="1"/>
    <col min="2" max="2" width="20.21875" style="47" bestFit="1" customWidth="1"/>
    <col min="3" max="3" width="16.88671875" style="48" bestFit="1" customWidth="1"/>
    <col min="4" max="4" width="27.44140625" style="71" bestFit="1" customWidth="1"/>
    <col min="5" max="5" width="12.77734375" style="85" bestFit="1" customWidth="1"/>
    <col min="6" max="6" width="10.88671875" style="49" bestFit="1" customWidth="1"/>
    <col min="7" max="7" width="55.5546875" style="49" bestFit="1" customWidth="1"/>
    <col min="8" max="11" width="6.44140625" style="49" bestFit="1" customWidth="1"/>
    <col min="12" max="12" width="48.88671875" style="49" bestFit="1" customWidth="1"/>
    <col min="13" max="13" width="18.88671875" style="71" bestFit="1" customWidth="1"/>
    <col min="14" max="14" width="17.88671875" style="89" bestFit="1" customWidth="1"/>
    <col min="15" max="15" width="35.77734375" style="89" bestFit="1" customWidth="1"/>
    <col min="16" max="16" width="22.77734375" style="75" bestFit="1" customWidth="1"/>
    <col min="17" max="17" width="48.88671875" style="67" bestFit="1" customWidth="1"/>
    <col min="18" max="18" width="20.88671875" style="45"/>
    <col min="19" max="19" width="4.44140625" style="45" bestFit="1" customWidth="1"/>
    <col min="20" max="16384" width="20.88671875" style="45"/>
  </cols>
  <sheetData>
    <row r="1" spans="1:17" ht="17.399999999999999" x14ac:dyDescent="0.3">
      <c r="A1" s="137" t="s">
        <v>2161</v>
      </c>
      <c r="B1" s="137"/>
      <c r="C1" s="137"/>
      <c r="D1" s="137"/>
      <c r="E1" s="138"/>
      <c r="F1" s="138"/>
      <c r="G1" s="138"/>
      <c r="H1" s="138"/>
      <c r="I1" s="138"/>
      <c r="J1" s="138"/>
      <c r="K1" s="138"/>
      <c r="L1" s="137"/>
      <c r="M1" s="137"/>
      <c r="N1" s="137"/>
      <c r="O1" s="137"/>
      <c r="P1" s="137"/>
      <c r="Q1" s="137"/>
    </row>
    <row r="2" spans="1:17" ht="17.399999999999999" x14ac:dyDescent="0.3">
      <c r="A2" s="135" t="s">
        <v>2158</v>
      </c>
      <c r="B2" s="135"/>
      <c r="C2" s="135"/>
      <c r="D2" s="135"/>
      <c r="E2" s="136"/>
      <c r="F2" s="136"/>
      <c r="G2" s="136"/>
      <c r="H2" s="136"/>
      <c r="I2" s="136"/>
      <c r="J2" s="136"/>
      <c r="K2" s="136"/>
      <c r="L2" s="135"/>
      <c r="M2" s="135"/>
      <c r="N2" s="135"/>
      <c r="O2" s="135"/>
      <c r="P2" s="135"/>
      <c r="Q2" s="135"/>
    </row>
    <row r="3" spans="1:17" ht="18" thickBot="1" x14ac:dyDescent="0.35">
      <c r="A3" s="139" t="s">
        <v>2516</v>
      </c>
      <c r="B3" s="139"/>
      <c r="C3" s="139"/>
      <c r="D3" s="139"/>
      <c r="E3" s="140"/>
      <c r="F3" s="140"/>
      <c r="G3" s="140"/>
      <c r="H3" s="140"/>
      <c r="I3" s="140"/>
      <c r="J3" s="140"/>
      <c r="K3" s="140"/>
      <c r="L3" s="139"/>
      <c r="M3" s="139"/>
      <c r="N3" s="139"/>
      <c r="O3" s="139"/>
      <c r="P3" s="139"/>
      <c r="Q3" s="139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93" t="s">
        <v>2433</v>
      </c>
      <c r="O4" s="77" t="s">
        <v>2482</v>
      </c>
      <c r="P4" s="77" t="s">
        <v>2464</v>
      </c>
      <c r="Q4" s="77" t="s">
        <v>2457</v>
      </c>
    </row>
    <row r="5" spans="1:17" ht="17.399999999999999" x14ac:dyDescent="0.3">
      <c r="A5" s="86" t="str">
        <f>VLOOKUP(E5,'LISTADO ATM'!$A$2:$C$894,3,0)</f>
        <v>NORTE</v>
      </c>
      <c r="B5" s="91" t="s">
        <v>2499</v>
      </c>
      <c r="C5" s="87">
        <v>44197.528645833336</v>
      </c>
      <c r="D5" s="87" t="s">
        <v>2190</v>
      </c>
      <c r="E5" s="95">
        <v>606</v>
      </c>
      <c r="F5" s="86" t="str">
        <f>VLOOKUP(E5,VIP!$A$2:$O10898,2,0)</f>
        <v>DRBR704</v>
      </c>
      <c r="G5" s="92" t="str">
        <f>VLOOKUP(E5,'LISTADO ATM'!$A$2:$B$893,2,0)</f>
        <v xml:space="preserve">ATM UNP Manolo Tavarez Justo </v>
      </c>
      <c r="H5" s="92" t="str">
        <f>VLOOKUP(E5,VIP!$A$2:$O15724,7,FALSE)</f>
        <v>Si</v>
      </c>
      <c r="I5" s="92" t="str">
        <f>VLOOKUP(E5,VIP!$A$2:$O7693,8,FALSE)</f>
        <v>Si</v>
      </c>
      <c r="J5" s="92" t="str">
        <f>VLOOKUP(E5,VIP!$A$2:$O7641,8,FALSE)</f>
        <v>Si</v>
      </c>
      <c r="K5" s="92" t="str">
        <f>VLOOKUP(E5,VIP!$A$2:$O11217,6,0)</f>
        <v>NO</v>
      </c>
      <c r="L5" s="92" t="s">
        <v>2435</v>
      </c>
      <c r="M5" s="172" t="s">
        <v>2536</v>
      </c>
      <c r="N5" s="88" t="s">
        <v>2483</v>
      </c>
      <c r="O5" s="92" t="s">
        <v>2484</v>
      </c>
      <c r="P5" s="132"/>
      <c r="Q5" s="172">
        <v>44198.440370370372</v>
      </c>
    </row>
    <row r="6" spans="1:17" ht="17.399999999999999" x14ac:dyDescent="0.3">
      <c r="A6" s="86" t="str">
        <f>VLOOKUP(E6,'LISTADO ATM'!$A$2:$C$894,3,0)</f>
        <v>NORTE</v>
      </c>
      <c r="B6" s="91" t="s">
        <v>2501</v>
      </c>
      <c r="C6" s="87">
        <v>44197.508483796293</v>
      </c>
      <c r="D6" s="87" t="s">
        <v>2190</v>
      </c>
      <c r="E6" s="95">
        <v>444</v>
      </c>
      <c r="F6" s="86" t="str">
        <f>VLOOKUP(E6,VIP!$A$2:$O10900,2,0)</f>
        <v>DRBR444</v>
      </c>
      <c r="G6" s="92" t="str">
        <f>VLOOKUP(E6,'LISTADO ATM'!$A$2:$B$893,2,0)</f>
        <v xml:space="preserve">ATM Hospital Metropolitano de (Santiago) (HOMS) </v>
      </c>
      <c r="H6" s="92" t="str">
        <f>VLOOKUP(E6,VIP!$A$2:$O15726,7,FALSE)</f>
        <v>Si</v>
      </c>
      <c r="I6" s="92" t="str">
        <f>VLOOKUP(E6,VIP!$A$2:$O7695,8,FALSE)</f>
        <v>Si</v>
      </c>
      <c r="J6" s="92" t="str">
        <f>VLOOKUP(E6,VIP!$A$2:$O7643,8,FALSE)</f>
        <v>Si</v>
      </c>
      <c r="K6" s="92" t="str">
        <f>VLOOKUP(E6,VIP!$A$2:$O11219,6,0)</f>
        <v>NO</v>
      </c>
      <c r="L6" s="92" t="s">
        <v>2463</v>
      </c>
      <c r="M6" s="172" t="s">
        <v>2536</v>
      </c>
      <c r="N6" s="88" t="s">
        <v>2483</v>
      </c>
      <c r="O6" s="92" t="s">
        <v>2484</v>
      </c>
      <c r="P6" s="133"/>
      <c r="Q6" s="172">
        <v>44198.469537037039</v>
      </c>
    </row>
    <row r="7" spans="1:17" ht="17.399999999999999" x14ac:dyDescent="0.3">
      <c r="A7" s="86" t="str">
        <f>VLOOKUP(E7,'LISTADO ATM'!$A$2:$C$894,3,0)</f>
        <v>ESTE</v>
      </c>
      <c r="B7" s="91">
        <v>335753498</v>
      </c>
      <c r="C7" s="87">
        <v>44196.744942129626</v>
      </c>
      <c r="D7" s="87" t="s">
        <v>2189</v>
      </c>
      <c r="E7" s="95">
        <v>213</v>
      </c>
      <c r="F7" s="86" t="str">
        <f>VLOOKUP(E7,VIP!$A$2:$O11079,2,0)</f>
        <v>DRBR213</v>
      </c>
      <c r="G7" s="92" t="str">
        <f>VLOOKUP(E7,'LISTADO ATM'!$A$2:$B$893,2,0)</f>
        <v xml:space="preserve">ATM Almacenes Iberia (La Romana) </v>
      </c>
      <c r="H7" s="92" t="str">
        <f>VLOOKUP(E7,VIP!$A$2:$O16000,7,FALSE)</f>
        <v>Si</v>
      </c>
      <c r="I7" s="92" t="str">
        <f>VLOOKUP(E7,VIP!$A$2:$O7965,8,FALSE)</f>
        <v>Si</v>
      </c>
      <c r="J7" s="92" t="str">
        <f>VLOOKUP(E7,VIP!$A$2:$O7915,8,FALSE)</f>
        <v>Si</v>
      </c>
      <c r="K7" s="92" t="str">
        <f>VLOOKUP(E7,VIP!$A$2:$O11489,6,0)</f>
        <v>NO</v>
      </c>
      <c r="L7" s="92" t="s">
        <v>2228</v>
      </c>
      <c r="M7" s="172" t="s">
        <v>2536</v>
      </c>
      <c r="N7" s="88" t="s">
        <v>2483</v>
      </c>
      <c r="O7" s="92" t="s">
        <v>2486</v>
      </c>
      <c r="P7" s="94"/>
      <c r="Q7" s="172">
        <v>44198.471620370372</v>
      </c>
    </row>
    <row r="8" spans="1:17" ht="17.399999999999999" x14ac:dyDescent="0.3">
      <c r="A8" s="86" t="str">
        <f>VLOOKUP(E8,'LISTADO ATM'!$A$2:$C$894,3,0)</f>
        <v>DISTRITO NACIONAL</v>
      </c>
      <c r="B8" s="91">
        <v>335753510</v>
      </c>
      <c r="C8" s="87">
        <v>44196.757835648146</v>
      </c>
      <c r="D8" s="87" t="s">
        <v>2189</v>
      </c>
      <c r="E8" s="95">
        <v>487</v>
      </c>
      <c r="F8" s="86" t="str">
        <f>VLOOKUP(E8,VIP!$A$2:$O11067,2,0)</f>
        <v>DRBR487</v>
      </c>
      <c r="G8" s="92" t="str">
        <f>VLOOKUP(E8,'LISTADO ATM'!$A$2:$B$893,2,0)</f>
        <v xml:space="preserve">ATM Olé Hainamosa </v>
      </c>
      <c r="H8" s="92" t="str">
        <f>VLOOKUP(E8,VIP!$A$2:$O15988,7,FALSE)</f>
        <v>Si</v>
      </c>
      <c r="I8" s="92" t="str">
        <f>VLOOKUP(E8,VIP!$A$2:$O7953,8,FALSE)</f>
        <v>Si</v>
      </c>
      <c r="J8" s="92" t="str">
        <f>VLOOKUP(E8,VIP!$A$2:$O7903,8,FALSE)</f>
        <v>Si</v>
      </c>
      <c r="K8" s="92" t="str">
        <f>VLOOKUP(E8,VIP!$A$2:$O11477,6,0)</f>
        <v>SI</v>
      </c>
      <c r="L8" s="92" t="s">
        <v>2228</v>
      </c>
      <c r="M8" s="172" t="s">
        <v>2536</v>
      </c>
      <c r="N8" s="88" t="s">
        <v>2483</v>
      </c>
      <c r="O8" s="92" t="s">
        <v>2486</v>
      </c>
      <c r="P8" s="94"/>
      <c r="Q8" s="172">
        <v>44198.472314814811</v>
      </c>
    </row>
    <row r="9" spans="1:17" ht="17.399999999999999" x14ac:dyDescent="0.3">
      <c r="A9" s="86" t="str">
        <f>VLOOKUP(E9,'LISTADO ATM'!$A$2:$C$894,3,0)</f>
        <v>DISTRITO NACIONAL</v>
      </c>
      <c r="B9" s="91">
        <v>335753556</v>
      </c>
      <c r="C9" s="87">
        <v>44197.069861111115</v>
      </c>
      <c r="D9" s="87" t="s">
        <v>2189</v>
      </c>
      <c r="E9" s="95">
        <v>577</v>
      </c>
      <c r="F9" s="86" t="str">
        <f>VLOOKUP(E9,VIP!$A$2:$O11050,2,0)</f>
        <v>DRBR173</v>
      </c>
      <c r="G9" s="92" t="str">
        <f>VLOOKUP(E9,'LISTADO ATM'!$A$2:$B$893,2,0)</f>
        <v xml:space="preserve">ATM Olé Ave. Duarte </v>
      </c>
      <c r="H9" s="92" t="str">
        <f>VLOOKUP(E9,VIP!$A$2:$O15972,7,FALSE)</f>
        <v>Si</v>
      </c>
      <c r="I9" s="92" t="str">
        <f>VLOOKUP(E9,VIP!$A$2:$O7937,8,FALSE)</f>
        <v>Si</v>
      </c>
      <c r="J9" s="92" t="str">
        <f>VLOOKUP(E9,VIP!$A$2:$O7887,8,FALSE)</f>
        <v>Si</v>
      </c>
      <c r="K9" s="92" t="str">
        <f>VLOOKUP(E9,VIP!$A$2:$O11461,6,0)</f>
        <v>SI</v>
      </c>
      <c r="L9" s="92" t="s">
        <v>2254</v>
      </c>
      <c r="M9" s="172" t="s">
        <v>2536</v>
      </c>
      <c r="N9" s="88" t="s">
        <v>2483</v>
      </c>
      <c r="O9" s="92" t="s">
        <v>2486</v>
      </c>
      <c r="P9" s="94"/>
      <c r="Q9" s="172">
        <v>44198.473703703705</v>
      </c>
    </row>
    <row r="10" spans="1:17" ht="17.399999999999999" x14ac:dyDescent="0.3">
      <c r="A10" s="86" t="str">
        <f>VLOOKUP(E10,'LISTADO ATM'!$A$2:$C$894,3,0)</f>
        <v>NORTE</v>
      </c>
      <c r="B10" s="91">
        <v>335753466</v>
      </c>
      <c r="C10" s="87">
        <v>44196.626979166664</v>
      </c>
      <c r="D10" s="87" t="s">
        <v>2190</v>
      </c>
      <c r="E10" s="95">
        <v>304</v>
      </c>
      <c r="F10" s="86" t="str">
        <f>VLOOKUP(E10,VIP!$A$2:$O11096,2,0)</f>
        <v>DRBR304</v>
      </c>
      <c r="G10" s="92" t="str">
        <f>VLOOKUP(E10,'LISTADO ATM'!$A$2:$B$893,2,0)</f>
        <v xml:space="preserve">ATM Multicentro La Sirena Estrella Sadhala </v>
      </c>
      <c r="H10" s="92" t="str">
        <f>VLOOKUP(E10,VIP!$A$2:$O16017,7,FALSE)</f>
        <v>Si</v>
      </c>
      <c r="I10" s="92" t="str">
        <f>VLOOKUP(E10,VIP!$A$2:$O7982,8,FALSE)</f>
        <v>Si</v>
      </c>
      <c r="J10" s="92" t="str">
        <f>VLOOKUP(E10,VIP!$A$2:$O7932,8,FALSE)</f>
        <v>Si</v>
      </c>
      <c r="K10" s="92" t="str">
        <f>VLOOKUP(E10,VIP!$A$2:$O11506,6,0)</f>
        <v>NO</v>
      </c>
      <c r="L10" s="92" t="s">
        <v>2463</v>
      </c>
      <c r="M10" s="172" t="s">
        <v>2536</v>
      </c>
      <c r="N10" s="88" t="s">
        <v>2483</v>
      </c>
      <c r="O10" s="92" t="s">
        <v>2490</v>
      </c>
      <c r="P10" s="94"/>
      <c r="Q10" s="172">
        <v>44198.474398148152</v>
      </c>
    </row>
    <row r="11" spans="1:17" ht="17.399999999999999" x14ac:dyDescent="0.3">
      <c r="A11" s="86" t="str">
        <f>VLOOKUP(E11,'LISTADO ATM'!$A$2:$C$894,3,0)</f>
        <v>DISTRITO NACIONAL</v>
      </c>
      <c r="B11" s="91" t="s">
        <v>2505</v>
      </c>
      <c r="C11" s="87">
        <v>44197.675729166665</v>
      </c>
      <c r="D11" s="87" t="s">
        <v>2189</v>
      </c>
      <c r="E11" s="95">
        <v>507</v>
      </c>
      <c r="F11" s="86" t="str">
        <f>VLOOKUP(E11,VIP!$A$2:$O11103,2,0)</f>
        <v>DRBR507</v>
      </c>
      <c r="G11" s="92" t="str">
        <f>VLOOKUP(E11,'LISTADO ATM'!$A$2:$B$893,2,0)</f>
        <v>ATM Estación Sigma Boca Chica</v>
      </c>
      <c r="H11" s="92" t="str">
        <f>VLOOKUP(E11,VIP!$A$2:$O16024,7,FALSE)</f>
        <v>Si</v>
      </c>
      <c r="I11" s="92" t="str">
        <f>VLOOKUP(E11,VIP!$A$2:$O7989,8,FALSE)</f>
        <v>Si</v>
      </c>
      <c r="J11" s="92" t="str">
        <f>VLOOKUP(E11,VIP!$A$2:$O7939,8,FALSE)</f>
        <v>Si</v>
      </c>
      <c r="K11" s="92" t="str">
        <f>VLOOKUP(E11,VIP!$A$2:$O11513,6,0)</f>
        <v>NO</v>
      </c>
      <c r="L11" s="92" t="s">
        <v>2254</v>
      </c>
      <c r="M11" s="172" t="s">
        <v>2536</v>
      </c>
      <c r="N11" s="88" t="s">
        <v>2483</v>
      </c>
      <c r="O11" s="92" t="s">
        <v>2487</v>
      </c>
      <c r="P11" s="94"/>
      <c r="Q11" s="172">
        <v>44198.476481481484</v>
      </c>
    </row>
    <row r="12" spans="1:17" ht="17.399999999999999" x14ac:dyDescent="0.3">
      <c r="A12" s="86" t="str">
        <f>VLOOKUP(E12,'LISTADO ATM'!$A$2:$C$894,3,0)</f>
        <v>NORTE</v>
      </c>
      <c r="B12" s="91" t="s">
        <v>2500</v>
      </c>
      <c r="C12" s="87">
        <v>44197.526689814818</v>
      </c>
      <c r="D12" s="87" t="s">
        <v>2190</v>
      </c>
      <c r="E12" s="95">
        <v>189</v>
      </c>
      <c r="F12" s="86" t="str">
        <f>VLOOKUP(E12,VIP!$A$2:$O10899,2,0)</f>
        <v>DRBR189</v>
      </c>
      <c r="G12" s="92" t="str">
        <f>VLOOKUP(E12,'LISTADO ATM'!$A$2:$B$893,2,0)</f>
        <v xml:space="preserve">ATM Comando Regional Cibao Central P.N. </v>
      </c>
      <c r="H12" s="92" t="str">
        <f>VLOOKUP(E12,VIP!$A$2:$O15725,7,FALSE)</f>
        <v>Si</v>
      </c>
      <c r="I12" s="92" t="str">
        <f>VLOOKUP(E12,VIP!$A$2:$O7694,8,FALSE)</f>
        <v>Si</v>
      </c>
      <c r="J12" s="92" t="str">
        <f>VLOOKUP(E12,VIP!$A$2:$O7642,8,FALSE)</f>
        <v>Si</v>
      </c>
      <c r="K12" s="92" t="str">
        <f>VLOOKUP(E12,VIP!$A$2:$O11218,6,0)</f>
        <v>NO</v>
      </c>
      <c r="L12" s="92" t="s">
        <v>2435</v>
      </c>
      <c r="M12" s="172" t="s">
        <v>2536</v>
      </c>
      <c r="N12" s="88" t="s">
        <v>2483</v>
      </c>
      <c r="O12" s="92" t="s">
        <v>2484</v>
      </c>
      <c r="P12" s="133"/>
      <c r="Q12" s="172">
        <v>44198.476481481484</v>
      </c>
    </row>
    <row r="13" spans="1:17" ht="17.399999999999999" x14ac:dyDescent="0.3">
      <c r="A13" s="86" t="str">
        <f>VLOOKUP(E13,'LISTADO ATM'!$A$2:$C$894,3,0)</f>
        <v>SUR</v>
      </c>
      <c r="B13" s="91" t="s">
        <v>2514</v>
      </c>
      <c r="C13" s="87">
        <v>44197.829918981479</v>
      </c>
      <c r="D13" s="87" t="s">
        <v>2189</v>
      </c>
      <c r="E13" s="95">
        <v>885</v>
      </c>
      <c r="F13" s="86" t="str">
        <f>VLOOKUP(E13,VIP!$A$2:$O11122,2,0)</f>
        <v>DRBR885</v>
      </c>
      <c r="G13" s="92" t="str">
        <f>VLOOKUP(E13,'LISTADO ATM'!$A$2:$B$893,2,0)</f>
        <v xml:space="preserve">ATM UNP Rancho Arriba </v>
      </c>
      <c r="H13" s="92" t="str">
        <f>VLOOKUP(E13,VIP!$A$2:$O16043,7,FALSE)</f>
        <v>Si</v>
      </c>
      <c r="I13" s="92" t="str">
        <f>VLOOKUP(E13,VIP!$A$2:$O8008,8,FALSE)</f>
        <v>Si</v>
      </c>
      <c r="J13" s="92" t="str">
        <f>VLOOKUP(E13,VIP!$A$2:$O7958,8,FALSE)</f>
        <v>Si</v>
      </c>
      <c r="K13" s="92" t="str">
        <f>VLOOKUP(E13,VIP!$A$2:$O11532,6,0)</f>
        <v>NO</v>
      </c>
      <c r="L13" s="92" t="s">
        <v>2254</v>
      </c>
      <c r="M13" s="172" t="s">
        <v>2536</v>
      </c>
      <c r="N13" s="88" t="s">
        <v>2483</v>
      </c>
      <c r="O13" s="92" t="s">
        <v>2486</v>
      </c>
      <c r="P13" s="94"/>
      <c r="Q13" s="172">
        <v>44198.477175925924</v>
      </c>
    </row>
    <row r="14" spans="1:17" ht="17.399999999999999" x14ac:dyDescent="0.3">
      <c r="A14" s="86" t="str">
        <f>VLOOKUP(E14,'LISTADO ATM'!$A$2:$C$894,3,0)</f>
        <v>ESTE</v>
      </c>
      <c r="B14" s="91">
        <v>335753528</v>
      </c>
      <c r="C14" s="87">
        <v>44196.786249999997</v>
      </c>
      <c r="D14" s="87" t="s">
        <v>2189</v>
      </c>
      <c r="E14" s="95">
        <v>963</v>
      </c>
      <c r="F14" s="86" t="str">
        <f>VLOOKUP(E14,VIP!$A$2:$O11051,2,0)</f>
        <v>DRBR963</v>
      </c>
      <c r="G14" s="92" t="str">
        <f>VLOOKUP(E14,'LISTADO ATM'!$A$2:$B$893,2,0)</f>
        <v xml:space="preserve">ATM Multiplaza La Romana </v>
      </c>
      <c r="H14" s="92" t="str">
        <f>VLOOKUP(E14,VIP!$A$2:$O15972,7,FALSE)</f>
        <v>Si</v>
      </c>
      <c r="I14" s="92" t="str">
        <f>VLOOKUP(E14,VIP!$A$2:$O7937,8,FALSE)</f>
        <v>Si</v>
      </c>
      <c r="J14" s="92" t="str">
        <f>VLOOKUP(E14,VIP!$A$2:$O7887,8,FALSE)</f>
        <v>Si</v>
      </c>
      <c r="K14" s="92" t="str">
        <f>VLOOKUP(E14,VIP!$A$2:$O11461,6,0)</f>
        <v>NO</v>
      </c>
      <c r="L14" s="92" t="s">
        <v>2463</v>
      </c>
      <c r="M14" s="172" t="s">
        <v>2536</v>
      </c>
      <c r="N14" s="88" t="s">
        <v>2483</v>
      </c>
      <c r="O14" s="92" t="s">
        <v>2486</v>
      </c>
      <c r="P14" s="94"/>
      <c r="Q14" s="172">
        <v>44198.477175925924</v>
      </c>
    </row>
    <row r="15" spans="1:17" ht="17.399999999999999" x14ac:dyDescent="0.3">
      <c r="A15" s="86" t="str">
        <f>VLOOKUP(E15,'LISTADO ATM'!$A$2:$C$894,3,0)</f>
        <v>SUR</v>
      </c>
      <c r="B15" s="91">
        <v>335753519</v>
      </c>
      <c r="C15" s="87">
        <v>44196.768564814818</v>
      </c>
      <c r="D15" s="87" t="s">
        <v>2189</v>
      </c>
      <c r="E15" s="95">
        <v>342</v>
      </c>
      <c r="F15" s="86" t="str">
        <f>VLOOKUP(E15,VIP!$A$2:$O11059,2,0)</f>
        <v>DRBR342</v>
      </c>
      <c r="G15" s="92" t="str">
        <f>VLOOKUP(E15,'LISTADO ATM'!$A$2:$B$893,2,0)</f>
        <v>ATM Oficina Obras Públicas Azua</v>
      </c>
      <c r="H15" s="92" t="str">
        <f>VLOOKUP(E15,VIP!$A$2:$O15980,7,FALSE)</f>
        <v>Si</v>
      </c>
      <c r="I15" s="92" t="str">
        <f>VLOOKUP(E15,VIP!$A$2:$O7945,8,FALSE)</f>
        <v>Si</v>
      </c>
      <c r="J15" s="92" t="str">
        <f>VLOOKUP(E15,VIP!$A$2:$O7895,8,FALSE)</f>
        <v>Si</v>
      </c>
      <c r="K15" s="92" t="str">
        <f>VLOOKUP(E15,VIP!$A$2:$O11469,6,0)</f>
        <v>SI</v>
      </c>
      <c r="L15" s="92" t="s">
        <v>2463</v>
      </c>
      <c r="M15" s="172" t="s">
        <v>2536</v>
      </c>
      <c r="N15" s="88" t="s">
        <v>2483</v>
      </c>
      <c r="O15" s="92" t="s">
        <v>2486</v>
      </c>
      <c r="P15" s="94"/>
      <c r="Q15" s="172">
        <v>44198.478564814817</v>
      </c>
    </row>
    <row r="16" spans="1:17" ht="17.399999999999999" x14ac:dyDescent="0.3">
      <c r="A16" s="86" t="str">
        <f>VLOOKUP(E16,'LISTADO ATM'!$A$2:$C$894,3,0)</f>
        <v>SUR</v>
      </c>
      <c r="B16" s="91">
        <v>335753559</v>
      </c>
      <c r="C16" s="87">
        <v>44197.137280092589</v>
      </c>
      <c r="D16" s="87" t="s">
        <v>2189</v>
      </c>
      <c r="E16" s="95">
        <v>677</v>
      </c>
      <c r="F16" s="86" t="str">
        <f>VLOOKUP(E16,VIP!$A$2:$O11047,2,0)</f>
        <v>DRBR677</v>
      </c>
      <c r="G16" s="92" t="str">
        <f>VLOOKUP(E16,'LISTADO ATM'!$A$2:$B$893,2,0)</f>
        <v>ATM PBG Villa Jaragua</v>
      </c>
      <c r="H16" s="92" t="str">
        <f>VLOOKUP(E16,VIP!$A$2:$O15969,7,FALSE)</f>
        <v>Si</v>
      </c>
      <c r="I16" s="92" t="str">
        <f>VLOOKUP(E16,VIP!$A$2:$O7934,8,FALSE)</f>
        <v>Si</v>
      </c>
      <c r="J16" s="92" t="str">
        <f>VLOOKUP(E16,VIP!$A$2:$O7884,8,FALSE)</f>
        <v>Si</v>
      </c>
      <c r="K16" s="92" t="str">
        <f>VLOOKUP(E16,VIP!$A$2:$O11458,6,0)</f>
        <v>SI</v>
      </c>
      <c r="L16" s="92" t="s">
        <v>2463</v>
      </c>
      <c r="M16" s="172" t="s">
        <v>2536</v>
      </c>
      <c r="N16" s="88" t="s">
        <v>2483</v>
      </c>
      <c r="O16" s="92" t="s">
        <v>2486</v>
      </c>
      <c r="P16" s="94"/>
      <c r="Q16" s="172">
        <v>44198.479953703703</v>
      </c>
    </row>
    <row r="17" spans="1:17" ht="17.399999999999999" x14ac:dyDescent="0.3">
      <c r="A17" s="86" t="str">
        <f>VLOOKUP(E17,'LISTADO ATM'!$A$2:$C$894,3,0)</f>
        <v>DISTRITO NACIONAL</v>
      </c>
      <c r="B17" s="91">
        <v>335750532</v>
      </c>
      <c r="C17" s="87">
        <v>44193.583761574075</v>
      </c>
      <c r="D17" s="87" t="s">
        <v>2189</v>
      </c>
      <c r="E17" s="95">
        <v>564</v>
      </c>
      <c r="F17" s="86" t="str">
        <f>VLOOKUP(E17,VIP!$A$2:$O10893,2,0)</f>
        <v>DRBR168</v>
      </c>
      <c r="G17" s="92" t="str">
        <f>VLOOKUP(E17,'LISTADO ATM'!$A$2:$B$893,2,0)</f>
        <v xml:space="preserve">ATM Ministerio de Agricultura </v>
      </c>
      <c r="H17" s="92" t="str">
        <f>VLOOKUP(E17,VIP!$A$2:$O15719,7,FALSE)</f>
        <v>Si</v>
      </c>
      <c r="I17" s="92" t="str">
        <f>VLOOKUP(E17,VIP!$A$2:$O7688,8,FALSE)</f>
        <v>Si</v>
      </c>
      <c r="J17" s="92" t="str">
        <f>VLOOKUP(E17,VIP!$A$2:$O7636,8,FALSE)</f>
        <v>Si</v>
      </c>
      <c r="K17" s="92" t="str">
        <f>VLOOKUP(E17,VIP!$A$2:$O11212,6,0)</f>
        <v>NO</v>
      </c>
      <c r="L17" s="92" t="s">
        <v>2228</v>
      </c>
      <c r="M17" s="88" t="s">
        <v>2473</v>
      </c>
      <c r="N17" s="88" t="s">
        <v>2483</v>
      </c>
      <c r="O17" s="92" t="s">
        <v>2486</v>
      </c>
      <c r="P17" s="133"/>
      <c r="Q17" s="90" t="s">
        <v>2228</v>
      </c>
    </row>
    <row r="18" spans="1:17" ht="17.399999999999999" x14ac:dyDescent="0.3">
      <c r="A18" s="86" t="str">
        <f>VLOOKUP(E18,'LISTADO ATM'!$A$2:$C$894,3,0)</f>
        <v>DISTRITO NACIONAL</v>
      </c>
      <c r="B18" s="91">
        <v>335752750</v>
      </c>
      <c r="C18" s="87">
        <v>44195.60564814815</v>
      </c>
      <c r="D18" s="87" t="s">
        <v>2189</v>
      </c>
      <c r="E18" s="95">
        <v>915</v>
      </c>
      <c r="F18" s="86" t="str">
        <f>VLOOKUP(E18,VIP!$A$2:$O11017,2,0)</f>
        <v>DRBR24F</v>
      </c>
      <c r="G18" s="92" t="str">
        <f>VLOOKUP(E18,'LISTADO ATM'!$A$2:$B$893,2,0)</f>
        <v xml:space="preserve">ATM Multicentro La Sirena Aut. Duarte </v>
      </c>
      <c r="H18" s="92" t="str">
        <f>VLOOKUP(E18,VIP!$A$2:$O15939,7,FALSE)</f>
        <v>Si</v>
      </c>
      <c r="I18" s="92" t="str">
        <f>VLOOKUP(E18,VIP!$A$2:$O7904,8,FALSE)</f>
        <v>Si</v>
      </c>
      <c r="J18" s="92" t="str">
        <f>VLOOKUP(E18,VIP!$A$2:$O7854,8,FALSE)</f>
        <v>Si</v>
      </c>
      <c r="K18" s="92" t="str">
        <f>VLOOKUP(E18,VIP!$A$2:$O11428,6,0)</f>
        <v>SI</v>
      </c>
      <c r="L18" s="92" t="s">
        <v>2228</v>
      </c>
      <c r="M18" s="88" t="s">
        <v>2473</v>
      </c>
      <c r="N18" s="88" t="s">
        <v>2483</v>
      </c>
      <c r="O18" s="92" t="s">
        <v>2486</v>
      </c>
      <c r="P18" s="94"/>
      <c r="Q18" s="90" t="s">
        <v>2228</v>
      </c>
    </row>
    <row r="19" spans="1:17" ht="17.399999999999999" x14ac:dyDescent="0.3">
      <c r="A19" s="86" t="str">
        <f>VLOOKUP(E19,'LISTADO ATM'!$A$2:$C$894,3,0)</f>
        <v>DISTRITO NACIONAL</v>
      </c>
      <c r="B19" s="91">
        <v>335752765</v>
      </c>
      <c r="C19" s="87">
        <v>44195.611087962963</v>
      </c>
      <c r="D19" s="87" t="s">
        <v>2189</v>
      </c>
      <c r="E19" s="95">
        <v>327</v>
      </c>
      <c r="F19" s="86" t="str">
        <f>VLOOKUP(E19,VIP!$A$2:$O11009,2,0)</f>
        <v>DRBR327</v>
      </c>
      <c r="G19" s="92" t="str">
        <f>VLOOKUP(E19,'LISTADO ATM'!$A$2:$B$893,2,0)</f>
        <v xml:space="preserve">ATM UNP CCN (Nacional 27 de Febrero) </v>
      </c>
      <c r="H19" s="92" t="str">
        <f>VLOOKUP(E19,VIP!$A$2:$O15931,7,FALSE)</f>
        <v>Si</v>
      </c>
      <c r="I19" s="92" t="str">
        <f>VLOOKUP(E19,VIP!$A$2:$O7896,8,FALSE)</f>
        <v>Si</v>
      </c>
      <c r="J19" s="92" t="str">
        <f>VLOOKUP(E19,VIP!$A$2:$O7846,8,FALSE)</f>
        <v>Si</v>
      </c>
      <c r="K19" s="92" t="str">
        <f>VLOOKUP(E19,VIP!$A$2:$O11420,6,0)</f>
        <v>NO</v>
      </c>
      <c r="L19" s="92" t="s">
        <v>2228</v>
      </c>
      <c r="M19" s="88" t="s">
        <v>2473</v>
      </c>
      <c r="N19" s="88" t="s">
        <v>2483</v>
      </c>
      <c r="O19" s="92" t="s">
        <v>2486</v>
      </c>
      <c r="P19" s="94"/>
      <c r="Q19" s="90" t="s">
        <v>2228</v>
      </c>
    </row>
    <row r="20" spans="1:17" ht="17.399999999999999" x14ac:dyDescent="0.3">
      <c r="A20" s="86" t="str">
        <f>VLOOKUP(E20,'LISTADO ATM'!$A$2:$C$894,3,0)</f>
        <v>DISTRITO NACIONAL</v>
      </c>
      <c r="B20" s="91">
        <v>335753097</v>
      </c>
      <c r="C20" s="87">
        <v>44196.167453703703</v>
      </c>
      <c r="D20" s="87" t="s">
        <v>2189</v>
      </c>
      <c r="E20" s="95">
        <v>624</v>
      </c>
      <c r="F20" s="86" t="str">
        <f>VLOOKUP(E20,VIP!$A$2:$O11023,2,0)</f>
        <v>DRBR624</v>
      </c>
      <c r="G20" s="92" t="str">
        <f>VLOOKUP(E20,'LISTADO ATM'!$A$2:$B$893,2,0)</f>
        <v xml:space="preserve">ATM Policía Nacional I </v>
      </c>
      <c r="H20" s="92" t="str">
        <f>VLOOKUP(E20,VIP!$A$2:$O15945,7,FALSE)</f>
        <v>Si</v>
      </c>
      <c r="I20" s="92" t="str">
        <f>VLOOKUP(E20,VIP!$A$2:$O7910,8,FALSE)</f>
        <v>Si</v>
      </c>
      <c r="J20" s="92" t="str">
        <f>VLOOKUP(E20,VIP!$A$2:$O7860,8,FALSE)</f>
        <v>Si</v>
      </c>
      <c r="K20" s="92" t="str">
        <f>VLOOKUP(E20,VIP!$A$2:$O11434,6,0)</f>
        <v>NO</v>
      </c>
      <c r="L20" s="92" t="s">
        <v>2228</v>
      </c>
      <c r="M20" s="88" t="s">
        <v>2473</v>
      </c>
      <c r="N20" s="88" t="s">
        <v>2483</v>
      </c>
      <c r="O20" s="92" t="s">
        <v>2486</v>
      </c>
      <c r="P20" s="94"/>
      <c r="Q20" s="90" t="s">
        <v>2228</v>
      </c>
    </row>
    <row r="21" spans="1:17" ht="17.399999999999999" x14ac:dyDescent="0.3">
      <c r="A21" s="86" t="str">
        <f>VLOOKUP(E21,'LISTADO ATM'!$A$2:$C$894,3,0)</f>
        <v>NORTE</v>
      </c>
      <c r="B21" s="91">
        <v>335753492</v>
      </c>
      <c r="C21" s="87">
        <v>44196.731087962966</v>
      </c>
      <c r="D21" s="87" t="s">
        <v>2190</v>
      </c>
      <c r="E21" s="95">
        <v>315</v>
      </c>
      <c r="F21" s="86" t="str">
        <f>VLOOKUP(E21,VIP!$A$2:$O11085,2,0)</f>
        <v>DRBR315</v>
      </c>
      <c r="G21" s="92" t="str">
        <f>VLOOKUP(E21,'LISTADO ATM'!$A$2:$B$893,2,0)</f>
        <v xml:space="preserve">ATM Oficina Estrella Sadalá </v>
      </c>
      <c r="H21" s="92" t="str">
        <f>VLOOKUP(E21,VIP!$A$2:$O16006,7,FALSE)</f>
        <v>Si</v>
      </c>
      <c r="I21" s="92" t="str">
        <f>VLOOKUP(E21,VIP!$A$2:$O7971,8,FALSE)</f>
        <v>Si</v>
      </c>
      <c r="J21" s="92" t="str">
        <f>VLOOKUP(E21,VIP!$A$2:$O7921,8,FALSE)</f>
        <v>Si</v>
      </c>
      <c r="K21" s="92" t="str">
        <f>VLOOKUP(E21,VIP!$A$2:$O11495,6,0)</f>
        <v>NO</v>
      </c>
      <c r="L21" s="92" t="s">
        <v>2228</v>
      </c>
      <c r="M21" s="88" t="s">
        <v>2473</v>
      </c>
      <c r="N21" s="88" t="s">
        <v>2483</v>
      </c>
      <c r="O21" s="92" t="s">
        <v>2484</v>
      </c>
      <c r="P21" s="94"/>
      <c r="Q21" s="90" t="s">
        <v>2228</v>
      </c>
    </row>
    <row r="22" spans="1:17" ht="17.399999999999999" x14ac:dyDescent="0.3">
      <c r="A22" s="86" t="str">
        <f>VLOOKUP(E22,'LISTADO ATM'!$A$2:$C$894,3,0)</f>
        <v>DISTRITO NACIONAL</v>
      </c>
      <c r="B22" s="91">
        <v>335753496</v>
      </c>
      <c r="C22" s="87">
        <v>44196.744432870371</v>
      </c>
      <c r="D22" s="87" t="s">
        <v>2189</v>
      </c>
      <c r="E22" s="95">
        <v>37</v>
      </c>
      <c r="F22" s="86" t="str">
        <f>VLOOKUP(E22,VIP!$A$2:$O11081,2,0)</f>
        <v>DRBR037</v>
      </c>
      <c r="G22" s="92" t="str">
        <f>VLOOKUP(E22,'LISTADO ATM'!$A$2:$B$893,2,0)</f>
        <v xml:space="preserve">ATM Oficina Villa Mella </v>
      </c>
      <c r="H22" s="92" t="str">
        <f>VLOOKUP(E22,VIP!$A$2:$O16002,7,FALSE)</f>
        <v>Si</v>
      </c>
      <c r="I22" s="92" t="str">
        <f>VLOOKUP(E22,VIP!$A$2:$O7967,8,FALSE)</f>
        <v>Si</v>
      </c>
      <c r="J22" s="92" t="str">
        <f>VLOOKUP(E22,VIP!$A$2:$O7917,8,FALSE)</f>
        <v>Si</v>
      </c>
      <c r="K22" s="92" t="str">
        <f>VLOOKUP(E22,VIP!$A$2:$O11491,6,0)</f>
        <v>SI</v>
      </c>
      <c r="L22" s="92" t="s">
        <v>2228</v>
      </c>
      <c r="M22" s="88" t="s">
        <v>2473</v>
      </c>
      <c r="N22" s="88" t="s">
        <v>2483</v>
      </c>
      <c r="O22" s="92" t="s">
        <v>2486</v>
      </c>
      <c r="P22" s="94"/>
      <c r="Q22" s="90" t="s">
        <v>2228</v>
      </c>
    </row>
    <row r="23" spans="1:17" ht="17.399999999999999" x14ac:dyDescent="0.3">
      <c r="A23" s="86" t="str">
        <f>VLOOKUP(E23,'LISTADO ATM'!$A$2:$C$894,3,0)</f>
        <v>DISTRITO NACIONAL</v>
      </c>
      <c r="B23" s="91">
        <v>335753499</v>
      </c>
      <c r="C23" s="87">
        <v>44196.745729166665</v>
      </c>
      <c r="D23" s="87" t="s">
        <v>2189</v>
      </c>
      <c r="E23" s="95">
        <v>917</v>
      </c>
      <c r="F23" s="86" t="str">
        <f>VLOOKUP(E23,VIP!$A$2:$O11078,2,0)</f>
        <v>DRBR01B</v>
      </c>
      <c r="G23" s="92" t="str">
        <f>VLOOKUP(E23,'LISTADO ATM'!$A$2:$B$893,2,0)</f>
        <v xml:space="preserve">ATM Oficina Los Mina </v>
      </c>
      <c r="H23" s="92" t="str">
        <f>VLOOKUP(E23,VIP!$A$2:$O15999,7,FALSE)</f>
        <v>Si</v>
      </c>
      <c r="I23" s="92" t="str">
        <f>VLOOKUP(E23,VIP!$A$2:$O7964,8,FALSE)</f>
        <v>Si</v>
      </c>
      <c r="J23" s="92" t="str">
        <f>VLOOKUP(E23,VIP!$A$2:$O7914,8,FALSE)</f>
        <v>Si</v>
      </c>
      <c r="K23" s="92" t="str">
        <f>VLOOKUP(E23,VIP!$A$2:$O11488,6,0)</f>
        <v>NO</v>
      </c>
      <c r="L23" s="92" t="s">
        <v>2228</v>
      </c>
      <c r="M23" s="88" t="s">
        <v>2473</v>
      </c>
      <c r="N23" s="88" t="s">
        <v>2483</v>
      </c>
      <c r="O23" s="92" t="s">
        <v>2486</v>
      </c>
      <c r="P23" s="94"/>
      <c r="Q23" s="90" t="s">
        <v>2228</v>
      </c>
    </row>
    <row r="24" spans="1:17" ht="17.399999999999999" x14ac:dyDescent="0.3">
      <c r="A24" s="86" t="str">
        <f>VLOOKUP(E24,'LISTADO ATM'!$A$2:$C$894,3,0)</f>
        <v>NORTE</v>
      </c>
      <c r="B24" s="91">
        <v>335753500</v>
      </c>
      <c r="C24" s="87">
        <v>44196.749803240738</v>
      </c>
      <c r="D24" s="87" t="s">
        <v>2190</v>
      </c>
      <c r="E24" s="95">
        <v>299</v>
      </c>
      <c r="F24" s="86" t="str">
        <f>VLOOKUP(E24,VIP!$A$2:$O11077,2,0)</f>
        <v>DRBR299</v>
      </c>
      <c r="G24" s="92" t="str">
        <f>VLOOKUP(E24,'LISTADO ATM'!$A$2:$B$893,2,0)</f>
        <v xml:space="preserve">ATM S/M Aprezio Cotui </v>
      </c>
      <c r="H24" s="92" t="str">
        <f>VLOOKUP(E24,VIP!$A$2:$O15998,7,FALSE)</f>
        <v>Si</v>
      </c>
      <c r="I24" s="92" t="str">
        <f>VLOOKUP(E24,VIP!$A$2:$O7963,8,FALSE)</f>
        <v>Si</v>
      </c>
      <c r="J24" s="92" t="str">
        <f>VLOOKUP(E24,VIP!$A$2:$O7913,8,FALSE)</f>
        <v>Si</v>
      </c>
      <c r="K24" s="92" t="str">
        <f>VLOOKUP(E24,VIP!$A$2:$O11487,6,0)</f>
        <v>NO</v>
      </c>
      <c r="L24" s="92" t="s">
        <v>2228</v>
      </c>
      <c r="M24" s="88" t="s">
        <v>2473</v>
      </c>
      <c r="N24" s="88" t="s">
        <v>2483</v>
      </c>
      <c r="O24" s="92" t="s">
        <v>2484</v>
      </c>
      <c r="P24" s="94"/>
      <c r="Q24" s="90" t="s">
        <v>2228</v>
      </c>
    </row>
    <row r="25" spans="1:17" ht="17.399999999999999" x14ac:dyDescent="0.3">
      <c r="A25" s="86" t="str">
        <f>VLOOKUP(E25,'LISTADO ATM'!$A$2:$C$894,3,0)</f>
        <v>DISTRITO NACIONAL</v>
      </c>
      <c r="B25" s="91">
        <v>335753504</v>
      </c>
      <c r="C25" s="87">
        <v>44196.754895833335</v>
      </c>
      <c r="D25" s="87" t="s">
        <v>2189</v>
      </c>
      <c r="E25" s="95">
        <v>232</v>
      </c>
      <c r="F25" s="86" t="str">
        <f>VLOOKUP(E25,VIP!$A$2:$O11073,2,0)</f>
        <v>DRBR232</v>
      </c>
      <c r="G25" s="92" t="str">
        <f>VLOOKUP(E25,'LISTADO ATM'!$A$2:$B$893,2,0)</f>
        <v xml:space="preserve">ATM S/M Nacional Charles de Gaulle </v>
      </c>
      <c r="H25" s="92" t="str">
        <f>VLOOKUP(E25,VIP!$A$2:$O15994,7,FALSE)</f>
        <v>Si</v>
      </c>
      <c r="I25" s="92" t="str">
        <f>VLOOKUP(E25,VIP!$A$2:$O7959,8,FALSE)</f>
        <v>Si</v>
      </c>
      <c r="J25" s="92" t="str">
        <f>VLOOKUP(E25,VIP!$A$2:$O7909,8,FALSE)</f>
        <v>Si</v>
      </c>
      <c r="K25" s="92" t="str">
        <f>VLOOKUP(E25,VIP!$A$2:$O11483,6,0)</f>
        <v>SI</v>
      </c>
      <c r="L25" s="92" t="s">
        <v>2228</v>
      </c>
      <c r="M25" s="88" t="s">
        <v>2473</v>
      </c>
      <c r="N25" s="88" t="s">
        <v>2483</v>
      </c>
      <c r="O25" s="92" t="s">
        <v>2486</v>
      </c>
      <c r="P25" s="94"/>
      <c r="Q25" s="90" t="s">
        <v>2228</v>
      </c>
    </row>
    <row r="26" spans="1:17" ht="17.399999999999999" x14ac:dyDescent="0.3">
      <c r="A26" s="86" t="str">
        <f>VLOOKUP(E26,'LISTADO ATM'!$A$2:$C$894,3,0)</f>
        <v>ESTE</v>
      </c>
      <c r="B26" s="91">
        <v>335753507</v>
      </c>
      <c r="C26" s="87">
        <v>44196.756342592591</v>
      </c>
      <c r="D26" s="87" t="s">
        <v>2189</v>
      </c>
      <c r="E26" s="95">
        <v>366</v>
      </c>
      <c r="F26" s="86" t="str">
        <f>VLOOKUP(E26,VIP!$A$2:$O11070,2,0)</f>
        <v>DRBR366</v>
      </c>
      <c r="G26" s="92" t="str">
        <f>VLOOKUP(E26,'LISTADO ATM'!$A$2:$B$893,2,0)</f>
        <v>ATM Oficina Boulevard (Higuey) II</v>
      </c>
      <c r="H26" s="92" t="str">
        <f>VLOOKUP(E26,VIP!$A$2:$O15991,7,FALSE)</f>
        <v>N/A</v>
      </c>
      <c r="I26" s="92" t="str">
        <f>VLOOKUP(E26,VIP!$A$2:$O7956,8,FALSE)</f>
        <v>N/A</v>
      </c>
      <c r="J26" s="92" t="str">
        <f>VLOOKUP(E26,VIP!$A$2:$O7906,8,FALSE)</f>
        <v>N/A</v>
      </c>
      <c r="K26" s="92" t="str">
        <f>VLOOKUP(E26,VIP!$A$2:$O11480,6,0)</f>
        <v>N/A</v>
      </c>
      <c r="L26" s="92" t="s">
        <v>2228</v>
      </c>
      <c r="M26" s="88" t="s">
        <v>2473</v>
      </c>
      <c r="N26" s="88" t="s">
        <v>2483</v>
      </c>
      <c r="O26" s="92" t="s">
        <v>2486</v>
      </c>
      <c r="P26" s="94"/>
      <c r="Q26" s="90" t="s">
        <v>2228</v>
      </c>
    </row>
    <row r="27" spans="1:17" ht="17.399999999999999" x14ac:dyDescent="0.3">
      <c r="A27" s="86" t="str">
        <f>VLOOKUP(E27,'LISTADO ATM'!$A$2:$C$894,3,0)</f>
        <v>DISTRITO NACIONAL</v>
      </c>
      <c r="B27" s="91">
        <v>335753511</v>
      </c>
      <c r="C27" s="87">
        <v>44196.758518518516</v>
      </c>
      <c r="D27" s="87" t="s">
        <v>2189</v>
      </c>
      <c r="E27" s="95">
        <v>498</v>
      </c>
      <c r="F27" s="86" t="str">
        <f>VLOOKUP(E27,VIP!$A$2:$O11066,2,0)</f>
        <v>DRBR498</v>
      </c>
      <c r="G27" s="92" t="str">
        <f>VLOOKUP(E27,'LISTADO ATM'!$A$2:$B$893,2,0)</f>
        <v xml:space="preserve">ATM Estación Sunix 27 de Febrero </v>
      </c>
      <c r="H27" s="92" t="str">
        <f>VLOOKUP(E27,VIP!$A$2:$O15987,7,FALSE)</f>
        <v>Si</v>
      </c>
      <c r="I27" s="92" t="str">
        <f>VLOOKUP(E27,VIP!$A$2:$O7952,8,FALSE)</f>
        <v>Si</v>
      </c>
      <c r="J27" s="92" t="str">
        <f>VLOOKUP(E27,VIP!$A$2:$O7902,8,FALSE)</f>
        <v>Si</v>
      </c>
      <c r="K27" s="92" t="str">
        <f>VLOOKUP(E27,VIP!$A$2:$O11476,6,0)</f>
        <v>NO</v>
      </c>
      <c r="L27" s="92" t="s">
        <v>2228</v>
      </c>
      <c r="M27" s="88" t="s">
        <v>2473</v>
      </c>
      <c r="N27" s="88" t="s">
        <v>2483</v>
      </c>
      <c r="O27" s="92" t="s">
        <v>2486</v>
      </c>
      <c r="P27" s="94"/>
      <c r="Q27" s="90" t="s">
        <v>2228</v>
      </c>
    </row>
    <row r="28" spans="1:17" ht="17.399999999999999" x14ac:dyDescent="0.3">
      <c r="A28" s="86" t="str">
        <f>VLOOKUP(E28,'LISTADO ATM'!$A$2:$C$894,3,0)</f>
        <v>ESTE</v>
      </c>
      <c r="B28" s="91">
        <v>335753512</v>
      </c>
      <c r="C28" s="87">
        <v>44196.759641203702</v>
      </c>
      <c r="D28" s="87" t="s">
        <v>2189</v>
      </c>
      <c r="E28" s="95">
        <v>824</v>
      </c>
      <c r="F28" s="86" t="str">
        <f>VLOOKUP(E28,VIP!$A$2:$O11065,2,0)</f>
        <v>DRBR824</v>
      </c>
      <c r="G28" s="92" t="str">
        <f>VLOOKUP(E28,'LISTADO ATM'!$A$2:$B$893,2,0)</f>
        <v xml:space="preserve">ATM Multiplaza (Higuey) </v>
      </c>
      <c r="H28" s="92" t="str">
        <f>VLOOKUP(E28,VIP!$A$2:$O15986,7,FALSE)</f>
        <v>Si</v>
      </c>
      <c r="I28" s="92" t="str">
        <f>VLOOKUP(E28,VIP!$A$2:$O7951,8,FALSE)</f>
        <v>Si</v>
      </c>
      <c r="J28" s="92" t="str">
        <f>VLOOKUP(E28,VIP!$A$2:$O7901,8,FALSE)</f>
        <v>Si</v>
      </c>
      <c r="K28" s="92" t="str">
        <f>VLOOKUP(E28,VIP!$A$2:$O11475,6,0)</f>
        <v>NO</v>
      </c>
      <c r="L28" s="92" t="s">
        <v>2228</v>
      </c>
      <c r="M28" s="88" t="s">
        <v>2473</v>
      </c>
      <c r="N28" s="88" t="s">
        <v>2483</v>
      </c>
      <c r="O28" s="92" t="s">
        <v>2486</v>
      </c>
      <c r="P28" s="94"/>
      <c r="Q28" s="90" t="s">
        <v>2228</v>
      </c>
    </row>
    <row r="29" spans="1:17" ht="17.399999999999999" x14ac:dyDescent="0.3">
      <c r="A29" s="86" t="str">
        <f>VLOOKUP(E29,'LISTADO ATM'!$A$2:$C$894,3,0)</f>
        <v>DISTRITO NACIONAL</v>
      </c>
      <c r="B29" s="91">
        <v>335753513</v>
      </c>
      <c r="C29" s="87">
        <v>44196.760254629633</v>
      </c>
      <c r="D29" s="87" t="s">
        <v>2189</v>
      </c>
      <c r="E29" s="95">
        <v>70</v>
      </c>
      <c r="F29" s="86" t="str">
        <f>VLOOKUP(E29,VIP!$A$2:$O11064,2,0)</f>
        <v>DRBR070</v>
      </c>
      <c r="G29" s="92" t="str">
        <f>VLOOKUP(E29,'LISTADO ATM'!$A$2:$B$893,2,0)</f>
        <v xml:space="preserve">ATM Autoservicio Plaza Lama Zona Oriental </v>
      </c>
      <c r="H29" s="92" t="str">
        <f>VLOOKUP(E29,VIP!$A$2:$O15985,7,FALSE)</f>
        <v>Si</v>
      </c>
      <c r="I29" s="92" t="str">
        <f>VLOOKUP(E29,VIP!$A$2:$O7950,8,FALSE)</f>
        <v>Si</v>
      </c>
      <c r="J29" s="92" t="str">
        <f>VLOOKUP(E29,VIP!$A$2:$O7900,8,FALSE)</f>
        <v>Si</v>
      </c>
      <c r="K29" s="92" t="str">
        <f>VLOOKUP(E29,VIP!$A$2:$O11474,6,0)</f>
        <v>NO</v>
      </c>
      <c r="L29" s="92" t="s">
        <v>2228</v>
      </c>
      <c r="M29" s="88" t="s">
        <v>2473</v>
      </c>
      <c r="N29" s="88" t="s">
        <v>2483</v>
      </c>
      <c r="O29" s="92" t="s">
        <v>2486</v>
      </c>
      <c r="P29" s="94"/>
      <c r="Q29" s="90" t="s">
        <v>2228</v>
      </c>
    </row>
    <row r="30" spans="1:17" ht="17.399999999999999" x14ac:dyDescent="0.3">
      <c r="A30" s="86" t="str">
        <f>VLOOKUP(E30,'LISTADO ATM'!$A$2:$C$894,3,0)</f>
        <v>DISTRITO NACIONAL</v>
      </c>
      <c r="B30" s="91">
        <v>335753514</v>
      </c>
      <c r="C30" s="87">
        <v>44196.760972222219</v>
      </c>
      <c r="D30" s="87" t="s">
        <v>2189</v>
      </c>
      <c r="E30" s="95">
        <v>790</v>
      </c>
      <c r="F30" s="86" t="str">
        <f>VLOOKUP(E30,VIP!$A$2:$O11063,2,0)</f>
        <v>DRBR16I</v>
      </c>
      <c r="G30" s="92" t="str">
        <f>VLOOKUP(E30,'LISTADO ATM'!$A$2:$B$893,2,0)</f>
        <v xml:space="preserve">ATM Oficina Bella Vista Mall I </v>
      </c>
      <c r="H30" s="92" t="str">
        <f>VLOOKUP(E30,VIP!$A$2:$O15984,7,FALSE)</f>
        <v>Si</v>
      </c>
      <c r="I30" s="92" t="str">
        <f>VLOOKUP(E30,VIP!$A$2:$O7949,8,FALSE)</f>
        <v>Si</v>
      </c>
      <c r="J30" s="92" t="str">
        <f>VLOOKUP(E30,VIP!$A$2:$O7899,8,FALSE)</f>
        <v>Si</v>
      </c>
      <c r="K30" s="92" t="str">
        <f>VLOOKUP(E30,VIP!$A$2:$O11473,6,0)</f>
        <v>SI</v>
      </c>
      <c r="L30" s="92" t="s">
        <v>2228</v>
      </c>
      <c r="M30" s="88" t="s">
        <v>2473</v>
      </c>
      <c r="N30" s="88" t="s">
        <v>2483</v>
      </c>
      <c r="O30" s="92" t="s">
        <v>2486</v>
      </c>
      <c r="P30" s="94"/>
      <c r="Q30" s="90" t="s">
        <v>2228</v>
      </c>
    </row>
    <row r="31" spans="1:17" ht="17.399999999999999" x14ac:dyDescent="0.3">
      <c r="A31" s="86" t="str">
        <f>VLOOKUP(E31,'LISTADO ATM'!$A$2:$C$894,3,0)</f>
        <v>DISTRITO NACIONAL</v>
      </c>
      <c r="B31" s="91">
        <v>335753515</v>
      </c>
      <c r="C31" s="87">
        <v>44196.761412037034</v>
      </c>
      <c r="D31" s="87" t="s">
        <v>2189</v>
      </c>
      <c r="E31" s="95">
        <v>938</v>
      </c>
      <c r="F31" s="86" t="str">
        <f>VLOOKUP(E31,VIP!$A$2:$O11062,2,0)</f>
        <v>DRBR938</v>
      </c>
      <c r="G31" s="92" t="str">
        <f>VLOOKUP(E31,'LISTADO ATM'!$A$2:$B$893,2,0)</f>
        <v xml:space="preserve">ATM Autobanco Oficina Filadelfia Plaza </v>
      </c>
      <c r="H31" s="92" t="str">
        <f>VLOOKUP(E31,VIP!$A$2:$O15983,7,FALSE)</f>
        <v>Si</v>
      </c>
      <c r="I31" s="92" t="str">
        <f>VLOOKUP(E31,VIP!$A$2:$O7948,8,FALSE)</f>
        <v>Si</v>
      </c>
      <c r="J31" s="92" t="str">
        <f>VLOOKUP(E31,VIP!$A$2:$O7898,8,FALSE)</f>
        <v>Si</v>
      </c>
      <c r="K31" s="92" t="str">
        <f>VLOOKUP(E31,VIP!$A$2:$O11472,6,0)</f>
        <v>NO</v>
      </c>
      <c r="L31" s="92" t="s">
        <v>2228</v>
      </c>
      <c r="M31" s="88" t="s">
        <v>2473</v>
      </c>
      <c r="N31" s="88" t="s">
        <v>2483</v>
      </c>
      <c r="O31" s="92" t="s">
        <v>2486</v>
      </c>
      <c r="P31" s="94"/>
      <c r="Q31" s="90" t="s">
        <v>2228</v>
      </c>
    </row>
    <row r="32" spans="1:17" ht="17.399999999999999" x14ac:dyDescent="0.3">
      <c r="A32" s="86" t="str">
        <f>VLOOKUP(E32,'LISTADO ATM'!$A$2:$C$894,3,0)</f>
        <v>DISTRITO NACIONAL</v>
      </c>
      <c r="B32" s="91">
        <v>335753517</v>
      </c>
      <c r="C32" s="87">
        <v>44196.76425925926</v>
      </c>
      <c r="D32" s="87" t="s">
        <v>2189</v>
      </c>
      <c r="E32" s="95">
        <v>955</v>
      </c>
      <c r="F32" s="86" t="str">
        <f>VLOOKUP(E32,VIP!$A$2:$O11060,2,0)</f>
        <v>DRBR955</v>
      </c>
      <c r="G32" s="92" t="str">
        <f>VLOOKUP(E32,'LISTADO ATM'!$A$2:$B$893,2,0)</f>
        <v xml:space="preserve">ATM Oficina Americana Independencia II </v>
      </c>
      <c r="H32" s="92" t="str">
        <f>VLOOKUP(E32,VIP!$A$2:$O15981,7,FALSE)</f>
        <v>Si</v>
      </c>
      <c r="I32" s="92" t="str">
        <f>VLOOKUP(E32,VIP!$A$2:$O7946,8,FALSE)</f>
        <v>Si</v>
      </c>
      <c r="J32" s="92" t="str">
        <f>VLOOKUP(E32,VIP!$A$2:$O7896,8,FALSE)</f>
        <v>Si</v>
      </c>
      <c r="K32" s="92" t="str">
        <f>VLOOKUP(E32,VIP!$A$2:$O11470,6,0)</f>
        <v>NO</v>
      </c>
      <c r="L32" s="92" t="s">
        <v>2228</v>
      </c>
      <c r="M32" s="88" t="s">
        <v>2473</v>
      </c>
      <c r="N32" s="88" t="s">
        <v>2483</v>
      </c>
      <c r="O32" s="92" t="s">
        <v>2486</v>
      </c>
      <c r="P32" s="94"/>
      <c r="Q32" s="90" t="s">
        <v>2228</v>
      </c>
    </row>
    <row r="33" spans="1:17" ht="17.399999999999999" x14ac:dyDescent="0.3">
      <c r="A33" s="86" t="str">
        <f>VLOOKUP(E33,'LISTADO ATM'!$A$2:$C$894,3,0)</f>
        <v>DISTRITO NACIONAL</v>
      </c>
      <c r="B33" s="91" t="s">
        <v>2492</v>
      </c>
      <c r="C33" s="87">
        <v>44196.79184027778</v>
      </c>
      <c r="D33" s="87" t="s">
        <v>2189</v>
      </c>
      <c r="E33" s="95">
        <v>929</v>
      </c>
      <c r="F33" s="86" t="str">
        <f>VLOOKUP(E33,VIP!$A$2:$O11046,2,0)</f>
        <v>DRBR929</v>
      </c>
      <c r="G33" s="92" t="str">
        <f>VLOOKUP(E33,'LISTADO ATM'!$A$2:$B$893,2,0)</f>
        <v>ATM Autoservicio Nacional El Conde</v>
      </c>
      <c r="H33" s="92" t="str">
        <f>VLOOKUP(E33,VIP!$A$2:$O15967,7,FALSE)</f>
        <v>Si</v>
      </c>
      <c r="I33" s="92" t="str">
        <f>VLOOKUP(E33,VIP!$A$2:$O7932,8,FALSE)</f>
        <v>Si</v>
      </c>
      <c r="J33" s="92" t="str">
        <f>VLOOKUP(E33,VIP!$A$2:$O7882,8,FALSE)</f>
        <v>Si</v>
      </c>
      <c r="K33" s="92" t="str">
        <f>VLOOKUP(E33,VIP!$A$2:$O11456,6,0)</f>
        <v>NO</v>
      </c>
      <c r="L33" s="92" t="s">
        <v>2228</v>
      </c>
      <c r="M33" s="88" t="s">
        <v>2473</v>
      </c>
      <c r="N33" s="88" t="s">
        <v>2483</v>
      </c>
      <c r="O33" s="92" t="s">
        <v>2486</v>
      </c>
      <c r="P33" s="94"/>
      <c r="Q33" s="90" t="s">
        <v>2228</v>
      </c>
    </row>
    <row r="34" spans="1:17" ht="17.399999999999999" x14ac:dyDescent="0.3">
      <c r="A34" s="86" t="str">
        <f>VLOOKUP(E34,'LISTADO ATM'!$A$2:$C$894,3,0)</f>
        <v>DISTRITO NACIONAL</v>
      </c>
      <c r="B34" s="91">
        <v>335753555</v>
      </c>
      <c r="C34" s="87">
        <v>44197.06658564815</v>
      </c>
      <c r="D34" s="87" t="s">
        <v>2189</v>
      </c>
      <c r="E34" s="95">
        <v>639</v>
      </c>
      <c r="F34" s="86" t="str">
        <f>VLOOKUP(E34,VIP!$A$2:$O11051,2,0)</f>
        <v>DRBR639</v>
      </c>
      <c r="G34" s="92" t="str">
        <f>VLOOKUP(E34,'LISTADO ATM'!$A$2:$B$893,2,0)</f>
        <v xml:space="preserve">ATM Comisión Militar MOPC </v>
      </c>
      <c r="H34" s="92" t="str">
        <f>VLOOKUP(E34,VIP!$A$2:$O15973,7,FALSE)</f>
        <v>Si</v>
      </c>
      <c r="I34" s="92" t="str">
        <f>VLOOKUP(E34,VIP!$A$2:$O7938,8,FALSE)</f>
        <v>Si</v>
      </c>
      <c r="J34" s="92" t="str">
        <f>VLOOKUP(E34,VIP!$A$2:$O7888,8,FALSE)</f>
        <v>Si</v>
      </c>
      <c r="K34" s="92" t="str">
        <f>VLOOKUP(E34,VIP!$A$2:$O11462,6,0)</f>
        <v>NO</v>
      </c>
      <c r="L34" s="92" t="s">
        <v>2228</v>
      </c>
      <c r="M34" s="88" t="s">
        <v>2473</v>
      </c>
      <c r="N34" s="88" t="s">
        <v>2483</v>
      </c>
      <c r="O34" s="92" t="s">
        <v>2486</v>
      </c>
      <c r="P34" s="94"/>
      <c r="Q34" s="90" t="s">
        <v>2228</v>
      </c>
    </row>
    <row r="35" spans="1:17" ht="17.399999999999999" x14ac:dyDescent="0.3">
      <c r="A35" s="86" t="str">
        <f>VLOOKUP(E35,'LISTADO ATM'!$A$2:$C$894,3,0)</f>
        <v>DISTRITO NACIONAL</v>
      </c>
      <c r="B35" s="91">
        <v>335753566</v>
      </c>
      <c r="C35" s="87">
        <v>44197.452777777777</v>
      </c>
      <c r="D35" s="87" t="s">
        <v>2189</v>
      </c>
      <c r="E35" s="95">
        <v>587</v>
      </c>
      <c r="F35" s="86" t="str">
        <f>VLOOKUP(E35,VIP!$A$2:$O10894,2,0)</f>
        <v>DRBR123</v>
      </c>
      <c r="G35" s="92" t="str">
        <f>VLOOKUP(E35,'LISTADO ATM'!$A$2:$B$893,2,0)</f>
        <v xml:space="preserve">ATM Cuerpo de Ayudantes Militares </v>
      </c>
      <c r="H35" s="92" t="str">
        <f>VLOOKUP(E35,VIP!$A$2:$O15720,7,FALSE)</f>
        <v>Si</v>
      </c>
      <c r="I35" s="92" t="str">
        <f>VLOOKUP(E35,VIP!$A$2:$O7689,8,FALSE)</f>
        <v>Si</v>
      </c>
      <c r="J35" s="92" t="str">
        <f>VLOOKUP(E35,VIP!$A$2:$O7637,8,FALSE)</f>
        <v>Si</v>
      </c>
      <c r="K35" s="92" t="str">
        <f>VLOOKUP(E35,VIP!$A$2:$O11213,6,0)</f>
        <v>NO</v>
      </c>
      <c r="L35" s="92" t="s">
        <v>2228</v>
      </c>
      <c r="M35" s="88" t="s">
        <v>2473</v>
      </c>
      <c r="N35" s="88" t="s">
        <v>2483</v>
      </c>
      <c r="O35" s="92" t="s">
        <v>2486</v>
      </c>
      <c r="P35" s="133"/>
      <c r="Q35" s="90" t="s">
        <v>2228</v>
      </c>
    </row>
    <row r="36" spans="1:17" ht="17.399999999999999" x14ac:dyDescent="0.3">
      <c r="A36" s="86" t="str">
        <f>VLOOKUP(E36,'LISTADO ATM'!$A$2:$C$894,3,0)</f>
        <v>ESTE</v>
      </c>
      <c r="B36" s="91" t="s">
        <v>2497</v>
      </c>
      <c r="C36" s="87">
        <v>44197.534918981481</v>
      </c>
      <c r="D36" s="87" t="s">
        <v>2189</v>
      </c>
      <c r="E36" s="95">
        <v>682</v>
      </c>
      <c r="F36" s="86" t="str">
        <f>VLOOKUP(E36,VIP!$A$2:$O10895,2,0)</f>
        <v>DRBR682</v>
      </c>
      <c r="G36" s="92" t="str">
        <f>VLOOKUP(E36,'LISTADO ATM'!$A$2:$B$893,2,0)</f>
        <v>ATM Blue Mall Punta Cana</v>
      </c>
      <c r="H36" s="92" t="str">
        <f>VLOOKUP(E36,VIP!$A$2:$O15721,7,FALSE)</f>
        <v>NO</v>
      </c>
      <c r="I36" s="92" t="str">
        <f>VLOOKUP(E36,VIP!$A$2:$O7690,8,FALSE)</f>
        <v>NO</v>
      </c>
      <c r="J36" s="92" t="str">
        <f>VLOOKUP(E36,VIP!$A$2:$O7638,8,FALSE)</f>
        <v>NO</v>
      </c>
      <c r="K36" s="92" t="str">
        <f>VLOOKUP(E36,VIP!$A$2:$O11214,6,0)</f>
        <v>NO</v>
      </c>
      <c r="L36" s="92" t="s">
        <v>2228</v>
      </c>
      <c r="M36" s="88" t="s">
        <v>2473</v>
      </c>
      <c r="N36" s="88" t="s">
        <v>2483</v>
      </c>
      <c r="O36" s="92" t="s">
        <v>2486</v>
      </c>
      <c r="P36" s="133"/>
      <c r="Q36" s="90" t="s">
        <v>2228</v>
      </c>
    </row>
    <row r="37" spans="1:17" ht="17.399999999999999" x14ac:dyDescent="0.3">
      <c r="A37" s="86" t="str">
        <f>VLOOKUP(E37,'LISTADO ATM'!$A$2:$C$894,3,0)</f>
        <v>SUR</v>
      </c>
      <c r="B37" s="91" t="s">
        <v>2496</v>
      </c>
      <c r="C37" s="87">
        <v>44197.535787037035</v>
      </c>
      <c r="D37" s="87" t="s">
        <v>2189</v>
      </c>
      <c r="E37" s="95">
        <v>582</v>
      </c>
      <c r="F37" s="86" t="e">
        <f>VLOOKUP(E37,VIP!$A$2:$O10894,2,0)</f>
        <v>#N/A</v>
      </c>
      <c r="G37" s="92" t="str">
        <f>VLOOKUP(E37,'LISTADO ATM'!$A$2:$B$893,2,0)</f>
        <v>ATM Estación Sabana Yegua</v>
      </c>
      <c r="H37" s="92" t="e">
        <f>VLOOKUP(E37,VIP!$A$2:$O15720,7,FALSE)</f>
        <v>#N/A</v>
      </c>
      <c r="I37" s="92" t="e">
        <f>VLOOKUP(E37,VIP!$A$2:$O7689,8,FALSE)</f>
        <v>#N/A</v>
      </c>
      <c r="J37" s="92" t="e">
        <f>VLOOKUP(E37,VIP!$A$2:$O7637,8,FALSE)</f>
        <v>#N/A</v>
      </c>
      <c r="K37" s="92" t="e">
        <f>VLOOKUP(E37,VIP!$A$2:$O11213,6,0)</f>
        <v>#N/A</v>
      </c>
      <c r="L37" s="92" t="s">
        <v>2228</v>
      </c>
      <c r="M37" s="88" t="s">
        <v>2473</v>
      </c>
      <c r="N37" s="88" t="s">
        <v>2483</v>
      </c>
      <c r="O37" s="92" t="s">
        <v>2486</v>
      </c>
      <c r="P37" s="133"/>
      <c r="Q37" s="90" t="s">
        <v>2228</v>
      </c>
    </row>
    <row r="38" spans="1:17" ht="17.399999999999999" x14ac:dyDescent="0.3">
      <c r="A38" s="86" t="str">
        <f>VLOOKUP(E38,'LISTADO ATM'!$A$2:$C$894,3,0)</f>
        <v>DISTRITO NACIONAL</v>
      </c>
      <c r="B38" s="91" t="s">
        <v>2520</v>
      </c>
      <c r="C38" s="87">
        <v>44197.994108796294</v>
      </c>
      <c r="D38" s="87" t="s">
        <v>2189</v>
      </c>
      <c r="E38" s="95">
        <v>493</v>
      </c>
      <c r="F38" s="86" t="str">
        <f>VLOOKUP(E38,VIP!$A$2:$O11079,2,0)</f>
        <v>DRBR493</v>
      </c>
      <c r="G38" s="92" t="str">
        <f>VLOOKUP(E38,'LISTADO ATM'!$A$2:$B$893,2,0)</f>
        <v xml:space="preserve">ATM Oficina Haina Occidental II </v>
      </c>
      <c r="H38" s="92" t="str">
        <f>VLOOKUP(E38,VIP!$A$2:$O16000,7,FALSE)</f>
        <v>Si</v>
      </c>
      <c r="I38" s="92" t="str">
        <f>VLOOKUP(E38,VIP!$A$2:$O7965,8,FALSE)</f>
        <v>Si</v>
      </c>
      <c r="J38" s="92" t="str">
        <f>VLOOKUP(E38,VIP!$A$2:$O7915,8,FALSE)</f>
        <v>Si</v>
      </c>
      <c r="K38" s="92" t="str">
        <f>VLOOKUP(E38,VIP!$A$2:$O11489,6,0)</f>
        <v>NO</v>
      </c>
      <c r="L38" s="92" t="s">
        <v>2228</v>
      </c>
      <c r="M38" s="88" t="s">
        <v>2473</v>
      </c>
      <c r="N38" s="88" t="s">
        <v>2483</v>
      </c>
      <c r="O38" s="92" t="s">
        <v>2486</v>
      </c>
      <c r="P38" s="94"/>
      <c r="Q38" s="90" t="s">
        <v>2228</v>
      </c>
    </row>
    <row r="39" spans="1:17" ht="17.399999999999999" x14ac:dyDescent="0.3">
      <c r="A39" s="86" t="str">
        <f>VLOOKUP(E39,'LISTADO ATM'!$A$2:$C$894,3,0)</f>
        <v>NORTE</v>
      </c>
      <c r="B39" s="91">
        <v>335753611</v>
      </c>
      <c r="C39" s="87">
        <v>44198.316643518519</v>
      </c>
      <c r="D39" s="87" t="s">
        <v>2190</v>
      </c>
      <c r="E39" s="95">
        <v>370</v>
      </c>
      <c r="F39" s="86" t="str">
        <f>VLOOKUP(E39,VIP!$A$2:$O11073,2,0)</f>
        <v>DRBR370</v>
      </c>
      <c r="G39" s="92" t="str">
        <f>VLOOKUP(E39,'LISTADO ATM'!$A$2:$B$893,2,0)</f>
        <v>ATM Oficina Cruce de Imbert II (puerto Plata)</v>
      </c>
      <c r="H39" s="92" t="str">
        <f>VLOOKUP(E39,VIP!$A$2:$O15994,7,FALSE)</f>
        <v>N/A</v>
      </c>
      <c r="I39" s="92" t="str">
        <f>VLOOKUP(E39,VIP!$A$2:$O7959,8,FALSE)</f>
        <v>N/A</v>
      </c>
      <c r="J39" s="92" t="str">
        <f>VLOOKUP(E39,VIP!$A$2:$O7909,8,FALSE)</f>
        <v>N/A</v>
      </c>
      <c r="K39" s="92" t="str">
        <f>VLOOKUP(E39,VIP!$A$2:$O11483,6,0)</f>
        <v>N/A</v>
      </c>
      <c r="L39" s="92" t="s">
        <v>2228</v>
      </c>
      <c r="M39" s="88" t="s">
        <v>2473</v>
      </c>
      <c r="N39" s="88" t="s">
        <v>2483</v>
      </c>
      <c r="O39" s="92" t="s">
        <v>2484</v>
      </c>
      <c r="P39" s="94"/>
      <c r="Q39" s="90" t="s">
        <v>2228</v>
      </c>
    </row>
    <row r="40" spans="1:17" ht="17.399999999999999" x14ac:dyDescent="0.3">
      <c r="A40" s="86" t="str">
        <f>VLOOKUP(E40,'LISTADO ATM'!$A$2:$C$894,3,0)</f>
        <v>DISTRITO NACIONAL</v>
      </c>
      <c r="B40" s="91">
        <v>335753612</v>
      </c>
      <c r="C40" s="87">
        <v>44198.327060185184</v>
      </c>
      <c r="D40" s="87" t="s">
        <v>2189</v>
      </c>
      <c r="E40" s="95">
        <v>943</v>
      </c>
      <c r="F40" s="86" t="str">
        <f>VLOOKUP(E40,VIP!$A$2:$O11074,2,0)</f>
        <v>DRBR16K</v>
      </c>
      <c r="G40" s="92" t="str">
        <f>VLOOKUP(E40,'LISTADO ATM'!$A$2:$B$893,2,0)</f>
        <v xml:space="preserve">ATM Oficina Tránsito Terreste </v>
      </c>
      <c r="H40" s="92" t="str">
        <f>VLOOKUP(E40,VIP!$A$2:$O15995,7,FALSE)</f>
        <v>Si</v>
      </c>
      <c r="I40" s="92" t="str">
        <f>VLOOKUP(E40,VIP!$A$2:$O7960,8,FALSE)</f>
        <v>Si</v>
      </c>
      <c r="J40" s="92" t="str">
        <f>VLOOKUP(E40,VIP!$A$2:$O7910,8,FALSE)</f>
        <v>Si</v>
      </c>
      <c r="K40" s="92" t="str">
        <f>VLOOKUP(E40,VIP!$A$2:$O11484,6,0)</f>
        <v>NO</v>
      </c>
      <c r="L40" s="92" t="s">
        <v>2228</v>
      </c>
      <c r="M40" s="88" t="s">
        <v>2473</v>
      </c>
      <c r="N40" s="88" t="s">
        <v>2483</v>
      </c>
      <c r="O40" s="92" t="s">
        <v>2486</v>
      </c>
      <c r="P40" s="94"/>
      <c r="Q40" s="90" t="s">
        <v>2228</v>
      </c>
    </row>
    <row r="41" spans="1:17" ht="17.399999999999999" x14ac:dyDescent="0.3">
      <c r="A41" s="86" t="str">
        <f>VLOOKUP(E41,'LISTADO ATM'!$A$2:$C$894,3,0)</f>
        <v>DISTRITO NACIONAL</v>
      </c>
      <c r="B41" s="91" t="s">
        <v>2529</v>
      </c>
      <c r="C41" s="87">
        <v>44198.419722222221</v>
      </c>
      <c r="D41" s="87" t="s">
        <v>2189</v>
      </c>
      <c r="E41" s="95">
        <v>589</v>
      </c>
      <c r="F41" s="86" t="str">
        <f>VLOOKUP(E41,VIP!$A$2:$O11069,2,0)</f>
        <v>DRBR23E</v>
      </c>
      <c r="G41" s="92" t="str">
        <f>VLOOKUP(E41,'LISTADO ATM'!$A$2:$B$893,2,0)</f>
        <v xml:space="preserve">ATM S/M Bravo San Vicente de Paul </v>
      </c>
      <c r="H41" s="92" t="str">
        <f>VLOOKUP(E41,VIP!$A$2:$O15990,7,FALSE)</f>
        <v>Si</v>
      </c>
      <c r="I41" s="92" t="str">
        <f>VLOOKUP(E41,VIP!$A$2:$O7955,8,FALSE)</f>
        <v>No</v>
      </c>
      <c r="J41" s="92" t="str">
        <f>VLOOKUP(E41,VIP!$A$2:$O7905,8,FALSE)</f>
        <v>No</v>
      </c>
      <c r="K41" s="92" t="str">
        <f>VLOOKUP(E41,VIP!$A$2:$O11479,6,0)</f>
        <v>NO</v>
      </c>
      <c r="L41" s="92" t="s">
        <v>2228</v>
      </c>
      <c r="M41" s="88" t="s">
        <v>2473</v>
      </c>
      <c r="N41" s="88" t="s">
        <v>2483</v>
      </c>
      <c r="O41" s="92" t="s">
        <v>2486</v>
      </c>
      <c r="P41" s="94"/>
      <c r="Q41" s="90" t="s">
        <v>2228</v>
      </c>
    </row>
    <row r="42" spans="1:17" ht="17.399999999999999" x14ac:dyDescent="0.3">
      <c r="A42" s="86" t="str">
        <f>VLOOKUP(E42,'LISTADO ATM'!$A$2:$C$894,3,0)</f>
        <v>NORTE</v>
      </c>
      <c r="B42" s="91" t="s">
        <v>2528</v>
      </c>
      <c r="C42" s="87">
        <v>44198.420185185183</v>
      </c>
      <c r="D42" s="87" t="s">
        <v>2190</v>
      </c>
      <c r="E42" s="95">
        <v>277</v>
      </c>
      <c r="F42" s="86" t="str">
        <f>VLOOKUP(E42,VIP!$A$2:$O11068,2,0)</f>
        <v>DRBR277</v>
      </c>
      <c r="G42" s="92" t="str">
        <f>VLOOKUP(E42,'LISTADO ATM'!$A$2:$B$893,2,0)</f>
        <v xml:space="preserve">ATM Oficina Duarte (Santiago) </v>
      </c>
      <c r="H42" s="92" t="str">
        <f>VLOOKUP(E42,VIP!$A$2:$O15989,7,FALSE)</f>
        <v>Si</v>
      </c>
      <c r="I42" s="92" t="str">
        <f>VLOOKUP(E42,VIP!$A$2:$O7954,8,FALSE)</f>
        <v>Si</v>
      </c>
      <c r="J42" s="92" t="str">
        <f>VLOOKUP(E42,VIP!$A$2:$O7904,8,FALSE)</f>
        <v>Si</v>
      </c>
      <c r="K42" s="92" t="str">
        <f>VLOOKUP(E42,VIP!$A$2:$O11478,6,0)</f>
        <v>NO</v>
      </c>
      <c r="L42" s="130" t="s">
        <v>2228</v>
      </c>
      <c r="M42" s="88" t="s">
        <v>2473</v>
      </c>
      <c r="N42" s="88" t="s">
        <v>2483</v>
      </c>
      <c r="O42" s="92" t="s">
        <v>2490</v>
      </c>
      <c r="P42" s="94"/>
      <c r="Q42" s="90" t="s">
        <v>2228</v>
      </c>
    </row>
    <row r="43" spans="1:17" ht="17.399999999999999" x14ac:dyDescent="0.3">
      <c r="A43" s="86" t="str">
        <f>VLOOKUP(E43,'LISTADO ATM'!$A$2:$C$894,3,0)</f>
        <v>NORTE</v>
      </c>
      <c r="B43" s="91" t="s">
        <v>2524</v>
      </c>
      <c r="C43" s="87">
        <v>44198.458101851851</v>
      </c>
      <c r="D43" s="87" t="s">
        <v>2190</v>
      </c>
      <c r="E43" s="95">
        <v>357</v>
      </c>
      <c r="F43" s="86" t="str">
        <f>VLOOKUP(E43,VIP!$A$2:$O11064,2,0)</f>
        <v>DRBR357</v>
      </c>
      <c r="G43" s="92" t="str">
        <f>VLOOKUP(E43,'LISTADO ATM'!$A$2:$B$893,2,0)</f>
        <v xml:space="preserve">ATM Universidad Nacional Evangélica (Santiago) </v>
      </c>
      <c r="H43" s="92" t="str">
        <f>VLOOKUP(E43,VIP!$A$2:$O15985,7,FALSE)</f>
        <v>Si</v>
      </c>
      <c r="I43" s="92" t="str">
        <f>VLOOKUP(E43,VIP!$A$2:$O7950,8,FALSE)</f>
        <v>Si</v>
      </c>
      <c r="J43" s="92" t="str">
        <f>VLOOKUP(E43,VIP!$A$2:$O7900,8,FALSE)</f>
        <v>Si</v>
      </c>
      <c r="K43" s="92" t="str">
        <f>VLOOKUP(E43,VIP!$A$2:$O11474,6,0)</f>
        <v>NO</v>
      </c>
      <c r="L43" s="130" t="s">
        <v>2228</v>
      </c>
      <c r="M43" s="88" t="s">
        <v>2473</v>
      </c>
      <c r="N43" s="88" t="s">
        <v>2483</v>
      </c>
      <c r="O43" s="92" t="s">
        <v>2490</v>
      </c>
      <c r="P43" s="94"/>
      <c r="Q43" s="90" t="s">
        <v>2228</v>
      </c>
    </row>
    <row r="44" spans="1:17" ht="17.399999999999999" x14ac:dyDescent="0.3">
      <c r="A44" s="86" t="str">
        <f>VLOOKUP(E44,'LISTADO ATM'!$A$2:$C$894,3,0)</f>
        <v>DISTRITO NACIONAL</v>
      </c>
      <c r="B44" s="91" t="s">
        <v>2523</v>
      </c>
      <c r="C44" s="87">
        <v>44198.461006944446</v>
      </c>
      <c r="D44" s="87" t="s">
        <v>2189</v>
      </c>
      <c r="E44" s="95">
        <v>338</v>
      </c>
      <c r="F44" s="86" t="str">
        <f>VLOOKUP(E44,VIP!$A$2:$O11063,2,0)</f>
        <v>DRBR338</v>
      </c>
      <c r="G44" s="92" t="str">
        <f>VLOOKUP(E44,'LISTADO ATM'!$A$2:$B$893,2,0)</f>
        <v>ATM S/M Aprezio Pantoja</v>
      </c>
      <c r="H44" s="92" t="str">
        <f>VLOOKUP(E44,VIP!$A$2:$O15984,7,FALSE)</f>
        <v>Si</v>
      </c>
      <c r="I44" s="92" t="str">
        <f>VLOOKUP(E44,VIP!$A$2:$O7949,8,FALSE)</f>
        <v>Si</v>
      </c>
      <c r="J44" s="92" t="str">
        <f>VLOOKUP(E44,VIP!$A$2:$O7899,8,FALSE)</f>
        <v>Si</v>
      </c>
      <c r="K44" s="92" t="str">
        <f>VLOOKUP(E44,VIP!$A$2:$O11473,6,0)</f>
        <v>NO</v>
      </c>
      <c r="L44" s="92" t="s">
        <v>2228</v>
      </c>
      <c r="M44" s="88" t="s">
        <v>2473</v>
      </c>
      <c r="N44" s="88" t="s">
        <v>2483</v>
      </c>
      <c r="O44" s="92" t="s">
        <v>2486</v>
      </c>
      <c r="P44" s="94"/>
      <c r="Q44" s="90" t="s">
        <v>2228</v>
      </c>
    </row>
    <row r="45" spans="1:17" ht="17.399999999999999" x14ac:dyDescent="0.3">
      <c r="A45" s="86" t="str">
        <f>VLOOKUP(E45,'LISTADO ATM'!$A$2:$C$894,3,0)</f>
        <v>ESTE</v>
      </c>
      <c r="B45" s="91">
        <v>335750816</v>
      </c>
      <c r="C45" s="87">
        <v>44193.719212962962</v>
      </c>
      <c r="D45" s="87" t="s">
        <v>2189</v>
      </c>
      <c r="E45" s="95">
        <v>803</v>
      </c>
      <c r="F45" s="86" t="str">
        <f>VLOOKUP(E45,VIP!$A$2:$O10905,2,0)</f>
        <v>DRBR803</v>
      </c>
      <c r="G45" s="92" t="str">
        <f>VLOOKUP(E45,'LISTADO ATM'!$A$2:$B$893,2,0)</f>
        <v xml:space="preserve">ATM Hotel Be Live Canoa (Bayahibe) I </v>
      </c>
      <c r="H45" s="92" t="str">
        <f>VLOOKUP(E45,VIP!$A$2:$O15731,7,FALSE)</f>
        <v>Si</v>
      </c>
      <c r="I45" s="92" t="str">
        <f>VLOOKUP(E45,VIP!$A$2:$O7700,8,FALSE)</f>
        <v>Si</v>
      </c>
      <c r="J45" s="92" t="str">
        <f>VLOOKUP(E45,VIP!$A$2:$O7648,8,FALSE)</f>
        <v>Si</v>
      </c>
      <c r="K45" s="92" t="str">
        <f>VLOOKUP(E45,VIP!$A$2:$O11224,6,0)</f>
        <v>NO</v>
      </c>
      <c r="L45" s="130" t="s">
        <v>2254</v>
      </c>
      <c r="M45" s="88" t="s">
        <v>2473</v>
      </c>
      <c r="N45" s="88" t="s">
        <v>2483</v>
      </c>
      <c r="O45" s="92" t="s">
        <v>2486</v>
      </c>
      <c r="P45" s="133"/>
      <c r="Q45" s="90" t="s">
        <v>2254</v>
      </c>
    </row>
    <row r="46" spans="1:17" ht="17.399999999999999" x14ac:dyDescent="0.3">
      <c r="A46" s="86" t="str">
        <f>VLOOKUP(E46,'LISTADO ATM'!$A$2:$C$894,3,0)</f>
        <v>DISTRITO NACIONAL</v>
      </c>
      <c r="B46" s="91">
        <v>335752611</v>
      </c>
      <c r="C46" s="87">
        <v>44195.532673611109</v>
      </c>
      <c r="D46" s="87" t="s">
        <v>2189</v>
      </c>
      <c r="E46" s="95">
        <v>443</v>
      </c>
      <c r="F46" s="86" t="str">
        <f>VLOOKUP(E46,VIP!$A$2:$O11032,2,0)</f>
        <v>DRBR443</v>
      </c>
      <c r="G46" s="92" t="str">
        <f>VLOOKUP(E46,'LISTADO ATM'!$A$2:$B$893,2,0)</f>
        <v xml:space="preserve">ATM Edificio San Rafael </v>
      </c>
      <c r="H46" s="92" t="str">
        <f>VLOOKUP(E46,VIP!$A$2:$O15954,7,FALSE)</f>
        <v>Si</v>
      </c>
      <c r="I46" s="92" t="str">
        <f>VLOOKUP(E46,VIP!$A$2:$O7919,8,FALSE)</f>
        <v>Si</v>
      </c>
      <c r="J46" s="92" t="str">
        <f>VLOOKUP(E46,VIP!$A$2:$O7869,8,FALSE)</f>
        <v>Si</v>
      </c>
      <c r="K46" s="92" t="str">
        <f>VLOOKUP(E46,VIP!$A$2:$O11443,6,0)</f>
        <v>NO</v>
      </c>
      <c r="L46" s="92" t="s">
        <v>2254</v>
      </c>
      <c r="M46" s="88" t="s">
        <v>2473</v>
      </c>
      <c r="N46" s="88" t="s">
        <v>2491</v>
      </c>
      <c r="O46" s="92" t="s">
        <v>2486</v>
      </c>
      <c r="P46" s="94"/>
      <c r="Q46" s="90" t="s">
        <v>2254</v>
      </c>
    </row>
    <row r="47" spans="1:17" ht="17.399999999999999" x14ac:dyDescent="0.3">
      <c r="A47" s="86" t="str">
        <f>VLOOKUP(E47,'LISTADO ATM'!$A$2:$C$894,3,0)</f>
        <v>SUR</v>
      </c>
      <c r="B47" s="91">
        <v>335753026</v>
      </c>
      <c r="C47" s="87">
        <v>44195.84920138889</v>
      </c>
      <c r="D47" s="87" t="s">
        <v>2189</v>
      </c>
      <c r="E47" s="95">
        <v>7</v>
      </c>
      <c r="F47" s="86" t="str">
        <f>VLOOKUP(E47,VIP!$A$2:$O11057,2,0)</f>
        <v>DRBR007</v>
      </c>
      <c r="G47" s="92" t="str">
        <f>VLOOKUP(E47,'LISTADO ATM'!$A$2:$B$893,2,0)</f>
        <v>ATM Isla San Juan</v>
      </c>
      <c r="H47" s="92" t="str">
        <f>VLOOKUP(E47,VIP!$A$2:$O15979,7,FALSE)</f>
        <v>Si</v>
      </c>
      <c r="I47" s="92" t="str">
        <f>VLOOKUP(E47,VIP!$A$2:$O7944,8,FALSE)</f>
        <v>Si</v>
      </c>
      <c r="J47" s="92" t="str">
        <f>VLOOKUP(E47,VIP!$A$2:$O7894,8,FALSE)</f>
        <v>Si</v>
      </c>
      <c r="K47" s="92" t="str">
        <f>VLOOKUP(E47,VIP!$A$2:$O11468,6,0)</f>
        <v/>
      </c>
      <c r="L47" s="92" t="s">
        <v>2254</v>
      </c>
      <c r="M47" s="88" t="s">
        <v>2473</v>
      </c>
      <c r="N47" s="88" t="s">
        <v>2483</v>
      </c>
      <c r="O47" s="92" t="s">
        <v>2486</v>
      </c>
      <c r="P47" s="94"/>
      <c r="Q47" s="90" t="s">
        <v>2254</v>
      </c>
    </row>
    <row r="48" spans="1:17" s="89" customFormat="1" ht="17.399999999999999" x14ac:dyDescent="0.3">
      <c r="A48" s="86" t="str">
        <f>VLOOKUP(E48,'LISTADO ATM'!$A$2:$C$894,3,0)</f>
        <v>ESTE</v>
      </c>
      <c r="B48" s="91">
        <v>335753464</v>
      </c>
      <c r="C48" s="87">
        <v>44196.614108796297</v>
      </c>
      <c r="D48" s="87" t="s">
        <v>2189</v>
      </c>
      <c r="E48" s="95">
        <v>159</v>
      </c>
      <c r="F48" s="86" t="str">
        <f>VLOOKUP(E48,VIP!$A$2:$O11097,2,0)</f>
        <v>DRBR159</v>
      </c>
      <c r="G48" s="96" t="str">
        <f>VLOOKUP(E48,'LISTADO ATM'!$A$2:$B$893,2,0)</f>
        <v xml:space="preserve">ATM Hotel Dreams Bayahibe I </v>
      </c>
      <c r="H48" s="96" t="str">
        <f>VLOOKUP(E48,VIP!$A$2:$O16018,7,FALSE)</f>
        <v>Si</v>
      </c>
      <c r="I48" s="96" t="str">
        <f>VLOOKUP(E48,VIP!$A$2:$O7983,8,FALSE)</f>
        <v>Si</v>
      </c>
      <c r="J48" s="96" t="str">
        <f>VLOOKUP(E48,VIP!$A$2:$O7933,8,FALSE)</f>
        <v>Si</v>
      </c>
      <c r="K48" s="96" t="str">
        <f>VLOOKUP(E48,VIP!$A$2:$O11507,6,0)</f>
        <v>NO</v>
      </c>
      <c r="L48" s="96" t="s">
        <v>2254</v>
      </c>
      <c r="M48" s="88" t="s">
        <v>2473</v>
      </c>
      <c r="N48" s="88" t="s">
        <v>2491</v>
      </c>
      <c r="O48" s="96" t="s">
        <v>2486</v>
      </c>
      <c r="P48" s="94"/>
      <c r="Q48" s="90" t="s">
        <v>2254</v>
      </c>
    </row>
    <row r="49" spans="1:17" s="89" customFormat="1" ht="17.399999999999999" x14ac:dyDescent="0.3">
      <c r="A49" s="86" t="str">
        <f>VLOOKUP(E49,'LISTADO ATM'!$A$2:$C$894,3,0)</f>
        <v>DISTRITO NACIONAL</v>
      </c>
      <c r="B49" s="91">
        <v>335753539</v>
      </c>
      <c r="C49" s="87">
        <v>44196.879641203705</v>
      </c>
      <c r="D49" s="87" t="s">
        <v>2189</v>
      </c>
      <c r="E49" s="95">
        <v>39</v>
      </c>
      <c r="F49" s="86" t="str">
        <f>VLOOKUP(E49,VIP!$A$2:$O11051,2,0)</f>
        <v>DRBR039</v>
      </c>
      <c r="G49" s="96" t="str">
        <f>VLOOKUP(E49,'LISTADO ATM'!$A$2:$B$893,2,0)</f>
        <v xml:space="preserve">ATM Oficina Ovando </v>
      </c>
      <c r="H49" s="96" t="str">
        <f>VLOOKUP(E49,VIP!$A$2:$O15973,7,FALSE)</f>
        <v>Si</v>
      </c>
      <c r="I49" s="96" t="str">
        <f>VLOOKUP(E49,VIP!$A$2:$O7938,8,FALSE)</f>
        <v>No</v>
      </c>
      <c r="J49" s="96" t="str">
        <f>VLOOKUP(E49,VIP!$A$2:$O7888,8,FALSE)</f>
        <v>No</v>
      </c>
      <c r="K49" s="96" t="str">
        <f>VLOOKUP(E49,VIP!$A$2:$O11462,6,0)</f>
        <v>NO</v>
      </c>
      <c r="L49" s="96" t="s">
        <v>2254</v>
      </c>
      <c r="M49" s="88" t="s">
        <v>2473</v>
      </c>
      <c r="N49" s="88" t="s">
        <v>2483</v>
      </c>
      <c r="O49" s="96" t="s">
        <v>2486</v>
      </c>
      <c r="P49" s="94"/>
      <c r="Q49" s="90" t="s">
        <v>2254</v>
      </c>
    </row>
    <row r="50" spans="1:17" s="89" customFormat="1" ht="17.399999999999999" x14ac:dyDescent="0.3">
      <c r="A50" s="86" t="str">
        <f>VLOOKUP(E50,'LISTADO ATM'!$A$2:$C$894,3,0)</f>
        <v>DISTRITO NACIONAL</v>
      </c>
      <c r="B50" s="91">
        <v>335753540</v>
      </c>
      <c r="C50" s="87">
        <v>44196.880312499998</v>
      </c>
      <c r="D50" s="87" t="s">
        <v>2189</v>
      </c>
      <c r="E50" s="95">
        <v>713</v>
      </c>
      <c r="F50" s="86" t="str">
        <f>VLOOKUP(E50,VIP!$A$2:$O11050,2,0)</f>
        <v>DRBR016</v>
      </c>
      <c r="G50" s="96" t="str">
        <f>VLOOKUP(E50,'LISTADO ATM'!$A$2:$B$893,2,0)</f>
        <v xml:space="preserve">ATM Oficina Las Américas </v>
      </c>
      <c r="H50" s="96" t="str">
        <f>VLOOKUP(E50,VIP!$A$2:$O15972,7,FALSE)</f>
        <v>Si</v>
      </c>
      <c r="I50" s="96" t="str">
        <f>VLOOKUP(E50,VIP!$A$2:$O7937,8,FALSE)</f>
        <v>Si</v>
      </c>
      <c r="J50" s="96" t="str">
        <f>VLOOKUP(E50,VIP!$A$2:$O7887,8,FALSE)</f>
        <v>Si</v>
      </c>
      <c r="K50" s="96" t="str">
        <f>VLOOKUP(E50,VIP!$A$2:$O11461,6,0)</f>
        <v>NO</v>
      </c>
      <c r="L50" s="96" t="s">
        <v>2254</v>
      </c>
      <c r="M50" s="88" t="s">
        <v>2473</v>
      </c>
      <c r="N50" s="88" t="s">
        <v>2483</v>
      </c>
      <c r="O50" s="96" t="s">
        <v>2486</v>
      </c>
      <c r="P50" s="94"/>
      <c r="Q50" s="90" t="s">
        <v>2254</v>
      </c>
    </row>
    <row r="51" spans="1:17" s="89" customFormat="1" ht="17.399999999999999" x14ac:dyDescent="0.3">
      <c r="A51" s="86" t="str">
        <f>VLOOKUP(E51,'LISTADO ATM'!$A$2:$C$894,3,0)</f>
        <v>DISTRITO NACIONAL</v>
      </c>
      <c r="B51" s="91" t="s">
        <v>2506</v>
      </c>
      <c r="C51" s="87">
        <v>44197.674027777779</v>
      </c>
      <c r="D51" s="87" t="s">
        <v>2189</v>
      </c>
      <c r="E51" s="95">
        <v>658</v>
      </c>
      <c r="F51" s="86" t="str">
        <f>VLOOKUP(E51,VIP!$A$2:$O11104,2,0)</f>
        <v>DRBR658</v>
      </c>
      <c r="G51" s="96" t="str">
        <f>VLOOKUP(E51,'LISTADO ATM'!$A$2:$B$893,2,0)</f>
        <v>ATM Cámara de Cuentas</v>
      </c>
      <c r="H51" s="96" t="str">
        <f>VLOOKUP(E51,VIP!$A$2:$O16025,7,FALSE)</f>
        <v>Si</v>
      </c>
      <c r="I51" s="96" t="str">
        <f>VLOOKUP(E51,VIP!$A$2:$O7990,8,FALSE)</f>
        <v>Si</v>
      </c>
      <c r="J51" s="96" t="str">
        <f>VLOOKUP(E51,VIP!$A$2:$O7940,8,FALSE)</f>
        <v>Si</v>
      </c>
      <c r="K51" s="96" t="str">
        <f>VLOOKUP(E51,VIP!$A$2:$O11514,6,0)</f>
        <v>NO</v>
      </c>
      <c r="L51" s="96" t="s">
        <v>2254</v>
      </c>
      <c r="M51" s="88" t="s">
        <v>2473</v>
      </c>
      <c r="N51" s="88" t="s">
        <v>2483</v>
      </c>
      <c r="O51" s="96" t="s">
        <v>2488</v>
      </c>
      <c r="P51" s="94"/>
      <c r="Q51" s="90" t="s">
        <v>2254</v>
      </c>
    </row>
    <row r="52" spans="1:17" s="89" customFormat="1" ht="17.399999999999999" x14ac:dyDescent="0.3">
      <c r="A52" s="86" t="str">
        <f>VLOOKUP(E52,'LISTADO ATM'!$A$2:$C$894,3,0)</f>
        <v>DISTRITO NACIONAL</v>
      </c>
      <c r="B52" s="91" t="s">
        <v>2515</v>
      </c>
      <c r="C52" s="87">
        <v>44197.828726851854</v>
      </c>
      <c r="D52" s="87" t="s">
        <v>2189</v>
      </c>
      <c r="E52" s="95">
        <v>622</v>
      </c>
      <c r="F52" s="86" t="str">
        <f>VLOOKUP(E52,VIP!$A$2:$O11123,2,0)</f>
        <v>DRBR622</v>
      </c>
      <c r="G52" s="96" t="str">
        <f>VLOOKUP(E52,'LISTADO ATM'!$A$2:$B$893,2,0)</f>
        <v xml:space="preserve">ATM Ayuntamiento D.N. </v>
      </c>
      <c r="H52" s="96" t="str">
        <f>VLOOKUP(E52,VIP!$A$2:$O16044,7,FALSE)</f>
        <v>Si</v>
      </c>
      <c r="I52" s="96" t="str">
        <f>VLOOKUP(E52,VIP!$A$2:$O8009,8,FALSE)</f>
        <v>Si</v>
      </c>
      <c r="J52" s="96" t="str">
        <f>VLOOKUP(E52,VIP!$A$2:$O7959,8,FALSE)</f>
        <v>Si</v>
      </c>
      <c r="K52" s="96" t="str">
        <f>VLOOKUP(E52,VIP!$A$2:$O11533,6,0)</f>
        <v>NO</v>
      </c>
      <c r="L52" s="96" t="s">
        <v>2254</v>
      </c>
      <c r="M52" s="88" t="s">
        <v>2473</v>
      </c>
      <c r="N52" s="88" t="s">
        <v>2483</v>
      </c>
      <c r="O52" s="96" t="s">
        <v>2486</v>
      </c>
      <c r="P52" s="94"/>
      <c r="Q52" s="90" t="s">
        <v>2254</v>
      </c>
    </row>
    <row r="53" spans="1:17" s="89" customFormat="1" ht="17.399999999999999" x14ac:dyDescent="0.3">
      <c r="A53" s="86" t="str">
        <f>VLOOKUP(E53,'LISTADO ATM'!$A$2:$C$894,3,0)</f>
        <v>NORTE</v>
      </c>
      <c r="B53" s="91" t="s">
        <v>2518</v>
      </c>
      <c r="C53" s="87">
        <v>44198.09511574074</v>
      </c>
      <c r="D53" s="87" t="s">
        <v>2190</v>
      </c>
      <c r="E53" s="95">
        <v>720</v>
      </c>
      <c r="F53" s="86" t="str">
        <f>VLOOKUP(E53,VIP!$A$2:$O11077,2,0)</f>
        <v>DRBR12E</v>
      </c>
      <c r="G53" s="96" t="str">
        <f>VLOOKUP(E53,'LISTADO ATM'!$A$2:$B$893,2,0)</f>
        <v xml:space="preserve">ATM OMSA (Santiago) </v>
      </c>
      <c r="H53" s="96" t="str">
        <f>VLOOKUP(E53,VIP!$A$2:$O15998,7,FALSE)</f>
        <v>Si</v>
      </c>
      <c r="I53" s="96" t="str">
        <f>VLOOKUP(E53,VIP!$A$2:$O7963,8,FALSE)</f>
        <v>Si</v>
      </c>
      <c r="J53" s="96" t="str">
        <f>VLOOKUP(E53,VIP!$A$2:$O7913,8,FALSE)</f>
        <v>Si</v>
      </c>
      <c r="K53" s="96" t="str">
        <f>VLOOKUP(E53,VIP!$A$2:$O11487,6,0)</f>
        <v>NO</v>
      </c>
      <c r="L53" s="96" t="s">
        <v>2254</v>
      </c>
      <c r="M53" s="88" t="s">
        <v>2473</v>
      </c>
      <c r="N53" s="88" t="s">
        <v>2483</v>
      </c>
      <c r="O53" s="96" t="s">
        <v>2484</v>
      </c>
      <c r="P53" s="94"/>
      <c r="Q53" s="90" t="s">
        <v>2254</v>
      </c>
    </row>
    <row r="54" spans="1:17" s="89" customFormat="1" ht="17.399999999999999" x14ac:dyDescent="0.3">
      <c r="A54" s="86" t="str">
        <f>VLOOKUP(E54,'LISTADO ATM'!$A$2:$C$894,3,0)</f>
        <v>NORTE</v>
      </c>
      <c r="B54" s="91">
        <v>335752508</v>
      </c>
      <c r="C54" s="87">
        <v>44195.479490740741</v>
      </c>
      <c r="D54" s="87" t="s">
        <v>2481</v>
      </c>
      <c r="E54" s="95">
        <v>729</v>
      </c>
      <c r="F54" s="86" t="str">
        <f>VLOOKUP(E54,VIP!$A$2:$O11048,2,0)</f>
        <v>DRBR055</v>
      </c>
      <c r="G54" s="96" t="str">
        <f>VLOOKUP(E54,'LISTADO ATM'!$A$2:$B$893,2,0)</f>
        <v xml:space="preserve">ATM Zona Franca (La Vega) </v>
      </c>
      <c r="H54" s="96" t="str">
        <f>VLOOKUP(E54,VIP!$A$2:$O15970,7,FALSE)</f>
        <v>Si</v>
      </c>
      <c r="I54" s="96" t="str">
        <f>VLOOKUP(E54,VIP!$A$2:$O7935,8,FALSE)</f>
        <v>Si</v>
      </c>
      <c r="J54" s="96" t="str">
        <f>VLOOKUP(E54,VIP!$A$2:$O7885,8,FALSE)</f>
        <v>Si</v>
      </c>
      <c r="K54" s="96" t="str">
        <f>VLOOKUP(E54,VIP!$A$2:$O11459,6,0)</f>
        <v>NO</v>
      </c>
      <c r="L54" s="96" t="s">
        <v>2466</v>
      </c>
      <c r="M54" s="88" t="s">
        <v>2473</v>
      </c>
      <c r="N54" s="88" t="s">
        <v>2483</v>
      </c>
      <c r="O54" s="96" t="s">
        <v>2488</v>
      </c>
      <c r="P54" s="94"/>
      <c r="Q54" s="90" t="s">
        <v>2466</v>
      </c>
    </row>
    <row r="55" spans="1:17" s="89" customFormat="1" ht="17.399999999999999" x14ac:dyDescent="0.3">
      <c r="A55" s="86" t="str">
        <f>VLOOKUP(E55,'LISTADO ATM'!$A$2:$C$894,3,0)</f>
        <v>DISTRITO NACIONAL</v>
      </c>
      <c r="B55" s="91">
        <v>335753078</v>
      </c>
      <c r="C55" s="87">
        <v>44195.94803240741</v>
      </c>
      <c r="D55" s="87" t="s">
        <v>2477</v>
      </c>
      <c r="E55" s="95">
        <v>785</v>
      </c>
      <c r="F55" s="86" t="str">
        <f>VLOOKUP(E55,VIP!$A$2:$O11022,2,0)</f>
        <v>DRBR785</v>
      </c>
      <c r="G55" s="96" t="str">
        <f>VLOOKUP(E55,'LISTADO ATM'!$A$2:$B$893,2,0)</f>
        <v xml:space="preserve">ATM S/M Nacional Máximo Gómez </v>
      </c>
      <c r="H55" s="96" t="str">
        <f>VLOOKUP(E55,VIP!$A$2:$O15944,7,FALSE)</f>
        <v>Si</v>
      </c>
      <c r="I55" s="96" t="str">
        <f>VLOOKUP(E55,VIP!$A$2:$O7909,8,FALSE)</f>
        <v>Si</v>
      </c>
      <c r="J55" s="96" t="str">
        <f>VLOOKUP(E55,VIP!$A$2:$O7859,8,FALSE)</f>
        <v>Si</v>
      </c>
      <c r="K55" s="96" t="str">
        <f>VLOOKUP(E55,VIP!$A$2:$O11433,6,0)</f>
        <v>NO</v>
      </c>
      <c r="L55" s="96" t="s">
        <v>2466</v>
      </c>
      <c r="M55" s="88" t="s">
        <v>2473</v>
      </c>
      <c r="N55" s="88" t="s">
        <v>2483</v>
      </c>
      <c r="O55" s="96" t="s">
        <v>2485</v>
      </c>
      <c r="P55" s="94"/>
      <c r="Q55" s="90" t="s">
        <v>2466</v>
      </c>
    </row>
    <row r="56" spans="1:17" s="89" customFormat="1" ht="17.399999999999999" x14ac:dyDescent="0.3">
      <c r="A56" s="86" t="str">
        <f>VLOOKUP(E56,'LISTADO ATM'!$A$2:$C$894,3,0)</f>
        <v>DISTRITO NACIONAL</v>
      </c>
      <c r="B56" s="91">
        <v>335753486</v>
      </c>
      <c r="C56" s="87">
        <v>44196.715266203704</v>
      </c>
      <c r="D56" s="87" t="s">
        <v>2477</v>
      </c>
      <c r="E56" s="95">
        <v>302</v>
      </c>
      <c r="F56" s="86" t="str">
        <f>VLOOKUP(E56,VIP!$A$2:$O11090,2,0)</f>
        <v>DRBR302</v>
      </c>
      <c r="G56" s="96" t="str">
        <f>VLOOKUP(E56,'LISTADO ATM'!$A$2:$B$893,2,0)</f>
        <v xml:space="preserve">ATM S/M Aprezio Los Mameyes  </v>
      </c>
      <c r="H56" s="96" t="str">
        <f>VLOOKUP(E56,VIP!$A$2:$O16011,7,FALSE)</f>
        <v>Si</v>
      </c>
      <c r="I56" s="96" t="str">
        <f>VLOOKUP(E56,VIP!$A$2:$O7976,8,FALSE)</f>
        <v>Si</v>
      </c>
      <c r="J56" s="96" t="str">
        <f>VLOOKUP(E56,VIP!$A$2:$O7926,8,FALSE)</f>
        <v>Si</v>
      </c>
      <c r="K56" s="96" t="str">
        <f>VLOOKUP(E56,VIP!$A$2:$O11500,6,0)</f>
        <v>NO</v>
      </c>
      <c r="L56" s="96" t="s">
        <v>2466</v>
      </c>
      <c r="M56" s="88" t="s">
        <v>2473</v>
      </c>
      <c r="N56" s="88" t="s">
        <v>2483</v>
      </c>
      <c r="O56" s="96" t="s">
        <v>2485</v>
      </c>
      <c r="P56" s="94"/>
      <c r="Q56" s="90" t="s">
        <v>2466</v>
      </c>
    </row>
    <row r="57" spans="1:17" s="89" customFormat="1" ht="17.399999999999999" x14ac:dyDescent="0.3">
      <c r="A57" s="86" t="str">
        <f>VLOOKUP(E57,'LISTADO ATM'!$A$2:$C$894,3,0)</f>
        <v>NORTE</v>
      </c>
      <c r="B57" s="91">
        <v>335753541</v>
      </c>
      <c r="C57" s="87">
        <v>44196.895694444444</v>
      </c>
      <c r="D57" s="87" t="s">
        <v>2481</v>
      </c>
      <c r="E57" s="95">
        <v>500</v>
      </c>
      <c r="F57" s="86" t="str">
        <f>VLOOKUP(E57,VIP!$A$2:$O11049,2,0)</f>
        <v>DRBR500</v>
      </c>
      <c r="G57" s="96" t="str">
        <f>VLOOKUP(E57,'LISTADO ATM'!$A$2:$B$893,2,0)</f>
        <v xml:space="preserve">ATM UNP Cutupú </v>
      </c>
      <c r="H57" s="96" t="str">
        <f>VLOOKUP(E57,VIP!$A$2:$O15971,7,FALSE)</f>
        <v>Si</v>
      </c>
      <c r="I57" s="96" t="str">
        <f>VLOOKUP(E57,VIP!$A$2:$O7936,8,FALSE)</f>
        <v>Si</v>
      </c>
      <c r="J57" s="96" t="str">
        <f>VLOOKUP(E57,VIP!$A$2:$O7886,8,FALSE)</f>
        <v>Si</v>
      </c>
      <c r="K57" s="96" t="str">
        <f>VLOOKUP(E57,VIP!$A$2:$O11460,6,0)</f>
        <v>NO</v>
      </c>
      <c r="L57" s="96" t="s">
        <v>2466</v>
      </c>
      <c r="M57" s="88" t="s">
        <v>2473</v>
      </c>
      <c r="N57" s="88" t="s">
        <v>2483</v>
      </c>
      <c r="O57" s="96" t="s">
        <v>2488</v>
      </c>
      <c r="P57" s="94"/>
      <c r="Q57" s="90" t="s">
        <v>2466</v>
      </c>
    </row>
    <row r="58" spans="1:17" s="89" customFormat="1" ht="17.399999999999999" x14ac:dyDescent="0.3">
      <c r="A58" s="86" t="str">
        <f>VLOOKUP(E58,'LISTADO ATM'!$A$2:$C$894,3,0)</f>
        <v>DISTRITO NACIONAL</v>
      </c>
      <c r="B58" s="91">
        <v>335753553</v>
      </c>
      <c r="C58" s="87">
        <v>44197.059027777781</v>
      </c>
      <c r="D58" s="87" t="s">
        <v>2478</v>
      </c>
      <c r="E58" s="95">
        <v>911</v>
      </c>
      <c r="F58" s="86" t="str">
        <f>VLOOKUP(E58,VIP!$A$2:$O11053,2,0)</f>
        <v>DRBR911</v>
      </c>
      <c r="G58" s="96" t="str">
        <f>VLOOKUP(E58,'LISTADO ATM'!$A$2:$B$893,2,0)</f>
        <v xml:space="preserve">ATM Oficina Venezuela II </v>
      </c>
      <c r="H58" s="96" t="str">
        <f>VLOOKUP(E58,VIP!$A$2:$O15975,7,FALSE)</f>
        <v>Si</v>
      </c>
      <c r="I58" s="96" t="str">
        <f>VLOOKUP(E58,VIP!$A$2:$O7940,8,FALSE)</f>
        <v>Si</v>
      </c>
      <c r="J58" s="96" t="str">
        <f>VLOOKUP(E58,VIP!$A$2:$O7890,8,FALSE)</f>
        <v>Si</v>
      </c>
      <c r="K58" s="96" t="str">
        <f>VLOOKUP(E58,VIP!$A$2:$O11464,6,0)</f>
        <v>SI</v>
      </c>
      <c r="L58" s="96" t="s">
        <v>2466</v>
      </c>
      <c r="M58" s="88" t="s">
        <v>2473</v>
      </c>
      <c r="N58" s="88" t="s">
        <v>2483</v>
      </c>
      <c r="O58" s="96" t="s">
        <v>2487</v>
      </c>
      <c r="P58" s="94"/>
      <c r="Q58" s="90" t="s">
        <v>2466</v>
      </c>
    </row>
    <row r="59" spans="1:17" s="89" customFormat="1" ht="17.399999999999999" x14ac:dyDescent="0.3">
      <c r="A59" s="86" t="str">
        <f>VLOOKUP(E59,'LISTADO ATM'!$A$2:$C$894,3,0)</f>
        <v>DISTRITO NACIONAL</v>
      </c>
      <c r="B59" s="91" t="s">
        <v>2509</v>
      </c>
      <c r="C59" s="87">
        <v>44197.684502314813</v>
      </c>
      <c r="D59" s="87" t="s">
        <v>2477</v>
      </c>
      <c r="E59" s="95">
        <v>267</v>
      </c>
      <c r="F59" s="86" t="str">
        <f>VLOOKUP(E59,VIP!$A$2:$O11107,2,0)</f>
        <v>DRBR267</v>
      </c>
      <c r="G59" s="96" t="str">
        <f>VLOOKUP(E59,'LISTADO ATM'!$A$2:$B$893,2,0)</f>
        <v xml:space="preserve">ATM Centro de Caja México </v>
      </c>
      <c r="H59" s="96" t="str">
        <f>VLOOKUP(E59,VIP!$A$2:$O16028,7,FALSE)</f>
        <v>Si</v>
      </c>
      <c r="I59" s="96" t="str">
        <f>VLOOKUP(E59,VIP!$A$2:$O7993,8,FALSE)</f>
        <v>Si</v>
      </c>
      <c r="J59" s="96" t="str">
        <f>VLOOKUP(E59,VIP!$A$2:$O7943,8,FALSE)</f>
        <v>Si</v>
      </c>
      <c r="K59" s="96" t="str">
        <f>VLOOKUP(E59,VIP!$A$2:$O11517,6,0)</f>
        <v>NO</v>
      </c>
      <c r="L59" s="96" t="s">
        <v>2466</v>
      </c>
      <c r="M59" s="88" t="s">
        <v>2473</v>
      </c>
      <c r="N59" s="88" t="s">
        <v>2483</v>
      </c>
      <c r="O59" s="96" t="s">
        <v>2485</v>
      </c>
      <c r="P59" s="94"/>
      <c r="Q59" s="90" t="s">
        <v>2466</v>
      </c>
    </row>
    <row r="60" spans="1:17" s="89" customFormat="1" ht="17.399999999999999" x14ac:dyDescent="0.3">
      <c r="A60" s="86" t="str">
        <f>VLOOKUP(E60,'LISTADO ATM'!$A$2:$C$894,3,0)</f>
        <v>NORTE</v>
      </c>
      <c r="B60" s="91" t="s">
        <v>2508</v>
      </c>
      <c r="C60" s="87">
        <v>44197.687731481485</v>
      </c>
      <c r="D60" s="87" t="s">
        <v>2481</v>
      </c>
      <c r="E60" s="95">
        <v>888</v>
      </c>
      <c r="F60" s="86" t="str">
        <f>VLOOKUP(E60,VIP!$A$2:$O11106,2,0)</f>
        <v>DRBR888</v>
      </c>
      <c r="G60" s="96" t="str">
        <f>VLOOKUP(E60,'LISTADO ATM'!$A$2:$B$893,2,0)</f>
        <v>ATM Oficina galeria 56 II (SFM)</v>
      </c>
      <c r="H60" s="96" t="str">
        <f>VLOOKUP(E60,VIP!$A$2:$O16027,7,FALSE)</f>
        <v>Si</v>
      </c>
      <c r="I60" s="96" t="str">
        <f>VLOOKUP(E60,VIP!$A$2:$O7992,8,FALSE)</f>
        <v>Si</v>
      </c>
      <c r="J60" s="96" t="str">
        <f>VLOOKUP(E60,VIP!$A$2:$O7942,8,FALSE)</f>
        <v>Si</v>
      </c>
      <c r="K60" s="96" t="str">
        <f>VLOOKUP(E60,VIP!$A$2:$O11516,6,0)</f>
        <v>SI</v>
      </c>
      <c r="L60" s="96" t="s">
        <v>2466</v>
      </c>
      <c r="M60" s="88" t="s">
        <v>2473</v>
      </c>
      <c r="N60" s="88" t="s">
        <v>2483</v>
      </c>
      <c r="O60" s="96" t="s">
        <v>2488</v>
      </c>
      <c r="P60" s="94"/>
      <c r="Q60" s="90" t="s">
        <v>2466</v>
      </c>
    </row>
    <row r="61" spans="1:17" s="89" customFormat="1" ht="17.399999999999999" x14ac:dyDescent="0.3">
      <c r="A61" s="86" t="str">
        <f>VLOOKUP(E61,'LISTADO ATM'!$A$2:$C$894,3,0)</f>
        <v>NORTE</v>
      </c>
      <c r="B61" s="91" t="s">
        <v>2507</v>
      </c>
      <c r="C61" s="87">
        <v>44197.733043981483</v>
      </c>
      <c r="D61" s="87" t="s">
        <v>2481</v>
      </c>
      <c r="E61" s="95">
        <v>532</v>
      </c>
      <c r="F61" s="86" t="str">
        <f>VLOOKUP(E61,VIP!$A$2:$O11105,2,0)</f>
        <v>DRBR532</v>
      </c>
      <c r="G61" s="96" t="str">
        <f>VLOOKUP(E61,'LISTADO ATM'!$A$2:$B$893,2,0)</f>
        <v xml:space="preserve">ATM UNP Guanábano (Moca) </v>
      </c>
      <c r="H61" s="96" t="str">
        <f>VLOOKUP(E61,VIP!$A$2:$O16026,7,FALSE)</f>
        <v>Si</v>
      </c>
      <c r="I61" s="96" t="str">
        <f>VLOOKUP(E61,VIP!$A$2:$O7991,8,FALSE)</f>
        <v>Si</v>
      </c>
      <c r="J61" s="96" t="str">
        <f>VLOOKUP(E61,VIP!$A$2:$O7941,8,FALSE)</f>
        <v>Si</v>
      </c>
      <c r="K61" s="96" t="str">
        <f>VLOOKUP(E61,VIP!$A$2:$O11515,6,0)</f>
        <v>NO</v>
      </c>
      <c r="L61" s="96" t="s">
        <v>2466</v>
      </c>
      <c r="M61" s="88" t="s">
        <v>2473</v>
      </c>
      <c r="N61" s="88" t="s">
        <v>2483</v>
      </c>
      <c r="O61" s="96" t="s">
        <v>2485</v>
      </c>
      <c r="P61" s="94"/>
      <c r="Q61" s="90" t="s">
        <v>2466</v>
      </c>
    </row>
    <row r="62" spans="1:17" s="89" customFormat="1" ht="17.399999999999999" x14ac:dyDescent="0.3">
      <c r="A62" s="86" t="str">
        <f>VLOOKUP(E62,'LISTADO ATM'!$A$2:$C$894,3,0)</f>
        <v>DISTRITO NACIONAL</v>
      </c>
      <c r="B62" s="91">
        <v>335753082</v>
      </c>
      <c r="C62" s="87">
        <v>44196.014687499999</v>
      </c>
      <c r="D62" s="87" t="s">
        <v>2189</v>
      </c>
      <c r="E62" s="95">
        <v>546</v>
      </c>
      <c r="F62" s="86" t="str">
        <f>VLOOKUP(E62,VIP!$A$2:$O11030,2,0)</f>
        <v>DRBR230</v>
      </c>
      <c r="G62" s="96" t="str">
        <f>VLOOKUP(E62,'LISTADO ATM'!$A$2:$B$893,2,0)</f>
        <v xml:space="preserve">ATM ITLA </v>
      </c>
      <c r="H62" s="96" t="str">
        <f>VLOOKUP(E62,VIP!$A$2:$O15952,7,FALSE)</f>
        <v>Si</v>
      </c>
      <c r="I62" s="96" t="str">
        <f>VLOOKUP(E62,VIP!$A$2:$O7917,8,FALSE)</f>
        <v>Si</v>
      </c>
      <c r="J62" s="96" t="str">
        <f>VLOOKUP(E62,VIP!$A$2:$O7867,8,FALSE)</f>
        <v>Si</v>
      </c>
      <c r="K62" s="96" t="str">
        <f>VLOOKUP(E62,VIP!$A$2:$O11441,6,0)</f>
        <v>NO</v>
      </c>
      <c r="L62" s="96" t="s">
        <v>2435</v>
      </c>
      <c r="M62" s="88" t="s">
        <v>2473</v>
      </c>
      <c r="N62" s="88" t="s">
        <v>2483</v>
      </c>
      <c r="O62" s="96" t="s">
        <v>2486</v>
      </c>
      <c r="P62" s="94"/>
      <c r="Q62" s="90" t="s">
        <v>2435</v>
      </c>
    </row>
    <row r="63" spans="1:17" s="89" customFormat="1" ht="17.399999999999999" x14ac:dyDescent="0.3">
      <c r="A63" s="86" t="str">
        <f>VLOOKUP(E63,'LISTADO ATM'!$A$2:$C$894,3,0)</f>
        <v>SUR</v>
      </c>
      <c r="B63" s="91">
        <v>335753461</v>
      </c>
      <c r="C63" s="87">
        <v>44196.598634259259</v>
      </c>
      <c r="D63" s="87" t="s">
        <v>2189</v>
      </c>
      <c r="E63" s="95">
        <v>311</v>
      </c>
      <c r="F63" s="86" t="str">
        <f>VLOOKUP(E63,VIP!$A$2:$O11099,2,0)</f>
        <v>DRBR311</v>
      </c>
      <c r="G63" s="96" t="str">
        <f>VLOOKUP(E63,'LISTADO ATM'!$A$2:$B$893,2,0)</f>
        <v>ATM Plaza Eroski</v>
      </c>
      <c r="H63" s="96" t="str">
        <f>VLOOKUP(E63,VIP!$A$2:$O16020,7,FALSE)</f>
        <v>Si</v>
      </c>
      <c r="I63" s="96" t="str">
        <f>VLOOKUP(E63,VIP!$A$2:$O7985,8,FALSE)</f>
        <v>Si</v>
      </c>
      <c r="J63" s="96" t="str">
        <f>VLOOKUP(E63,VIP!$A$2:$O7935,8,FALSE)</f>
        <v>Si</v>
      </c>
      <c r="K63" s="96" t="str">
        <f>VLOOKUP(E63,VIP!$A$2:$O11509,6,0)</f>
        <v>NO</v>
      </c>
      <c r="L63" s="96" t="s">
        <v>2435</v>
      </c>
      <c r="M63" s="88" t="s">
        <v>2473</v>
      </c>
      <c r="N63" s="88" t="s">
        <v>2491</v>
      </c>
      <c r="O63" s="96" t="s">
        <v>2486</v>
      </c>
      <c r="P63" s="94"/>
      <c r="Q63" s="90" t="s">
        <v>2435</v>
      </c>
    </row>
    <row r="64" spans="1:17" s="89" customFormat="1" ht="17.399999999999999" x14ac:dyDescent="0.3">
      <c r="A64" s="86" t="str">
        <f>VLOOKUP(E64,'LISTADO ATM'!$A$2:$C$894,3,0)</f>
        <v>ESTE</v>
      </c>
      <c r="B64" s="91" t="s">
        <v>2498</v>
      </c>
      <c r="C64" s="87">
        <v>44197.530439814815</v>
      </c>
      <c r="D64" s="87" t="s">
        <v>2189</v>
      </c>
      <c r="E64" s="95">
        <v>631</v>
      </c>
      <c r="F64" s="86" t="str">
        <f>VLOOKUP(E64,VIP!$A$2:$O10897,2,0)</f>
        <v>DRBR417</v>
      </c>
      <c r="G64" s="96" t="str">
        <f>VLOOKUP(E64,'LISTADO ATM'!$A$2:$B$893,2,0)</f>
        <v xml:space="preserve">ATM ASOCODEQUI (San Pedro) </v>
      </c>
      <c r="H64" s="96" t="str">
        <f>VLOOKUP(E64,VIP!$A$2:$O15723,7,FALSE)</f>
        <v>Si</v>
      </c>
      <c r="I64" s="96" t="str">
        <f>VLOOKUP(E64,VIP!$A$2:$O7692,8,FALSE)</f>
        <v>Si</v>
      </c>
      <c r="J64" s="96" t="str">
        <f>VLOOKUP(E64,VIP!$A$2:$O7640,8,FALSE)</f>
        <v>Si</v>
      </c>
      <c r="K64" s="96" t="str">
        <f>VLOOKUP(E64,VIP!$A$2:$O11216,6,0)</f>
        <v>NO</v>
      </c>
      <c r="L64" s="96" t="s">
        <v>2435</v>
      </c>
      <c r="M64" s="88" t="s">
        <v>2473</v>
      </c>
      <c r="N64" s="88" t="s">
        <v>2483</v>
      </c>
      <c r="O64" s="96" t="s">
        <v>2486</v>
      </c>
      <c r="P64" s="133"/>
      <c r="Q64" s="90" t="s">
        <v>2435</v>
      </c>
    </row>
    <row r="65" spans="1:17" s="89" customFormat="1" ht="17.399999999999999" x14ac:dyDescent="0.3">
      <c r="A65" s="86" t="str">
        <f>VLOOKUP(E65,'LISTADO ATM'!$A$2:$C$894,3,0)</f>
        <v>NORTE</v>
      </c>
      <c r="B65" s="91" t="s">
        <v>2517</v>
      </c>
      <c r="C65" s="87">
        <v>44198.096932870372</v>
      </c>
      <c r="D65" s="87" t="s">
        <v>2190</v>
      </c>
      <c r="E65" s="95">
        <v>261</v>
      </c>
      <c r="F65" s="86" t="str">
        <f>VLOOKUP(E65,VIP!$A$2:$O11076,2,0)</f>
        <v>DRBR261</v>
      </c>
      <c r="G65" s="96" t="str">
        <f>VLOOKUP(E65,'LISTADO ATM'!$A$2:$B$893,2,0)</f>
        <v xml:space="preserve">ATM UNP Aeropuerto Cibao (Santiago) </v>
      </c>
      <c r="H65" s="96" t="str">
        <f>VLOOKUP(E65,VIP!$A$2:$O15997,7,FALSE)</f>
        <v>Si</v>
      </c>
      <c r="I65" s="96" t="str">
        <f>VLOOKUP(E65,VIP!$A$2:$O7962,8,FALSE)</f>
        <v>Si</v>
      </c>
      <c r="J65" s="96" t="str">
        <f>VLOOKUP(E65,VIP!$A$2:$O7912,8,FALSE)</f>
        <v>Si</v>
      </c>
      <c r="K65" s="96" t="str">
        <f>VLOOKUP(E65,VIP!$A$2:$O11486,6,0)</f>
        <v>NO</v>
      </c>
      <c r="L65" s="96" t="s">
        <v>2521</v>
      </c>
      <c r="M65" s="88" t="s">
        <v>2473</v>
      </c>
      <c r="N65" s="88" t="s">
        <v>2483</v>
      </c>
      <c r="O65" s="96" t="s">
        <v>2484</v>
      </c>
      <c r="P65" s="94"/>
      <c r="Q65" s="90" t="s">
        <v>2521</v>
      </c>
    </row>
    <row r="66" spans="1:17" s="89" customFormat="1" ht="17.399999999999999" x14ac:dyDescent="0.3">
      <c r="A66" s="86" t="str">
        <f>VLOOKUP(E66,'LISTADO ATM'!$A$2:$C$894,3,0)</f>
        <v>DISTRITO NACIONAL</v>
      </c>
      <c r="B66" s="91" t="s">
        <v>2527</v>
      </c>
      <c r="C66" s="87">
        <v>44198.435312499998</v>
      </c>
      <c r="D66" s="87" t="s">
        <v>2189</v>
      </c>
      <c r="E66" s="95">
        <v>800</v>
      </c>
      <c r="F66" s="86" t="str">
        <f>VLOOKUP(E66,VIP!$A$2:$O11067,2,0)</f>
        <v>DRBR800</v>
      </c>
      <c r="G66" s="96" t="str">
        <f>VLOOKUP(E66,'LISTADO ATM'!$A$2:$B$893,2,0)</f>
        <v xml:space="preserve">ATM Estación Next Dipsa Pedro Livio Cedeño </v>
      </c>
      <c r="H66" s="96" t="str">
        <f>VLOOKUP(E66,VIP!$A$2:$O15988,7,FALSE)</f>
        <v>Si</v>
      </c>
      <c r="I66" s="96" t="str">
        <f>VLOOKUP(E66,VIP!$A$2:$O7953,8,FALSE)</f>
        <v>Si</v>
      </c>
      <c r="J66" s="96" t="str">
        <f>VLOOKUP(E66,VIP!$A$2:$O7903,8,FALSE)</f>
        <v>Si</v>
      </c>
      <c r="K66" s="96" t="str">
        <f>VLOOKUP(E66,VIP!$A$2:$O11477,6,0)</f>
        <v>NO</v>
      </c>
      <c r="L66" s="96" t="s">
        <v>2535</v>
      </c>
      <c r="M66" s="88" t="s">
        <v>2473</v>
      </c>
      <c r="N66" s="88" t="s">
        <v>2483</v>
      </c>
      <c r="O66" s="96" t="s">
        <v>2486</v>
      </c>
      <c r="P66" s="94"/>
      <c r="Q66" s="90" t="s">
        <v>2535</v>
      </c>
    </row>
    <row r="67" spans="1:17" s="89" customFormat="1" ht="17.399999999999999" x14ac:dyDescent="0.3">
      <c r="A67" s="86" t="str">
        <f>VLOOKUP(E67,'LISTADO ATM'!$A$2:$C$894,3,0)</f>
        <v>SUR</v>
      </c>
      <c r="B67" s="91">
        <v>335753039</v>
      </c>
      <c r="C67" s="87">
        <v>44195.900185185186</v>
      </c>
      <c r="D67" s="87" t="s">
        <v>2478</v>
      </c>
      <c r="E67" s="95">
        <v>730</v>
      </c>
      <c r="F67" s="86" t="str">
        <f>VLOOKUP(E67,VIP!$A$2:$O11054,2,0)</f>
        <v>DRBR082</v>
      </c>
      <c r="G67" s="96" t="str">
        <f>VLOOKUP(E67,'LISTADO ATM'!$A$2:$B$893,2,0)</f>
        <v xml:space="preserve">ATM Palacio de Justicia Barahona </v>
      </c>
      <c r="H67" s="96" t="str">
        <f>VLOOKUP(E67,VIP!$A$2:$O15976,7,FALSE)</f>
        <v>Si</v>
      </c>
      <c r="I67" s="96" t="str">
        <f>VLOOKUP(E67,VIP!$A$2:$O7941,8,FALSE)</f>
        <v>Si</v>
      </c>
      <c r="J67" s="96" t="str">
        <f>VLOOKUP(E67,VIP!$A$2:$O7891,8,FALSE)</f>
        <v>Si</v>
      </c>
      <c r="K67" s="96" t="str">
        <f>VLOOKUP(E67,VIP!$A$2:$O11465,6,0)</f>
        <v>NO</v>
      </c>
      <c r="L67" s="96" t="s">
        <v>2430</v>
      </c>
      <c r="M67" s="88" t="s">
        <v>2473</v>
      </c>
      <c r="N67" s="88" t="s">
        <v>2483</v>
      </c>
      <c r="O67" s="96" t="s">
        <v>2487</v>
      </c>
      <c r="P67" s="94"/>
      <c r="Q67" s="90" t="s">
        <v>2430</v>
      </c>
    </row>
    <row r="68" spans="1:17" s="89" customFormat="1" ht="17.399999999999999" x14ac:dyDescent="0.3">
      <c r="A68" s="86" t="str">
        <f>VLOOKUP(E68,'LISTADO ATM'!$A$2:$C$894,3,0)</f>
        <v>ESTE</v>
      </c>
      <c r="B68" s="91">
        <v>335753119</v>
      </c>
      <c r="C68" s="87">
        <v>44196.331435185188</v>
      </c>
      <c r="D68" s="87" t="s">
        <v>2477</v>
      </c>
      <c r="E68" s="95">
        <v>934</v>
      </c>
      <c r="F68" s="86" t="str">
        <f>VLOOKUP(E68,VIP!$A$2:$O11026,2,0)</f>
        <v>DRBR934</v>
      </c>
      <c r="G68" s="96" t="str">
        <f>VLOOKUP(E68,'LISTADO ATM'!$A$2:$B$893,2,0)</f>
        <v>ATM Hotel Dreams La Romana</v>
      </c>
      <c r="H68" s="96" t="str">
        <f>VLOOKUP(E68,VIP!$A$2:$O15948,7,FALSE)</f>
        <v>Si</v>
      </c>
      <c r="I68" s="96" t="str">
        <f>VLOOKUP(E68,VIP!$A$2:$O7913,8,FALSE)</f>
        <v>Si</v>
      </c>
      <c r="J68" s="96" t="str">
        <f>VLOOKUP(E68,VIP!$A$2:$O7863,8,FALSE)</f>
        <v>Si</v>
      </c>
      <c r="K68" s="96" t="str">
        <f>VLOOKUP(E68,VIP!$A$2:$O11437,6,0)</f>
        <v>NO</v>
      </c>
      <c r="L68" s="96" t="s">
        <v>2430</v>
      </c>
      <c r="M68" s="88" t="s">
        <v>2473</v>
      </c>
      <c r="N68" s="88" t="s">
        <v>2483</v>
      </c>
      <c r="O68" s="96" t="s">
        <v>2485</v>
      </c>
      <c r="P68" s="94"/>
      <c r="Q68" s="90" t="s">
        <v>2430</v>
      </c>
    </row>
    <row r="69" spans="1:17" s="89" customFormat="1" ht="17.399999999999999" x14ac:dyDescent="0.3">
      <c r="A69" s="86" t="str">
        <f>VLOOKUP(E69,'LISTADO ATM'!$A$2:$C$894,3,0)</f>
        <v>SUR</v>
      </c>
      <c r="B69" s="91">
        <v>335753182</v>
      </c>
      <c r="C69" s="87">
        <v>44196.370752314811</v>
      </c>
      <c r="D69" s="87" t="s">
        <v>2477</v>
      </c>
      <c r="E69" s="95">
        <v>182</v>
      </c>
      <c r="F69" s="86" t="str">
        <f>VLOOKUP(E69,VIP!$A$2:$O11036,2,0)</f>
        <v>DRBR182</v>
      </c>
      <c r="G69" s="96" t="str">
        <f>VLOOKUP(E69,'LISTADO ATM'!$A$2:$B$893,2,0)</f>
        <v xml:space="preserve">ATM Barahona Comb </v>
      </c>
      <c r="H69" s="96" t="str">
        <f>VLOOKUP(E69,VIP!$A$2:$O15958,7,FALSE)</f>
        <v>Si</v>
      </c>
      <c r="I69" s="96" t="str">
        <f>VLOOKUP(E69,VIP!$A$2:$O7923,8,FALSE)</f>
        <v>Si</v>
      </c>
      <c r="J69" s="96" t="str">
        <f>VLOOKUP(E69,VIP!$A$2:$O7873,8,FALSE)</f>
        <v>Si</v>
      </c>
      <c r="K69" s="96" t="str">
        <f>VLOOKUP(E69,VIP!$A$2:$O11447,6,0)</f>
        <v>NO</v>
      </c>
      <c r="L69" s="96" t="s">
        <v>2430</v>
      </c>
      <c r="M69" s="88" t="s">
        <v>2473</v>
      </c>
      <c r="N69" s="88" t="s">
        <v>2483</v>
      </c>
      <c r="O69" s="96" t="s">
        <v>2485</v>
      </c>
      <c r="P69" s="94"/>
      <c r="Q69" s="90" t="s">
        <v>2430</v>
      </c>
    </row>
    <row r="70" spans="1:17" s="89" customFormat="1" ht="17.399999999999999" x14ac:dyDescent="0.3">
      <c r="A70" s="86" t="str">
        <f>VLOOKUP(E70,'LISTADO ATM'!$A$2:$C$894,3,0)</f>
        <v>DISTRITO NACIONAL</v>
      </c>
      <c r="B70" s="91">
        <v>335753210</v>
      </c>
      <c r="C70" s="87">
        <v>44196.391932870371</v>
      </c>
      <c r="D70" s="87" t="s">
        <v>2477</v>
      </c>
      <c r="E70" s="95">
        <v>183</v>
      </c>
      <c r="F70" s="86" t="str">
        <f>VLOOKUP(E70,VIP!$A$2:$O11033,2,0)</f>
        <v>DRBR183</v>
      </c>
      <c r="G70" s="96" t="str">
        <f>VLOOKUP(E70,'LISTADO ATM'!$A$2:$B$893,2,0)</f>
        <v>ATM Estación Nativa Km. 22 Aut. Duarte.</v>
      </c>
      <c r="H70" s="96" t="str">
        <f>VLOOKUP(E70,VIP!$A$2:$O15955,7,FALSE)</f>
        <v>N/A</v>
      </c>
      <c r="I70" s="96" t="str">
        <f>VLOOKUP(E70,VIP!$A$2:$O7920,8,FALSE)</f>
        <v>N/A</v>
      </c>
      <c r="J70" s="96" t="str">
        <f>VLOOKUP(E70,VIP!$A$2:$O7870,8,FALSE)</f>
        <v>N/A</v>
      </c>
      <c r="K70" s="96" t="str">
        <f>VLOOKUP(E70,VIP!$A$2:$O11444,6,0)</f>
        <v>N/A</v>
      </c>
      <c r="L70" s="96" t="s">
        <v>2430</v>
      </c>
      <c r="M70" s="88" t="s">
        <v>2473</v>
      </c>
      <c r="N70" s="88" t="s">
        <v>2483</v>
      </c>
      <c r="O70" s="96" t="s">
        <v>2485</v>
      </c>
      <c r="P70" s="94"/>
      <c r="Q70" s="90" t="s">
        <v>2430</v>
      </c>
    </row>
    <row r="71" spans="1:17" s="97" customFormat="1" ht="17.399999999999999" x14ac:dyDescent="0.3">
      <c r="A71" s="86" t="str">
        <f>VLOOKUP(E71,'LISTADO ATM'!$A$2:$C$894,3,0)</f>
        <v>DISTRITO NACIONAL</v>
      </c>
      <c r="B71" s="127">
        <v>335753455</v>
      </c>
      <c r="C71" s="87">
        <v>44196.574120370373</v>
      </c>
      <c r="D71" s="87" t="s">
        <v>2477</v>
      </c>
      <c r="E71" s="122">
        <v>958</v>
      </c>
      <c r="F71" s="86" t="str">
        <f>VLOOKUP(E71,VIP!$A$2:$O11046,2,0)</f>
        <v>DRBR958</v>
      </c>
      <c r="G71" s="129" t="str">
        <f>VLOOKUP(E71,'LISTADO ATM'!$A$2:$B$893,2,0)</f>
        <v xml:space="preserve">ATM Olé Aut. San Isidro </v>
      </c>
      <c r="H71" s="129" t="str">
        <f>VLOOKUP(E71,VIP!$A$2:$O15968,7,FALSE)</f>
        <v>Si</v>
      </c>
      <c r="I71" s="129" t="str">
        <f>VLOOKUP(E71,VIP!$A$2:$O7933,8,FALSE)</f>
        <v>Si</v>
      </c>
      <c r="J71" s="129" t="str">
        <f>VLOOKUP(E71,VIP!$A$2:$O7883,8,FALSE)</f>
        <v>Si</v>
      </c>
      <c r="K71" s="129" t="str">
        <f>VLOOKUP(E71,VIP!$A$2:$O11457,6,0)</f>
        <v>NO</v>
      </c>
      <c r="L71" s="129" t="s">
        <v>2430</v>
      </c>
      <c r="M71" s="88" t="s">
        <v>2473</v>
      </c>
      <c r="N71" s="88" t="s">
        <v>2483</v>
      </c>
      <c r="O71" s="129" t="s">
        <v>2485</v>
      </c>
      <c r="P71" s="94"/>
      <c r="Q71" s="90" t="s">
        <v>2430</v>
      </c>
    </row>
    <row r="72" spans="1:17" s="97" customFormat="1" ht="17.399999999999999" x14ac:dyDescent="0.3">
      <c r="A72" s="86" t="str">
        <f>VLOOKUP(E72,'LISTADO ATM'!$A$2:$C$894,3,0)</f>
        <v>NORTE</v>
      </c>
      <c r="B72" s="127">
        <v>335753483</v>
      </c>
      <c r="C72" s="87">
        <v>44196.694884259261</v>
      </c>
      <c r="D72" s="87" t="s">
        <v>2478</v>
      </c>
      <c r="E72" s="122">
        <v>965</v>
      </c>
      <c r="F72" s="86" t="str">
        <f>VLOOKUP(E72,VIP!$A$2:$O11093,2,0)</f>
        <v>DRBR965</v>
      </c>
      <c r="G72" s="129" t="str">
        <f>VLOOKUP(E72,'LISTADO ATM'!$A$2:$B$893,2,0)</f>
        <v xml:space="preserve">ATM S/M La Fuente FUN (Santiago) </v>
      </c>
      <c r="H72" s="129" t="str">
        <f>VLOOKUP(E72,VIP!$A$2:$O16014,7,FALSE)</f>
        <v>Si</v>
      </c>
      <c r="I72" s="129" t="str">
        <f>VLOOKUP(E72,VIP!$A$2:$O7979,8,FALSE)</f>
        <v>Si</v>
      </c>
      <c r="J72" s="129" t="str">
        <f>VLOOKUP(E72,VIP!$A$2:$O7929,8,FALSE)</f>
        <v>Si</v>
      </c>
      <c r="K72" s="129" t="str">
        <f>VLOOKUP(E72,VIP!$A$2:$O11503,6,0)</f>
        <v>NO</v>
      </c>
      <c r="L72" s="129" t="s">
        <v>2430</v>
      </c>
      <c r="M72" s="88" t="s">
        <v>2473</v>
      </c>
      <c r="N72" s="88" t="s">
        <v>2483</v>
      </c>
      <c r="O72" s="129" t="s">
        <v>2487</v>
      </c>
      <c r="P72" s="94"/>
      <c r="Q72" s="90" t="s">
        <v>2430</v>
      </c>
    </row>
    <row r="73" spans="1:17" s="97" customFormat="1" ht="17.399999999999999" x14ac:dyDescent="0.3">
      <c r="A73" s="86" t="str">
        <f>VLOOKUP(E73,'LISTADO ATM'!$A$2:$C$894,3,0)</f>
        <v>DISTRITO NACIONAL</v>
      </c>
      <c r="B73" s="127">
        <v>335753484</v>
      </c>
      <c r="C73" s="87">
        <v>44196.700787037036</v>
      </c>
      <c r="D73" s="87" t="s">
        <v>2477</v>
      </c>
      <c r="E73" s="122">
        <v>20</v>
      </c>
      <c r="F73" s="86" t="str">
        <f>VLOOKUP(E73,VIP!$A$2:$O11092,2,0)</f>
        <v>DRBR049</v>
      </c>
      <c r="G73" s="129" t="str">
        <f>VLOOKUP(E73,'LISTADO ATM'!$A$2:$B$893,2,0)</f>
        <v>ATM S/M Aprezio Las Palmas</v>
      </c>
      <c r="H73" s="129" t="str">
        <f>VLOOKUP(E73,VIP!$A$2:$O16013,7,FALSE)</f>
        <v>Si</v>
      </c>
      <c r="I73" s="129" t="str">
        <f>VLOOKUP(E73,VIP!$A$2:$O7978,8,FALSE)</f>
        <v>Si</v>
      </c>
      <c r="J73" s="129" t="str">
        <f>VLOOKUP(E73,VIP!$A$2:$O7928,8,FALSE)</f>
        <v>Si</v>
      </c>
      <c r="K73" s="129" t="str">
        <f>VLOOKUP(E73,VIP!$A$2:$O11502,6,0)</f>
        <v>NO</v>
      </c>
      <c r="L73" s="129" t="s">
        <v>2430</v>
      </c>
      <c r="M73" s="88" t="s">
        <v>2473</v>
      </c>
      <c r="N73" s="88" t="s">
        <v>2483</v>
      </c>
      <c r="O73" s="129" t="s">
        <v>2485</v>
      </c>
      <c r="P73" s="94"/>
      <c r="Q73" s="90" t="s">
        <v>2430</v>
      </c>
    </row>
    <row r="74" spans="1:17" s="97" customFormat="1" ht="17.399999999999999" x14ac:dyDescent="0.3">
      <c r="A74" s="86" t="str">
        <f>VLOOKUP(E74,'LISTADO ATM'!$A$2:$C$894,3,0)</f>
        <v>NORTE</v>
      </c>
      <c r="B74" s="127">
        <v>335753487</v>
      </c>
      <c r="C74" s="87">
        <v>44196.716331018521</v>
      </c>
      <c r="D74" s="87" t="s">
        <v>2481</v>
      </c>
      <c r="E74" s="122">
        <v>337</v>
      </c>
      <c r="F74" s="86" t="str">
        <f>VLOOKUP(E74,VIP!$A$2:$O11089,2,0)</f>
        <v>DRBR337</v>
      </c>
      <c r="G74" s="129" t="str">
        <f>VLOOKUP(E74,'LISTADO ATM'!$A$2:$B$893,2,0)</f>
        <v>ATM S/M Cooperativa Moca</v>
      </c>
      <c r="H74" s="129" t="str">
        <f>VLOOKUP(E74,VIP!$A$2:$O16010,7,FALSE)</f>
        <v>Si</v>
      </c>
      <c r="I74" s="129" t="str">
        <f>VLOOKUP(E74,VIP!$A$2:$O7975,8,FALSE)</f>
        <v>Si</v>
      </c>
      <c r="J74" s="129" t="str">
        <f>VLOOKUP(E74,VIP!$A$2:$O7925,8,FALSE)</f>
        <v>Si</v>
      </c>
      <c r="K74" s="129" t="str">
        <f>VLOOKUP(E74,VIP!$A$2:$O11499,6,0)</f>
        <v>NO</v>
      </c>
      <c r="L74" s="129" t="s">
        <v>2430</v>
      </c>
      <c r="M74" s="88" t="s">
        <v>2473</v>
      </c>
      <c r="N74" s="88" t="s">
        <v>2483</v>
      </c>
      <c r="O74" s="129" t="s">
        <v>2488</v>
      </c>
      <c r="P74" s="94"/>
      <c r="Q74" s="90" t="s">
        <v>2430</v>
      </c>
    </row>
    <row r="75" spans="1:17" s="97" customFormat="1" ht="17.399999999999999" x14ac:dyDescent="0.3">
      <c r="A75" s="86" t="str">
        <f>VLOOKUP(E75,'LISTADO ATM'!$A$2:$C$894,3,0)</f>
        <v>NORTE</v>
      </c>
      <c r="B75" s="127">
        <v>335753488</v>
      </c>
      <c r="C75" s="87">
        <v>44196.717638888891</v>
      </c>
      <c r="D75" s="87" t="s">
        <v>2481</v>
      </c>
      <c r="E75" s="122">
        <v>987</v>
      </c>
      <c r="F75" s="86" t="str">
        <f>VLOOKUP(E75,VIP!$A$2:$O11088,2,0)</f>
        <v>DRBR987</v>
      </c>
      <c r="G75" s="129" t="str">
        <f>VLOOKUP(E75,'LISTADO ATM'!$A$2:$B$893,2,0)</f>
        <v xml:space="preserve">ATM S/M Jumbo (Moca) </v>
      </c>
      <c r="H75" s="129" t="str">
        <f>VLOOKUP(E75,VIP!$A$2:$O16009,7,FALSE)</f>
        <v>Si</v>
      </c>
      <c r="I75" s="129" t="str">
        <f>VLOOKUP(E75,VIP!$A$2:$O7974,8,FALSE)</f>
        <v>Si</v>
      </c>
      <c r="J75" s="129" t="str">
        <f>VLOOKUP(E75,VIP!$A$2:$O7924,8,FALSE)</f>
        <v>Si</v>
      </c>
      <c r="K75" s="129" t="str">
        <f>VLOOKUP(E75,VIP!$A$2:$O11498,6,0)</f>
        <v>NO</v>
      </c>
      <c r="L75" s="129" t="s">
        <v>2430</v>
      </c>
      <c r="M75" s="88" t="s">
        <v>2473</v>
      </c>
      <c r="N75" s="88" t="s">
        <v>2483</v>
      </c>
      <c r="O75" s="129" t="s">
        <v>2488</v>
      </c>
      <c r="P75" s="94"/>
      <c r="Q75" s="90" t="s">
        <v>2430</v>
      </c>
    </row>
    <row r="76" spans="1:17" s="97" customFormat="1" ht="17.399999999999999" x14ac:dyDescent="0.3">
      <c r="A76" s="86" t="str">
        <f>VLOOKUP(E76,'LISTADO ATM'!$A$2:$C$894,3,0)</f>
        <v>DISTRITO NACIONAL</v>
      </c>
      <c r="B76" s="127">
        <v>335753489</v>
      </c>
      <c r="C76" s="87">
        <v>44196.718449074076</v>
      </c>
      <c r="D76" s="87" t="s">
        <v>2477</v>
      </c>
      <c r="E76" s="122">
        <v>918</v>
      </c>
      <c r="F76" s="86" t="str">
        <f>VLOOKUP(E76,VIP!$A$2:$O11087,2,0)</f>
        <v>DRBR918</v>
      </c>
      <c r="G76" s="129" t="str">
        <f>VLOOKUP(E76,'LISTADO ATM'!$A$2:$B$893,2,0)</f>
        <v xml:space="preserve">ATM S/M Liverpool de la Jacobo Majluta </v>
      </c>
      <c r="H76" s="129" t="str">
        <f>VLOOKUP(E76,VIP!$A$2:$O16008,7,FALSE)</f>
        <v>Si</v>
      </c>
      <c r="I76" s="129" t="str">
        <f>VLOOKUP(E76,VIP!$A$2:$O7973,8,FALSE)</f>
        <v>Si</v>
      </c>
      <c r="J76" s="129" t="str">
        <f>VLOOKUP(E76,VIP!$A$2:$O7923,8,FALSE)</f>
        <v>Si</v>
      </c>
      <c r="K76" s="129" t="str">
        <f>VLOOKUP(E76,VIP!$A$2:$O11497,6,0)</f>
        <v>NO</v>
      </c>
      <c r="L76" s="129" t="s">
        <v>2430</v>
      </c>
      <c r="M76" s="88" t="s">
        <v>2473</v>
      </c>
      <c r="N76" s="88" t="s">
        <v>2483</v>
      </c>
      <c r="O76" s="129" t="s">
        <v>2485</v>
      </c>
      <c r="P76" s="94"/>
      <c r="Q76" s="90" t="s">
        <v>2430</v>
      </c>
    </row>
    <row r="77" spans="1:17" s="97" customFormat="1" ht="17.399999999999999" x14ac:dyDescent="0.3">
      <c r="A77" s="86" t="str">
        <f>VLOOKUP(E77,'LISTADO ATM'!$A$2:$C$894,3,0)</f>
        <v>SUR</v>
      </c>
      <c r="B77" s="127">
        <v>335753542</v>
      </c>
      <c r="C77" s="87">
        <v>44196.897997685184</v>
      </c>
      <c r="D77" s="87" t="s">
        <v>2477</v>
      </c>
      <c r="E77" s="122">
        <v>252</v>
      </c>
      <c r="F77" s="86" t="str">
        <f>VLOOKUP(E77,VIP!$A$2:$O11048,2,0)</f>
        <v>DRBR252</v>
      </c>
      <c r="G77" s="129" t="str">
        <f>VLOOKUP(E77,'LISTADO ATM'!$A$2:$B$893,2,0)</f>
        <v xml:space="preserve">ATM Banco Agrícola (Barahona) </v>
      </c>
      <c r="H77" s="129" t="str">
        <f>VLOOKUP(E77,VIP!$A$2:$O15970,7,FALSE)</f>
        <v>Si</v>
      </c>
      <c r="I77" s="129" t="str">
        <f>VLOOKUP(E77,VIP!$A$2:$O7935,8,FALSE)</f>
        <v>Si</v>
      </c>
      <c r="J77" s="129" t="str">
        <f>VLOOKUP(E77,VIP!$A$2:$O7885,8,FALSE)</f>
        <v>Si</v>
      </c>
      <c r="K77" s="129" t="str">
        <f>VLOOKUP(E77,VIP!$A$2:$O11459,6,0)</f>
        <v>NO</v>
      </c>
      <c r="L77" s="129" t="s">
        <v>2430</v>
      </c>
      <c r="M77" s="88" t="s">
        <v>2473</v>
      </c>
      <c r="N77" s="88" t="s">
        <v>2483</v>
      </c>
      <c r="O77" s="129" t="s">
        <v>2485</v>
      </c>
      <c r="P77" s="94"/>
      <c r="Q77" s="90" t="s">
        <v>2430</v>
      </c>
    </row>
    <row r="78" spans="1:17" s="97" customFormat="1" ht="17.399999999999999" x14ac:dyDescent="0.3">
      <c r="A78" s="86" t="str">
        <f>VLOOKUP(E78,'LISTADO ATM'!$A$2:$C$894,3,0)</f>
        <v>ESTE</v>
      </c>
      <c r="B78" s="127">
        <v>335753543</v>
      </c>
      <c r="C78" s="87">
        <v>44196.900023148148</v>
      </c>
      <c r="D78" s="87" t="s">
        <v>2477</v>
      </c>
      <c r="E78" s="122">
        <v>673</v>
      </c>
      <c r="F78" s="86" t="str">
        <f>VLOOKUP(E78,VIP!$A$2:$O11047,2,0)</f>
        <v>DRBR673</v>
      </c>
      <c r="G78" s="129" t="str">
        <f>VLOOKUP(E78,'LISTADO ATM'!$A$2:$B$893,2,0)</f>
        <v>ATM Clínica Dr. Cruz Jiminián</v>
      </c>
      <c r="H78" s="129" t="str">
        <f>VLOOKUP(E78,VIP!$A$2:$O15969,7,FALSE)</f>
        <v>Si</v>
      </c>
      <c r="I78" s="129" t="str">
        <f>VLOOKUP(E78,VIP!$A$2:$O7934,8,FALSE)</f>
        <v>Si</v>
      </c>
      <c r="J78" s="129" t="str">
        <f>VLOOKUP(E78,VIP!$A$2:$O7884,8,FALSE)</f>
        <v>Si</v>
      </c>
      <c r="K78" s="129" t="str">
        <f>VLOOKUP(E78,VIP!$A$2:$O11458,6,0)</f>
        <v>NO</v>
      </c>
      <c r="L78" s="129" t="s">
        <v>2430</v>
      </c>
      <c r="M78" s="88" t="s">
        <v>2473</v>
      </c>
      <c r="N78" s="88" t="s">
        <v>2483</v>
      </c>
      <c r="O78" s="129" t="s">
        <v>2485</v>
      </c>
      <c r="P78" s="94"/>
      <c r="Q78" s="90" t="s">
        <v>2430</v>
      </c>
    </row>
    <row r="79" spans="1:17" s="97" customFormat="1" ht="17.399999999999999" x14ac:dyDescent="0.3">
      <c r="A79" s="86" t="str">
        <f>VLOOKUP(E79,'LISTADO ATM'!$A$2:$C$894,3,0)</f>
        <v>DISTRITO NACIONAL</v>
      </c>
      <c r="B79" s="127">
        <v>335753550</v>
      </c>
      <c r="C79" s="87">
        <v>44197.026979166665</v>
      </c>
      <c r="D79" s="87" t="s">
        <v>2477</v>
      </c>
      <c r="E79" s="122">
        <v>967</v>
      </c>
      <c r="F79" s="86" t="str">
        <f>VLOOKUP(E79,VIP!$A$2:$O11056,2,0)</f>
        <v>DRBR967</v>
      </c>
      <c r="G79" s="129" t="str">
        <f>VLOOKUP(E79,'LISTADO ATM'!$A$2:$B$893,2,0)</f>
        <v xml:space="preserve">ATM UNP Hiper Olé Autopista Duarte </v>
      </c>
      <c r="H79" s="129" t="str">
        <f>VLOOKUP(E79,VIP!$A$2:$O15978,7,FALSE)</f>
        <v>Si</v>
      </c>
      <c r="I79" s="129" t="str">
        <f>VLOOKUP(E79,VIP!$A$2:$O7943,8,FALSE)</f>
        <v>Si</v>
      </c>
      <c r="J79" s="129" t="str">
        <f>VLOOKUP(E79,VIP!$A$2:$O7893,8,FALSE)</f>
        <v>Si</v>
      </c>
      <c r="K79" s="129" t="str">
        <f>VLOOKUP(E79,VIP!$A$2:$O11467,6,0)</f>
        <v>NO</v>
      </c>
      <c r="L79" s="129" t="s">
        <v>2430</v>
      </c>
      <c r="M79" s="88" t="s">
        <v>2473</v>
      </c>
      <c r="N79" s="88" t="s">
        <v>2483</v>
      </c>
      <c r="O79" s="129" t="s">
        <v>2485</v>
      </c>
      <c r="P79" s="94"/>
      <c r="Q79" s="90" t="s">
        <v>2430</v>
      </c>
    </row>
    <row r="80" spans="1:17" s="97" customFormat="1" ht="17.399999999999999" x14ac:dyDescent="0.3">
      <c r="A80" s="86" t="str">
        <f>VLOOKUP(E80,'LISTADO ATM'!$A$2:$C$894,3,0)</f>
        <v>DISTRITO NACIONAL</v>
      </c>
      <c r="B80" s="127">
        <v>335753554</v>
      </c>
      <c r="C80" s="87">
        <v>44197.062604166669</v>
      </c>
      <c r="D80" s="87" t="s">
        <v>2477</v>
      </c>
      <c r="E80" s="122">
        <v>823</v>
      </c>
      <c r="F80" s="86" t="str">
        <f>VLOOKUP(E80,VIP!$A$2:$O11052,2,0)</f>
        <v>DRBR823</v>
      </c>
      <c r="G80" s="129" t="str">
        <f>VLOOKUP(E80,'LISTADO ATM'!$A$2:$B$893,2,0)</f>
        <v xml:space="preserve">ATM UNP El Carril (Haina) </v>
      </c>
      <c r="H80" s="129" t="str">
        <f>VLOOKUP(E80,VIP!$A$2:$O15974,7,FALSE)</f>
        <v>Si</v>
      </c>
      <c r="I80" s="129" t="str">
        <f>VLOOKUP(E80,VIP!$A$2:$O7939,8,FALSE)</f>
        <v>Si</v>
      </c>
      <c r="J80" s="129" t="str">
        <f>VLOOKUP(E80,VIP!$A$2:$O7889,8,FALSE)</f>
        <v>Si</v>
      </c>
      <c r="K80" s="129" t="str">
        <f>VLOOKUP(E80,VIP!$A$2:$O11463,6,0)</f>
        <v>NO</v>
      </c>
      <c r="L80" s="129" t="s">
        <v>2430</v>
      </c>
      <c r="M80" s="88" t="s">
        <v>2473</v>
      </c>
      <c r="N80" s="88" t="s">
        <v>2483</v>
      </c>
      <c r="O80" s="129" t="s">
        <v>2485</v>
      </c>
      <c r="P80" s="94"/>
      <c r="Q80" s="90" t="s">
        <v>2430</v>
      </c>
    </row>
    <row r="81" spans="1:18" s="97" customFormat="1" ht="17.399999999999999" x14ac:dyDescent="0.3">
      <c r="A81" s="86" t="str">
        <f>VLOOKUP(E81,'LISTADO ATM'!$A$2:$C$894,3,0)</f>
        <v>DISTRITO NACIONAL</v>
      </c>
      <c r="B81" s="127" t="s">
        <v>2504</v>
      </c>
      <c r="C81" s="87">
        <v>44197.632592592592</v>
      </c>
      <c r="D81" s="87" t="s">
        <v>2477</v>
      </c>
      <c r="E81" s="122">
        <v>406</v>
      </c>
      <c r="F81" s="86" t="str">
        <f>VLOOKUP(E81,VIP!$A$2:$O10897,2,0)</f>
        <v>DRBR406</v>
      </c>
      <c r="G81" s="129" t="str">
        <f>VLOOKUP(E81,'LISTADO ATM'!$A$2:$B$893,2,0)</f>
        <v xml:space="preserve">ATM UNP Plaza Lama Máximo Gómez </v>
      </c>
      <c r="H81" s="129" t="str">
        <f>VLOOKUP(E81,VIP!$A$2:$O15723,7,FALSE)</f>
        <v>Si</v>
      </c>
      <c r="I81" s="129" t="str">
        <f>VLOOKUP(E81,VIP!$A$2:$O7692,8,FALSE)</f>
        <v>Si</v>
      </c>
      <c r="J81" s="129" t="str">
        <f>VLOOKUP(E81,VIP!$A$2:$O7640,8,FALSE)</f>
        <v>Si</v>
      </c>
      <c r="K81" s="129" t="str">
        <f>VLOOKUP(E81,VIP!$A$2:$O11216,6,0)</f>
        <v>SI</v>
      </c>
      <c r="L81" s="129" t="s">
        <v>2430</v>
      </c>
      <c r="M81" s="88" t="s">
        <v>2473</v>
      </c>
      <c r="N81" s="88" t="s">
        <v>2483</v>
      </c>
      <c r="O81" s="129" t="s">
        <v>2485</v>
      </c>
      <c r="P81" s="133"/>
      <c r="Q81" s="90" t="s">
        <v>2430</v>
      </c>
    </row>
    <row r="82" spans="1:18" s="97" customFormat="1" ht="17.399999999999999" x14ac:dyDescent="0.3">
      <c r="A82" s="86" t="str">
        <f>VLOOKUP(E82,'LISTADO ATM'!$A$2:$C$894,3,0)</f>
        <v>NORTE</v>
      </c>
      <c r="B82" s="127" t="s">
        <v>2503</v>
      </c>
      <c r="C82" s="87">
        <v>44197.633310185185</v>
      </c>
      <c r="D82" s="87" t="s">
        <v>2481</v>
      </c>
      <c r="E82" s="122">
        <v>351</v>
      </c>
      <c r="F82" s="86" t="str">
        <f>VLOOKUP(E82,VIP!$A$2:$O10896,2,0)</f>
        <v>DRBR351</v>
      </c>
      <c r="G82" s="129" t="str">
        <f>VLOOKUP(E82,'LISTADO ATM'!$A$2:$B$893,2,0)</f>
        <v xml:space="preserve">ATM S/M José Luís (Puerto Plata) </v>
      </c>
      <c r="H82" s="129" t="str">
        <f>VLOOKUP(E82,VIP!$A$2:$O15722,7,FALSE)</f>
        <v>Si</v>
      </c>
      <c r="I82" s="129" t="str">
        <f>VLOOKUP(E82,VIP!$A$2:$O7691,8,FALSE)</f>
        <v>Si</v>
      </c>
      <c r="J82" s="129" t="str">
        <f>VLOOKUP(E82,VIP!$A$2:$O7639,8,FALSE)</f>
        <v>Si</v>
      </c>
      <c r="K82" s="129" t="str">
        <f>VLOOKUP(E82,VIP!$A$2:$O11215,6,0)</f>
        <v>NO</v>
      </c>
      <c r="L82" s="129" t="s">
        <v>2430</v>
      </c>
      <c r="M82" s="88" t="s">
        <v>2473</v>
      </c>
      <c r="N82" s="88" t="s">
        <v>2483</v>
      </c>
      <c r="O82" s="129" t="s">
        <v>2488</v>
      </c>
      <c r="P82" s="133"/>
      <c r="Q82" s="90" t="s">
        <v>2430</v>
      </c>
    </row>
    <row r="83" spans="1:18" s="97" customFormat="1" ht="17.399999999999999" x14ac:dyDescent="0.3">
      <c r="A83" s="86" t="str">
        <f>VLOOKUP(E83,'LISTADO ATM'!$A$2:$C$894,3,0)</f>
        <v>DISTRITO NACIONAL</v>
      </c>
      <c r="B83" s="127" t="s">
        <v>2502</v>
      </c>
      <c r="C83" s="87">
        <v>44197.633692129632</v>
      </c>
      <c r="D83" s="87" t="s">
        <v>2477</v>
      </c>
      <c r="E83" s="122">
        <v>407</v>
      </c>
      <c r="F83" s="86" t="str">
        <f>VLOOKUP(E83,VIP!$A$2:$O10895,2,0)</f>
        <v>DRBR407</v>
      </c>
      <c r="G83" s="129" t="str">
        <f>VLOOKUP(E83,'LISTADO ATM'!$A$2:$B$893,2,0)</f>
        <v xml:space="preserve">ATM Multicentro La Sirena Villa Mella </v>
      </c>
      <c r="H83" s="129" t="str">
        <f>VLOOKUP(E83,VIP!$A$2:$O15721,7,FALSE)</f>
        <v>Si</v>
      </c>
      <c r="I83" s="129" t="str">
        <f>VLOOKUP(E83,VIP!$A$2:$O7690,8,FALSE)</f>
        <v>Si</v>
      </c>
      <c r="J83" s="129" t="str">
        <f>VLOOKUP(E83,VIP!$A$2:$O7638,8,FALSE)</f>
        <v>Si</v>
      </c>
      <c r="K83" s="129" t="str">
        <f>VLOOKUP(E83,VIP!$A$2:$O11214,6,0)</f>
        <v>NO</v>
      </c>
      <c r="L83" s="129" t="s">
        <v>2430</v>
      </c>
      <c r="M83" s="88" t="s">
        <v>2473</v>
      </c>
      <c r="N83" s="88" t="s">
        <v>2483</v>
      </c>
      <c r="O83" s="129" t="s">
        <v>2485</v>
      </c>
      <c r="P83" s="133"/>
      <c r="Q83" s="90" t="s">
        <v>2430</v>
      </c>
    </row>
    <row r="84" spans="1:18" ht="17.399999999999999" x14ac:dyDescent="0.3">
      <c r="A84" s="86" t="str">
        <f>VLOOKUP(E84,'LISTADO ATM'!$A$2:$C$894,3,0)</f>
        <v>NORTE</v>
      </c>
      <c r="B84" s="127" t="s">
        <v>2512</v>
      </c>
      <c r="C84" s="87">
        <v>44197.677858796298</v>
      </c>
      <c r="D84" s="87" t="s">
        <v>2478</v>
      </c>
      <c r="E84" s="122">
        <v>256</v>
      </c>
      <c r="F84" s="86" t="str">
        <f>VLOOKUP(E84,VIP!$A$2:$O11112,2,0)</f>
        <v>DRBR256</v>
      </c>
      <c r="G84" s="130" t="str">
        <f>VLOOKUP(E84,'LISTADO ATM'!$A$2:$B$893,2,0)</f>
        <v xml:space="preserve">ATM Oficina Licey Al Medio </v>
      </c>
      <c r="H84" s="130" t="str">
        <f>VLOOKUP(E84,VIP!$A$2:$O16033,7,FALSE)</f>
        <v>Si</v>
      </c>
      <c r="I84" s="130" t="str">
        <f>VLOOKUP(E84,VIP!$A$2:$O7998,8,FALSE)</f>
        <v>Si</v>
      </c>
      <c r="J84" s="130" t="str">
        <f>VLOOKUP(E84,VIP!$A$2:$O7948,8,FALSE)</f>
        <v>Si</v>
      </c>
      <c r="K84" s="130" t="str">
        <f>VLOOKUP(E84,VIP!$A$2:$O11522,6,0)</f>
        <v>NO</v>
      </c>
      <c r="L84" s="130" t="s">
        <v>2430</v>
      </c>
      <c r="M84" s="88" t="s">
        <v>2473</v>
      </c>
      <c r="N84" s="88" t="s">
        <v>2483</v>
      </c>
      <c r="O84" s="130" t="s">
        <v>2485</v>
      </c>
      <c r="P84" s="94"/>
      <c r="Q84" s="90" t="s">
        <v>2430</v>
      </c>
    </row>
    <row r="85" spans="1:18" ht="17.399999999999999" x14ac:dyDescent="0.3">
      <c r="A85" s="86" t="str">
        <f>VLOOKUP(E85,'LISTADO ATM'!$A$2:$C$894,3,0)</f>
        <v>DISTRITO NACIONAL</v>
      </c>
      <c r="B85" s="127" t="s">
        <v>2511</v>
      </c>
      <c r="C85" s="87">
        <v>44197.689444444448</v>
      </c>
      <c r="D85" s="87" t="s">
        <v>2477</v>
      </c>
      <c r="E85" s="122">
        <v>744</v>
      </c>
      <c r="F85" s="86" t="str">
        <f>VLOOKUP(E85,VIP!$A$2:$O11111,2,0)</f>
        <v>DRBR289</v>
      </c>
      <c r="G85" s="130" t="str">
        <f>VLOOKUP(E85,'LISTADO ATM'!$A$2:$B$893,2,0)</f>
        <v xml:space="preserve">ATM Multicentro La Sirena Venezuela </v>
      </c>
      <c r="H85" s="130" t="str">
        <f>VLOOKUP(E85,VIP!$A$2:$O16032,7,FALSE)</f>
        <v>Si</v>
      </c>
      <c r="I85" s="130" t="str">
        <f>VLOOKUP(E85,VIP!$A$2:$O7997,8,FALSE)</f>
        <v>Si</v>
      </c>
      <c r="J85" s="130" t="str">
        <f>VLOOKUP(E85,VIP!$A$2:$O7947,8,FALSE)</f>
        <v>Si</v>
      </c>
      <c r="K85" s="130" t="str">
        <f>VLOOKUP(E85,VIP!$A$2:$O11521,6,0)</f>
        <v>SI</v>
      </c>
      <c r="L85" s="130" t="s">
        <v>2430</v>
      </c>
      <c r="M85" s="88" t="s">
        <v>2473</v>
      </c>
      <c r="N85" s="88" t="s">
        <v>2483</v>
      </c>
      <c r="O85" s="130" t="s">
        <v>2485</v>
      </c>
      <c r="P85" s="94"/>
      <c r="Q85" s="90" t="s">
        <v>2430</v>
      </c>
    </row>
    <row r="86" spans="1:18" ht="17.399999999999999" x14ac:dyDescent="0.3">
      <c r="A86" s="86" t="str">
        <f>VLOOKUP(E86,'LISTADO ATM'!$A$2:$C$894,3,0)</f>
        <v>DISTRITO NACIONAL</v>
      </c>
      <c r="B86" s="127" t="s">
        <v>2510</v>
      </c>
      <c r="C86" s="87">
        <v>44197.739884259259</v>
      </c>
      <c r="D86" s="87" t="s">
        <v>2478</v>
      </c>
      <c r="E86" s="122">
        <v>722</v>
      </c>
      <c r="F86" s="86" t="str">
        <f>VLOOKUP(E86,VIP!$A$2:$O11110,2,0)</f>
        <v>DRBR393</v>
      </c>
      <c r="G86" s="130" t="str">
        <f>VLOOKUP(E86,'LISTADO ATM'!$A$2:$B$893,2,0)</f>
        <v xml:space="preserve">ATM Oficina Charles de Gaulle III </v>
      </c>
      <c r="H86" s="130" t="str">
        <f>VLOOKUP(E86,VIP!$A$2:$O16031,7,FALSE)</f>
        <v>Si</v>
      </c>
      <c r="I86" s="130" t="str">
        <f>VLOOKUP(E86,VIP!$A$2:$O7996,8,FALSE)</f>
        <v>Si</v>
      </c>
      <c r="J86" s="130" t="str">
        <f>VLOOKUP(E86,VIP!$A$2:$O7946,8,FALSE)</f>
        <v>Si</v>
      </c>
      <c r="K86" s="130" t="str">
        <f>VLOOKUP(E86,VIP!$A$2:$O11520,6,0)</f>
        <v>SI</v>
      </c>
      <c r="L86" s="130" t="s">
        <v>2430</v>
      </c>
      <c r="M86" s="88" t="s">
        <v>2473</v>
      </c>
      <c r="N86" s="88" t="s">
        <v>2483</v>
      </c>
      <c r="O86" s="130" t="s">
        <v>2486</v>
      </c>
      <c r="P86" s="94"/>
      <c r="Q86" s="90" t="s">
        <v>2430</v>
      </c>
      <c r="R86" s="45">
        <f>85+12</f>
        <v>97</v>
      </c>
    </row>
    <row r="87" spans="1:18" ht="17.399999999999999" x14ac:dyDescent="0.3">
      <c r="A87" s="86" t="str">
        <f>VLOOKUP(E87,'LISTADO ATM'!$A$2:$C$894,3,0)</f>
        <v>DISTRITO NACIONAL</v>
      </c>
      <c r="B87" s="127" t="s">
        <v>2513</v>
      </c>
      <c r="C87" s="87">
        <v>44197.831504629627</v>
      </c>
      <c r="D87" s="87" t="s">
        <v>2478</v>
      </c>
      <c r="E87" s="122">
        <v>527</v>
      </c>
      <c r="F87" s="86" t="str">
        <f>VLOOKUP(E87,VIP!$A$2:$O11121,2,0)</f>
        <v>DRBR527</v>
      </c>
      <c r="G87" s="130" t="str">
        <f>VLOOKUP(E87,'LISTADO ATM'!$A$2:$B$893,2,0)</f>
        <v>ATM Oficina Zona Oriental II</v>
      </c>
      <c r="H87" s="130" t="str">
        <f>VLOOKUP(E87,VIP!$A$2:$O16042,7,FALSE)</f>
        <v>Si</v>
      </c>
      <c r="I87" s="130" t="str">
        <f>VLOOKUP(E87,VIP!$A$2:$O8007,8,FALSE)</f>
        <v>Si</v>
      </c>
      <c r="J87" s="130" t="str">
        <f>VLOOKUP(E87,VIP!$A$2:$O7957,8,FALSE)</f>
        <v>Si</v>
      </c>
      <c r="K87" s="130" t="str">
        <f>VLOOKUP(E87,VIP!$A$2:$O11531,6,0)</f>
        <v>SI</v>
      </c>
      <c r="L87" s="130" t="s">
        <v>2430</v>
      </c>
      <c r="M87" s="88" t="s">
        <v>2473</v>
      </c>
      <c r="N87" s="88" t="s">
        <v>2483</v>
      </c>
      <c r="O87" s="130" t="s">
        <v>2487</v>
      </c>
      <c r="P87" s="94"/>
      <c r="Q87" s="90" t="s">
        <v>2430</v>
      </c>
    </row>
    <row r="88" spans="1:18" ht="17.399999999999999" x14ac:dyDescent="0.3">
      <c r="A88" s="86" t="str">
        <f>VLOOKUP(E88,'LISTADO ATM'!$A$2:$C$894,3,0)</f>
        <v>NORTE</v>
      </c>
      <c r="B88" s="127" t="s">
        <v>2519</v>
      </c>
      <c r="C88" s="87">
        <v>44198.033553240741</v>
      </c>
      <c r="D88" s="87" t="s">
        <v>2478</v>
      </c>
      <c r="E88" s="122">
        <v>649</v>
      </c>
      <c r="F88" s="86" t="str">
        <f>VLOOKUP(E88,VIP!$A$2:$O11078,2,0)</f>
        <v>DRBR649</v>
      </c>
      <c r="G88" s="130" t="str">
        <f>VLOOKUP(E88,'LISTADO ATM'!$A$2:$B$893,2,0)</f>
        <v xml:space="preserve">ATM Oficina Galería 56 (San Francisco de Macorís) </v>
      </c>
      <c r="H88" s="130" t="str">
        <f>VLOOKUP(E88,VIP!$A$2:$O15999,7,FALSE)</f>
        <v>Si</v>
      </c>
      <c r="I88" s="130" t="str">
        <f>VLOOKUP(E88,VIP!$A$2:$O7964,8,FALSE)</f>
        <v>Si</v>
      </c>
      <c r="J88" s="130" t="str">
        <f>VLOOKUP(E88,VIP!$A$2:$O7914,8,FALSE)</f>
        <v>Si</v>
      </c>
      <c r="K88" s="130" t="str">
        <f>VLOOKUP(E88,VIP!$A$2:$O11488,6,0)</f>
        <v>SI</v>
      </c>
      <c r="L88" s="130" t="s">
        <v>2430</v>
      </c>
      <c r="M88" s="88" t="s">
        <v>2473</v>
      </c>
      <c r="N88" s="88" t="s">
        <v>2483</v>
      </c>
      <c r="O88" s="130" t="s">
        <v>2487</v>
      </c>
      <c r="P88" s="94"/>
      <c r="Q88" s="90" t="s">
        <v>2430</v>
      </c>
    </row>
    <row r="89" spans="1:18" ht="17.399999999999999" x14ac:dyDescent="0.3">
      <c r="A89" s="86" t="str">
        <f>VLOOKUP(E89,'LISTADO ATM'!$A$2:$C$894,3,0)</f>
        <v>ESTE</v>
      </c>
      <c r="B89" s="127" t="s">
        <v>2534</v>
      </c>
      <c r="C89" s="87">
        <v>44198.331203703703</v>
      </c>
      <c r="D89" s="87" t="s">
        <v>2477</v>
      </c>
      <c r="E89" s="122">
        <v>843</v>
      </c>
      <c r="F89" s="86" t="str">
        <f>VLOOKUP(E89,VIP!$A$2:$O11074,2,0)</f>
        <v>DRBR843</v>
      </c>
      <c r="G89" s="130" t="str">
        <f>VLOOKUP(E89,'LISTADO ATM'!$A$2:$B$893,2,0)</f>
        <v xml:space="preserve">ATM Oficina Romana Centro </v>
      </c>
      <c r="H89" s="130" t="str">
        <f>VLOOKUP(E89,VIP!$A$2:$O15995,7,FALSE)</f>
        <v>Si</v>
      </c>
      <c r="I89" s="130" t="str">
        <f>VLOOKUP(E89,VIP!$A$2:$O7960,8,FALSE)</f>
        <v>Si</v>
      </c>
      <c r="J89" s="130" t="str">
        <f>VLOOKUP(E89,VIP!$A$2:$O7910,8,FALSE)</f>
        <v>Si</v>
      </c>
      <c r="K89" s="130" t="str">
        <f>VLOOKUP(E89,VIP!$A$2:$O11484,6,0)</f>
        <v>NO</v>
      </c>
      <c r="L89" s="130" t="s">
        <v>2430</v>
      </c>
      <c r="M89" s="88" t="s">
        <v>2473</v>
      </c>
      <c r="N89" s="88" t="s">
        <v>2483</v>
      </c>
      <c r="O89" s="130" t="s">
        <v>2485</v>
      </c>
      <c r="P89" s="94"/>
      <c r="Q89" s="90" t="s">
        <v>2430</v>
      </c>
    </row>
    <row r="90" spans="1:18" ht="17.399999999999999" x14ac:dyDescent="0.3">
      <c r="A90" s="86" t="str">
        <f>VLOOKUP(E90,'LISTADO ATM'!$A$2:$C$894,3,0)</f>
        <v>DISTRITO NACIONAL</v>
      </c>
      <c r="B90" s="127">
        <v>335753426</v>
      </c>
      <c r="C90" s="87">
        <v>44196.540729166663</v>
      </c>
      <c r="D90" s="87" t="s">
        <v>2189</v>
      </c>
      <c r="E90" s="122">
        <v>930</v>
      </c>
      <c r="F90" s="86" t="str">
        <f>VLOOKUP(E90,VIP!$A$2:$O11050,2,0)</f>
        <v>DRBR930</v>
      </c>
      <c r="G90" s="133" t="str">
        <f>VLOOKUP(E90,'LISTADO ATM'!$A$2:$B$893,2,0)</f>
        <v>ATM Oficina Plaza Spring Center</v>
      </c>
      <c r="H90" s="133" t="str">
        <f>VLOOKUP(E90,VIP!$A$2:$O15972,7,FALSE)</f>
        <v>Si</v>
      </c>
      <c r="I90" s="133" t="str">
        <f>VLOOKUP(E90,VIP!$A$2:$O7937,8,FALSE)</f>
        <v>Si</v>
      </c>
      <c r="J90" s="133" t="str">
        <f>VLOOKUP(E90,VIP!$A$2:$O7887,8,FALSE)</f>
        <v>Si</v>
      </c>
      <c r="K90" s="133" t="str">
        <f>VLOOKUP(E90,VIP!$A$2:$O11461,6,0)</f>
        <v>NO</v>
      </c>
      <c r="L90" s="133" t="s">
        <v>2463</v>
      </c>
      <c r="M90" s="88" t="s">
        <v>2473</v>
      </c>
      <c r="N90" s="88" t="s">
        <v>2483</v>
      </c>
      <c r="O90" s="133" t="s">
        <v>2486</v>
      </c>
      <c r="P90" s="94"/>
      <c r="Q90" s="90" t="s">
        <v>2463</v>
      </c>
    </row>
    <row r="91" spans="1:18" ht="17.399999999999999" x14ac:dyDescent="0.3">
      <c r="A91" s="86" t="str">
        <f>VLOOKUP(E91,'LISTADO ATM'!$A$2:$C$894,3,0)</f>
        <v>DISTRITO NACIONAL</v>
      </c>
      <c r="B91" s="127">
        <v>335753493</v>
      </c>
      <c r="C91" s="87">
        <v>44196.737939814811</v>
      </c>
      <c r="D91" s="87" t="s">
        <v>2189</v>
      </c>
      <c r="E91" s="122">
        <v>696</v>
      </c>
      <c r="F91" s="86" t="str">
        <f>VLOOKUP(E91,VIP!$A$2:$O11084,2,0)</f>
        <v>DRBR696</v>
      </c>
      <c r="G91" s="133" t="str">
        <f>VLOOKUP(E91,'LISTADO ATM'!$A$2:$B$893,2,0)</f>
        <v>ATM Olé Jacobo Majluta</v>
      </c>
      <c r="H91" s="133" t="str">
        <f>VLOOKUP(E91,VIP!$A$2:$O16005,7,FALSE)</f>
        <v>Si</v>
      </c>
      <c r="I91" s="133" t="str">
        <f>VLOOKUP(E91,VIP!$A$2:$O7970,8,FALSE)</f>
        <v>Si</v>
      </c>
      <c r="J91" s="133" t="str">
        <f>VLOOKUP(E91,VIP!$A$2:$O7920,8,FALSE)</f>
        <v>Si</v>
      </c>
      <c r="K91" s="133" t="str">
        <f>VLOOKUP(E91,VIP!$A$2:$O11494,6,0)</f>
        <v>NO</v>
      </c>
      <c r="L91" s="133" t="s">
        <v>2463</v>
      </c>
      <c r="M91" s="88" t="s">
        <v>2473</v>
      </c>
      <c r="N91" s="88" t="s">
        <v>2483</v>
      </c>
      <c r="O91" s="133" t="s">
        <v>2486</v>
      </c>
      <c r="P91" s="94"/>
      <c r="Q91" s="90" t="s">
        <v>2463</v>
      </c>
    </row>
    <row r="92" spans="1:18" ht="17.399999999999999" x14ac:dyDescent="0.3">
      <c r="A92" s="86" t="str">
        <f>VLOOKUP(E92,'LISTADO ATM'!$A$2:$C$894,3,0)</f>
        <v>DISTRITO NACIONAL</v>
      </c>
      <c r="B92" s="127">
        <v>335753494</v>
      </c>
      <c r="C92" s="87">
        <v>44196.740104166667</v>
      </c>
      <c r="D92" s="87" t="s">
        <v>2189</v>
      </c>
      <c r="E92" s="122">
        <v>12</v>
      </c>
      <c r="F92" s="86" t="str">
        <f>VLOOKUP(E92,VIP!$A$2:$O11083,2,0)</f>
        <v>DRBR012</v>
      </c>
      <c r="G92" s="133" t="str">
        <f>VLOOKUP(E92,'LISTADO ATM'!$A$2:$B$893,2,0)</f>
        <v xml:space="preserve">ATM Comercial Ganadera (San Isidro) </v>
      </c>
      <c r="H92" s="133" t="str">
        <f>VLOOKUP(E92,VIP!$A$2:$O16004,7,FALSE)</f>
        <v>Si</v>
      </c>
      <c r="I92" s="133" t="str">
        <f>VLOOKUP(E92,VIP!$A$2:$O7969,8,FALSE)</f>
        <v>No</v>
      </c>
      <c r="J92" s="133" t="str">
        <f>VLOOKUP(E92,VIP!$A$2:$O7919,8,FALSE)</f>
        <v>No</v>
      </c>
      <c r="K92" s="133" t="str">
        <f>VLOOKUP(E92,VIP!$A$2:$O11493,6,0)</f>
        <v>NO</v>
      </c>
      <c r="L92" s="133" t="s">
        <v>2463</v>
      </c>
      <c r="M92" s="88" t="s">
        <v>2473</v>
      </c>
      <c r="N92" s="88" t="s">
        <v>2483</v>
      </c>
      <c r="O92" s="133" t="s">
        <v>2486</v>
      </c>
      <c r="P92" s="94"/>
      <c r="Q92" s="90" t="s">
        <v>2463</v>
      </c>
    </row>
    <row r="93" spans="1:18" ht="17.399999999999999" x14ac:dyDescent="0.3">
      <c r="A93" s="86" t="str">
        <f>VLOOKUP(E93,'LISTADO ATM'!$A$2:$C$894,3,0)</f>
        <v>DISTRITO NACIONAL</v>
      </c>
      <c r="B93" s="127">
        <v>335753526</v>
      </c>
      <c r="C93" s="87">
        <v>44196.785613425927</v>
      </c>
      <c r="D93" s="87" t="s">
        <v>2189</v>
      </c>
      <c r="E93" s="122">
        <v>424</v>
      </c>
      <c r="F93" s="86" t="str">
        <f>VLOOKUP(E93,VIP!$A$2:$O11053,2,0)</f>
        <v>DRBR424</v>
      </c>
      <c r="G93" s="133" t="str">
        <f>VLOOKUP(E93,'LISTADO ATM'!$A$2:$B$893,2,0)</f>
        <v xml:space="preserve">ATM UNP Jumbo Luperón I </v>
      </c>
      <c r="H93" s="133" t="str">
        <f>VLOOKUP(E93,VIP!$A$2:$O15974,7,FALSE)</f>
        <v>Si</v>
      </c>
      <c r="I93" s="133" t="str">
        <f>VLOOKUP(E93,VIP!$A$2:$O7939,8,FALSE)</f>
        <v>Si</v>
      </c>
      <c r="J93" s="133" t="str">
        <f>VLOOKUP(E93,VIP!$A$2:$O7889,8,FALSE)</f>
        <v>Si</v>
      </c>
      <c r="K93" s="133" t="str">
        <f>VLOOKUP(E93,VIP!$A$2:$O11463,6,0)</f>
        <v>NO</v>
      </c>
      <c r="L93" s="133" t="s">
        <v>2463</v>
      </c>
      <c r="M93" s="88" t="s">
        <v>2473</v>
      </c>
      <c r="N93" s="88" t="s">
        <v>2483</v>
      </c>
      <c r="O93" s="133" t="s">
        <v>2486</v>
      </c>
      <c r="P93" s="94"/>
      <c r="Q93" s="90" t="s">
        <v>2463</v>
      </c>
    </row>
    <row r="94" spans="1:18" ht="17.399999999999999" x14ac:dyDescent="0.3">
      <c r="A94" s="86" t="str">
        <f>VLOOKUP(E94,'LISTADO ATM'!$A$2:$C$894,3,0)</f>
        <v>DISTRITO NACIONAL</v>
      </c>
      <c r="B94" s="127">
        <v>335753527</v>
      </c>
      <c r="C94" s="87">
        <v>44196.785844907405</v>
      </c>
      <c r="D94" s="87" t="s">
        <v>2189</v>
      </c>
      <c r="E94" s="122">
        <v>425</v>
      </c>
      <c r="F94" s="86" t="str">
        <f>VLOOKUP(E94,VIP!$A$2:$O11052,2,0)</f>
        <v>DRBR425</v>
      </c>
      <c r="G94" s="133" t="str">
        <f>VLOOKUP(E94,'LISTADO ATM'!$A$2:$B$893,2,0)</f>
        <v xml:space="preserve">ATM UNP Jumbo Luperón II </v>
      </c>
      <c r="H94" s="133" t="str">
        <f>VLOOKUP(E94,VIP!$A$2:$O15973,7,FALSE)</f>
        <v>Si</v>
      </c>
      <c r="I94" s="133" t="str">
        <f>VLOOKUP(E94,VIP!$A$2:$O7938,8,FALSE)</f>
        <v>Si</v>
      </c>
      <c r="J94" s="133" t="str">
        <f>VLOOKUP(E94,VIP!$A$2:$O7888,8,FALSE)</f>
        <v>Si</v>
      </c>
      <c r="K94" s="133" t="str">
        <f>VLOOKUP(E94,VIP!$A$2:$O11462,6,0)</f>
        <v>NO</v>
      </c>
      <c r="L94" s="133" t="s">
        <v>2463</v>
      </c>
      <c r="M94" s="88" t="s">
        <v>2473</v>
      </c>
      <c r="N94" s="88" t="s">
        <v>2483</v>
      </c>
      <c r="O94" s="133" t="s">
        <v>2486</v>
      </c>
      <c r="P94" s="94"/>
      <c r="Q94" s="90" t="s">
        <v>2463</v>
      </c>
    </row>
    <row r="95" spans="1:18" ht="17.399999999999999" x14ac:dyDescent="0.3">
      <c r="A95" s="86" t="str">
        <f>VLOOKUP(E95,'LISTADO ATM'!$A$2:$C$894,3,0)</f>
        <v>NORTE</v>
      </c>
      <c r="B95" s="127" t="s">
        <v>2533</v>
      </c>
      <c r="C95" s="87">
        <v>44198.41710648148</v>
      </c>
      <c r="D95" s="87" t="s">
        <v>2190</v>
      </c>
      <c r="E95" s="122">
        <v>136</v>
      </c>
      <c r="F95" s="86" t="str">
        <f>VLOOKUP(E95,VIP!$A$2:$O11073,2,0)</f>
        <v>DRBR136</v>
      </c>
      <c r="G95" s="133" t="str">
        <f>VLOOKUP(E95,'LISTADO ATM'!$A$2:$B$893,2,0)</f>
        <v>ATM S/M Xtra (Santiago)</v>
      </c>
      <c r="H95" s="133" t="str">
        <f>VLOOKUP(E95,VIP!$A$2:$O15994,7,FALSE)</f>
        <v>Si</v>
      </c>
      <c r="I95" s="133" t="str">
        <f>VLOOKUP(E95,VIP!$A$2:$O7959,8,FALSE)</f>
        <v>Si</v>
      </c>
      <c r="J95" s="133" t="str">
        <f>VLOOKUP(E95,VIP!$A$2:$O7909,8,FALSE)</f>
        <v>Si</v>
      </c>
      <c r="K95" s="133" t="str">
        <f>VLOOKUP(E95,VIP!$A$2:$O11483,6,0)</f>
        <v>NO</v>
      </c>
      <c r="L95" s="133" t="s">
        <v>2463</v>
      </c>
      <c r="M95" s="88" t="s">
        <v>2473</v>
      </c>
      <c r="N95" s="88" t="s">
        <v>2483</v>
      </c>
      <c r="O95" s="133" t="s">
        <v>2490</v>
      </c>
      <c r="P95" s="94"/>
      <c r="Q95" s="90" t="s">
        <v>2463</v>
      </c>
    </row>
    <row r="96" spans="1:18" ht="17.399999999999999" x14ac:dyDescent="0.3">
      <c r="A96" s="86" t="str">
        <f>VLOOKUP(E96,'LISTADO ATM'!$A$2:$C$894,3,0)</f>
        <v>DISTRITO NACIONAL</v>
      </c>
      <c r="B96" s="127" t="s">
        <v>2532</v>
      </c>
      <c r="C96" s="87">
        <v>44198.417754629627</v>
      </c>
      <c r="D96" s="87" t="s">
        <v>2189</v>
      </c>
      <c r="E96" s="122">
        <v>264</v>
      </c>
      <c r="F96" s="86" t="str">
        <f>VLOOKUP(E96,VIP!$A$2:$O11072,2,0)</f>
        <v>DRBR264</v>
      </c>
      <c r="G96" s="133" t="str">
        <f>VLOOKUP(E96,'LISTADO ATM'!$A$2:$B$893,2,0)</f>
        <v xml:space="preserve">ATM S/M Nacional Independencia </v>
      </c>
      <c r="H96" s="133" t="str">
        <f>VLOOKUP(E96,VIP!$A$2:$O15993,7,FALSE)</f>
        <v>Si</v>
      </c>
      <c r="I96" s="133" t="str">
        <f>VLOOKUP(E96,VIP!$A$2:$O7958,8,FALSE)</f>
        <v>Si</v>
      </c>
      <c r="J96" s="133" t="str">
        <f>VLOOKUP(E96,VIP!$A$2:$O7908,8,FALSE)</f>
        <v>Si</v>
      </c>
      <c r="K96" s="133" t="str">
        <f>VLOOKUP(E96,VIP!$A$2:$O11482,6,0)</f>
        <v>SI</v>
      </c>
      <c r="L96" s="133" t="s">
        <v>2463</v>
      </c>
      <c r="M96" s="88" t="s">
        <v>2473</v>
      </c>
      <c r="N96" s="88" t="s">
        <v>2483</v>
      </c>
      <c r="O96" s="133" t="s">
        <v>2486</v>
      </c>
      <c r="P96" s="94"/>
      <c r="Q96" s="90" t="s">
        <v>2463</v>
      </c>
    </row>
    <row r="97" spans="1:17" ht="17.399999999999999" x14ac:dyDescent="0.3">
      <c r="A97" s="86" t="str">
        <f>VLOOKUP(E97,'LISTADO ATM'!$A$2:$C$894,3,0)</f>
        <v>NORTE</v>
      </c>
      <c r="B97" s="127" t="s">
        <v>2531</v>
      </c>
      <c r="C97" s="87">
        <v>44198.418541666666</v>
      </c>
      <c r="D97" s="87" t="s">
        <v>2190</v>
      </c>
      <c r="E97" s="122">
        <v>862</v>
      </c>
      <c r="F97" s="86" t="str">
        <f>VLOOKUP(E97,VIP!$A$2:$O11071,2,0)</f>
        <v>DRBR862</v>
      </c>
      <c r="G97" s="133" t="str">
        <f>VLOOKUP(E97,'LISTADO ATM'!$A$2:$B$893,2,0)</f>
        <v xml:space="preserve">ATM S/M Doble A (Sabaneta) </v>
      </c>
      <c r="H97" s="133" t="str">
        <f>VLOOKUP(E97,VIP!$A$2:$O15992,7,FALSE)</f>
        <v>Si</v>
      </c>
      <c r="I97" s="133" t="str">
        <f>VLOOKUP(E97,VIP!$A$2:$O7957,8,FALSE)</f>
        <v>Si</v>
      </c>
      <c r="J97" s="133" t="str">
        <f>VLOOKUP(E97,VIP!$A$2:$O7907,8,FALSE)</f>
        <v>Si</v>
      </c>
      <c r="K97" s="133" t="str">
        <f>VLOOKUP(E97,VIP!$A$2:$O11481,6,0)</f>
        <v>NO</v>
      </c>
      <c r="L97" s="133" t="s">
        <v>2463</v>
      </c>
      <c r="M97" s="88" t="s">
        <v>2473</v>
      </c>
      <c r="N97" s="88" t="s">
        <v>2483</v>
      </c>
      <c r="O97" s="133" t="s">
        <v>2490</v>
      </c>
      <c r="P97" s="94"/>
      <c r="Q97" s="90" t="s">
        <v>2463</v>
      </c>
    </row>
    <row r="98" spans="1:17" ht="17.399999999999999" x14ac:dyDescent="0.3">
      <c r="A98" s="86" t="str">
        <f>VLOOKUP(E98,'LISTADO ATM'!$A$2:$C$894,3,0)</f>
        <v>DISTRITO NACIONAL</v>
      </c>
      <c r="B98" s="127" t="s">
        <v>2530</v>
      </c>
      <c r="C98" s="87">
        <v>44198.41909722222</v>
      </c>
      <c r="D98" s="87" t="s">
        <v>2189</v>
      </c>
      <c r="E98" s="122">
        <v>394</v>
      </c>
      <c r="F98" s="86" t="str">
        <f>VLOOKUP(E98,VIP!$A$2:$O11070,2,0)</f>
        <v>DRBR394</v>
      </c>
      <c r="G98" s="133" t="str">
        <f>VLOOKUP(E98,'LISTADO ATM'!$A$2:$B$893,2,0)</f>
        <v xml:space="preserve">ATM Multicentro La Sirena Luperón </v>
      </c>
      <c r="H98" s="133" t="str">
        <f>VLOOKUP(E98,VIP!$A$2:$O15991,7,FALSE)</f>
        <v>Si</v>
      </c>
      <c r="I98" s="133" t="str">
        <f>VLOOKUP(E98,VIP!$A$2:$O7956,8,FALSE)</f>
        <v>Si</v>
      </c>
      <c r="J98" s="133" t="str">
        <f>VLOOKUP(E98,VIP!$A$2:$O7906,8,FALSE)</f>
        <v>Si</v>
      </c>
      <c r="K98" s="133" t="str">
        <f>VLOOKUP(E98,VIP!$A$2:$O11480,6,0)</f>
        <v>NO</v>
      </c>
      <c r="L98" s="133" t="s">
        <v>2463</v>
      </c>
      <c r="M98" s="88" t="s">
        <v>2473</v>
      </c>
      <c r="N98" s="88" t="s">
        <v>2483</v>
      </c>
      <c r="O98" s="133" t="s">
        <v>2486</v>
      </c>
      <c r="P98" s="94"/>
      <c r="Q98" s="90" t="s">
        <v>2463</v>
      </c>
    </row>
    <row r="99" spans="1:17" ht="17.399999999999999" x14ac:dyDescent="0.3">
      <c r="A99" s="86" t="str">
        <f>VLOOKUP(E99,'LISTADO ATM'!$A$2:$C$894,3,0)</f>
        <v>DISTRITO NACIONAL</v>
      </c>
      <c r="B99" s="127" t="s">
        <v>2526</v>
      </c>
      <c r="C99" s="87">
        <v>44198.439120370371</v>
      </c>
      <c r="D99" s="87" t="s">
        <v>2189</v>
      </c>
      <c r="E99" s="122">
        <v>347</v>
      </c>
      <c r="F99" s="86" t="str">
        <f>VLOOKUP(E99,VIP!$A$2:$O11066,2,0)</f>
        <v>DRBR347</v>
      </c>
      <c r="G99" s="133" t="str">
        <f>VLOOKUP(E99,'LISTADO ATM'!$A$2:$B$893,2,0)</f>
        <v>ATM Patio de Colombia</v>
      </c>
      <c r="H99" s="133" t="str">
        <f>VLOOKUP(E99,VIP!$A$2:$O15987,7,FALSE)</f>
        <v>N/A</v>
      </c>
      <c r="I99" s="133" t="str">
        <f>VLOOKUP(E99,VIP!$A$2:$O7952,8,FALSE)</f>
        <v>N/A</v>
      </c>
      <c r="J99" s="133" t="str">
        <f>VLOOKUP(E99,VIP!$A$2:$O7902,8,FALSE)</f>
        <v>N/A</v>
      </c>
      <c r="K99" s="133" t="str">
        <f>VLOOKUP(E99,VIP!$A$2:$O11476,6,0)</f>
        <v>N/A</v>
      </c>
      <c r="L99" s="133" t="s">
        <v>2463</v>
      </c>
      <c r="M99" s="88" t="s">
        <v>2473</v>
      </c>
      <c r="N99" s="88" t="s">
        <v>2483</v>
      </c>
      <c r="O99" s="133" t="s">
        <v>2486</v>
      </c>
      <c r="P99" s="94"/>
      <c r="Q99" s="90" t="s">
        <v>2463</v>
      </c>
    </row>
    <row r="100" spans="1:17" ht="17.399999999999999" x14ac:dyDescent="0.3">
      <c r="A100" s="86" t="str">
        <f>VLOOKUP(E100,'LISTADO ATM'!$A$2:$C$894,3,0)</f>
        <v>NORTE</v>
      </c>
      <c r="B100" s="127" t="s">
        <v>2525</v>
      </c>
      <c r="C100" s="87">
        <v>44198.440798611111</v>
      </c>
      <c r="D100" s="87" t="s">
        <v>2190</v>
      </c>
      <c r="E100" s="122">
        <v>936</v>
      </c>
      <c r="F100" s="86" t="str">
        <f>VLOOKUP(E100,VIP!$A$2:$O11065,2,0)</f>
        <v>DRBR936</v>
      </c>
      <c r="G100" s="133" t="str">
        <f>VLOOKUP(E100,'LISTADO ATM'!$A$2:$B$893,2,0)</f>
        <v xml:space="preserve">ATM Autobanco Oficina La Vega I </v>
      </c>
      <c r="H100" s="133" t="str">
        <f>VLOOKUP(E100,VIP!$A$2:$O15986,7,FALSE)</f>
        <v>Si</v>
      </c>
      <c r="I100" s="133" t="str">
        <f>VLOOKUP(E100,VIP!$A$2:$O7951,8,FALSE)</f>
        <v>Si</v>
      </c>
      <c r="J100" s="133" t="str">
        <f>VLOOKUP(E100,VIP!$A$2:$O7901,8,FALSE)</f>
        <v>Si</v>
      </c>
      <c r="K100" s="133" t="str">
        <f>VLOOKUP(E100,VIP!$A$2:$O11475,6,0)</f>
        <v>NO</v>
      </c>
      <c r="L100" s="133" t="s">
        <v>2463</v>
      </c>
      <c r="M100" s="88" t="s">
        <v>2473</v>
      </c>
      <c r="N100" s="88" t="s">
        <v>2483</v>
      </c>
      <c r="O100" s="133" t="s">
        <v>2490</v>
      </c>
      <c r="P100" s="94"/>
      <c r="Q100" s="90" t="s">
        <v>2463</v>
      </c>
    </row>
    <row r="101" spans="1:17" ht="17.399999999999999" x14ac:dyDescent="0.3">
      <c r="A101" s="86" t="str">
        <f>VLOOKUP(E101,'LISTADO ATM'!$A$2:$C$894,3,0)</f>
        <v>DISTRITO NACIONAL</v>
      </c>
      <c r="B101" s="127">
        <v>335753524</v>
      </c>
      <c r="C101" s="87">
        <v>44196.78402777778</v>
      </c>
      <c r="D101" s="87" t="s">
        <v>2189</v>
      </c>
      <c r="E101" s="122">
        <v>590</v>
      </c>
      <c r="F101" s="86" t="str">
        <f>VLOOKUP(E101,VIP!$A$2:$O11055,2,0)</f>
        <v>DRBR177</v>
      </c>
      <c r="G101" s="133" t="str">
        <f>VLOOKUP(E101,'LISTADO ATM'!$A$2:$B$893,2,0)</f>
        <v xml:space="preserve">ATM Olé Aut. Las Américas </v>
      </c>
      <c r="H101" s="133" t="str">
        <f>VLOOKUP(E101,VIP!$A$2:$O15976,7,FALSE)</f>
        <v>Si</v>
      </c>
      <c r="I101" s="133" t="str">
        <f>VLOOKUP(E101,VIP!$A$2:$O7941,8,FALSE)</f>
        <v>Si</v>
      </c>
      <c r="J101" s="133" t="str">
        <f>VLOOKUP(E101,VIP!$A$2:$O7891,8,FALSE)</f>
        <v>Si</v>
      </c>
      <c r="K101" s="133" t="str">
        <f>VLOOKUP(E101,VIP!$A$2:$O11465,6,0)</f>
        <v>SI</v>
      </c>
      <c r="L101" s="133" t="s">
        <v>2493</v>
      </c>
      <c r="M101" s="88" t="s">
        <v>2473</v>
      </c>
      <c r="N101" s="88" t="s">
        <v>2483</v>
      </c>
      <c r="O101" s="133" t="s">
        <v>2486</v>
      </c>
      <c r="P101" s="94"/>
      <c r="Q101" s="90" t="s">
        <v>2493</v>
      </c>
    </row>
    <row r="102" spans="1:17" ht="17.399999999999999" x14ac:dyDescent="0.3">
      <c r="E102" s="122"/>
    </row>
  </sheetData>
  <autoFilter ref="A4:Q4">
    <sortState ref="A5:Q101">
      <sortCondition ref="Q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0:B1048576 B1:B4">
    <cfRule type="duplicateValues" dxfId="362" priority="272298"/>
  </conditionalFormatting>
  <conditionalFormatting sqref="B90:B1048576">
    <cfRule type="duplicateValues" dxfId="361" priority="272302"/>
  </conditionalFormatting>
  <conditionalFormatting sqref="B90:B1048576 B1:B4">
    <cfRule type="duplicateValues" dxfId="360" priority="272305"/>
    <cfRule type="duplicateValues" dxfId="359" priority="272306"/>
    <cfRule type="duplicateValues" dxfId="358" priority="272307"/>
  </conditionalFormatting>
  <conditionalFormatting sqref="B90:B1048576 B1:B4">
    <cfRule type="duplicateValues" dxfId="357" priority="272317"/>
    <cfRule type="duplicateValues" dxfId="356" priority="272318"/>
  </conditionalFormatting>
  <conditionalFormatting sqref="B90:B1048576">
    <cfRule type="duplicateValues" dxfId="355" priority="272325"/>
    <cfRule type="duplicateValues" dxfId="354" priority="272326"/>
    <cfRule type="duplicateValues" dxfId="353" priority="272327"/>
  </conditionalFormatting>
  <conditionalFormatting sqref="E48">
    <cfRule type="duplicateValues" dxfId="352" priority="444"/>
    <cfRule type="duplicateValues" dxfId="351" priority="445"/>
  </conditionalFormatting>
  <conditionalFormatting sqref="E48">
    <cfRule type="duplicateValues" dxfId="350" priority="442"/>
    <cfRule type="duplicateValues" dxfId="349" priority="443"/>
  </conditionalFormatting>
  <conditionalFormatting sqref="E48">
    <cfRule type="duplicateValues" dxfId="348" priority="441"/>
  </conditionalFormatting>
  <conditionalFormatting sqref="E48">
    <cfRule type="duplicateValues" dxfId="347" priority="440"/>
  </conditionalFormatting>
  <conditionalFormatting sqref="E48">
    <cfRule type="duplicateValues" dxfId="346" priority="437"/>
    <cfRule type="duplicateValues" dxfId="345" priority="438"/>
    <cfRule type="duplicateValues" dxfId="344" priority="439"/>
  </conditionalFormatting>
  <conditionalFormatting sqref="E48">
    <cfRule type="duplicateValues" dxfId="343" priority="434"/>
    <cfRule type="duplicateValues" dxfId="342" priority="435"/>
    <cfRule type="duplicateValues" dxfId="341" priority="436"/>
  </conditionalFormatting>
  <conditionalFormatting sqref="E48">
    <cfRule type="duplicateValues" dxfId="340" priority="432"/>
    <cfRule type="duplicateValues" dxfId="339" priority="433"/>
  </conditionalFormatting>
  <conditionalFormatting sqref="E48">
    <cfRule type="duplicateValues" dxfId="338" priority="430"/>
    <cfRule type="duplicateValues" dxfId="337" priority="431"/>
  </conditionalFormatting>
  <conditionalFormatting sqref="E48">
    <cfRule type="duplicateValues" dxfId="336" priority="429"/>
  </conditionalFormatting>
  <conditionalFormatting sqref="E48">
    <cfRule type="duplicateValues" dxfId="335" priority="428"/>
  </conditionalFormatting>
  <conditionalFormatting sqref="E48">
    <cfRule type="duplicateValues" dxfId="334" priority="425"/>
    <cfRule type="duplicateValues" dxfId="333" priority="426"/>
    <cfRule type="duplicateValues" dxfId="332" priority="427"/>
  </conditionalFormatting>
  <conditionalFormatting sqref="E48">
    <cfRule type="duplicateValues" dxfId="331" priority="422"/>
    <cfRule type="duplicateValues" dxfId="330" priority="423"/>
    <cfRule type="duplicateValues" dxfId="329" priority="424"/>
  </conditionalFormatting>
  <conditionalFormatting sqref="E48">
    <cfRule type="duplicateValues" dxfId="328" priority="420"/>
    <cfRule type="duplicateValues" dxfId="327" priority="421"/>
  </conditionalFormatting>
  <conditionalFormatting sqref="E48">
    <cfRule type="duplicateValues" dxfId="326" priority="419"/>
  </conditionalFormatting>
  <conditionalFormatting sqref="E48">
    <cfRule type="duplicateValues" dxfId="325" priority="416"/>
    <cfRule type="duplicateValues" dxfId="324" priority="417"/>
    <cfRule type="duplicateValues" dxfId="323" priority="418"/>
  </conditionalFormatting>
  <conditionalFormatting sqref="E48">
    <cfRule type="duplicateValues" dxfId="322" priority="415"/>
  </conditionalFormatting>
  <conditionalFormatting sqref="B48">
    <cfRule type="duplicateValues" dxfId="321" priority="414"/>
  </conditionalFormatting>
  <conditionalFormatting sqref="B48">
    <cfRule type="duplicateValues" dxfId="320" priority="411"/>
    <cfRule type="duplicateValues" dxfId="319" priority="412"/>
    <cfRule type="duplicateValues" dxfId="318" priority="413"/>
  </conditionalFormatting>
  <conditionalFormatting sqref="B48">
    <cfRule type="duplicateValues" dxfId="317" priority="409"/>
    <cfRule type="duplicateValues" dxfId="316" priority="410"/>
  </conditionalFormatting>
  <conditionalFormatting sqref="E60:E64">
    <cfRule type="duplicateValues" dxfId="315" priority="333"/>
    <cfRule type="duplicateValues" dxfId="314" priority="334"/>
  </conditionalFormatting>
  <conditionalFormatting sqref="E60:E64">
    <cfRule type="duplicateValues" dxfId="313" priority="331"/>
    <cfRule type="duplicateValues" dxfId="312" priority="332"/>
  </conditionalFormatting>
  <conditionalFormatting sqref="E60:E64">
    <cfRule type="duplicateValues" dxfId="311" priority="330"/>
  </conditionalFormatting>
  <conditionalFormatting sqref="E60:E64">
    <cfRule type="duplicateValues" dxfId="310" priority="329"/>
  </conditionalFormatting>
  <conditionalFormatting sqref="E60:E64">
    <cfRule type="duplicateValues" dxfId="309" priority="326"/>
    <cfRule type="duplicateValues" dxfId="308" priority="327"/>
    <cfRule type="duplicateValues" dxfId="307" priority="328"/>
  </conditionalFormatting>
  <conditionalFormatting sqref="E60:E64">
    <cfRule type="duplicateValues" dxfId="306" priority="323"/>
    <cfRule type="duplicateValues" dxfId="305" priority="324"/>
    <cfRule type="duplicateValues" dxfId="304" priority="325"/>
  </conditionalFormatting>
  <conditionalFormatting sqref="E60:E64">
    <cfRule type="duplicateValues" dxfId="303" priority="321"/>
    <cfRule type="duplicateValues" dxfId="302" priority="322"/>
  </conditionalFormatting>
  <conditionalFormatting sqref="E60:E64">
    <cfRule type="duplicateValues" dxfId="301" priority="319"/>
    <cfRule type="duplicateValues" dxfId="300" priority="320"/>
  </conditionalFormatting>
  <conditionalFormatting sqref="E60:E64">
    <cfRule type="duplicateValues" dxfId="299" priority="318"/>
  </conditionalFormatting>
  <conditionalFormatting sqref="E60:E64">
    <cfRule type="duplicateValues" dxfId="298" priority="317"/>
  </conditionalFormatting>
  <conditionalFormatting sqref="E60:E64">
    <cfRule type="duplicateValues" dxfId="297" priority="314"/>
    <cfRule type="duplicateValues" dxfId="296" priority="315"/>
    <cfRule type="duplicateValues" dxfId="295" priority="316"/>
  </conditionalFormatting>
  <conditionalFormatting sqref="E60:E64">
    <cfRule type="duplicateValues" dxfId="294" priority="311"/>
    <cfRule type="duplicateValues" dxfId="293" priority="312"/>
    <cfRule type="duplicateValues" dxfId="292" priority="313"/>
  </conditionalFormatting>
  <conditionalFormatting sqref="E60:E64">
    <cfRule type="duplicateValues" dxfId="291" priority="309"/>
    <cfRule type="duplicateValues" dxfId="290" priority="310"/>
  </conditionalFormatting>
  <conditionalFormatting sqref="E60:E64">
    <cfRule type="duplicateValues" dxfId="289" priority="308"/>
  </conditionalFormatting>
  <conditionalFormatting sqref="E60:E64">
    <cfRule type="duplicateValues" dxfId="288" priority="305"/>
    <cfRule type="duplicateValues" dxfId="287" priority="306"/>
    <cfRule type="duplicateValues" dxfId="286" priority="307"/>
  </conditionalFormatting>
  <conditionalFormatting sqref="E60:E64">
    <cfRule type="duplicateValues" dxfId="285" priority="304"/>
  </conditionalFormatting>
  <conditionalFormatting sqref="B60:B64">
    <cfRule type="duplicateValues" dxfId="284" priority="303"/>
  </conditionalFormatting>
  <conditionalFormatting sqref="B60:B64">
    <cfRule type="duplicateValues" dxfId="283" priority="300"/>
    <cfRule type="duplicateValues" dxfId="282" priority="301"/>
    <cfRule type="duplicateValues" dxfId="281" priority="302"/>
  </conditionalFormatting>
  <conditionalFormatting sqref="B60:B64">
    <cfRule type="duplicateValues" dxfId="280" priority="298"/>
    <cfRule type="duplicateValues" dxfId="279" priority="299"/>
  </conditionalFormatting>
  <conditionalFormatting sqref="E65">
    <cfRule type="duplicateValues" dxfId="278" priority="296"/>
    <cfRule type="duplicateValues" dxfId="277" priority="297"/>
  </conditionalFormatting>
  <conditionalFormatting sqref="E65">
    <cfRule type="duplicateValues" dxfId="276" priority="294"/>
    <cfRule type="duplicateValues" dxfId="275" priority="295"/>
  </conditionalFormatting>
  <conditionalFormatting sqref="E65">
    <cfRule type="duplicateValues" dxfId="274" priority="293"/>
  </conditionalFormatting>
  <conditionalFormatting sqref="E65">
    <cfRule type="duplicateValues" dxfId="273" priority="292"/>
  </conditionalFormatting>
  <conditionalFormatting sqref="E65">
    <cfRule type="duplicateValues" dxfId="272" priority="289"/>
    <cfRule type="duplicateValues" dxfId="271" priority="290"/>
    <cfRule type="duplicateValues" dxfId="270" priority="291"/>
  </conditionalFormatting>
  <conditionalFormatting sqref="E65">
    <cfRule type="duplicateValues" dxfId="269" priority="286"/>
    <cfRule type="duplicateValues" dxfId="268" priority="287"/>
    <cfRule type="duplicateValues" dxfId="267" priority="288"/>
  </conditionalFormatting>
  <conditionalFormatting sqref="E65">
    <cfRule type="duplicateValues" dxfId="266" priority="284"/>
    <cfRule type="duplicateValues" dxfId="265" priority="285"/>
  </conditionalFormatting>
  <conditionalFormatting sqref="E65">
    <cfRule type="duplicateValues" dxfId="264" priority="282"/>
    <cfRule type="duplicateValues" dxfId="263" priority="283"/>
  </conditionalFormatting>
  <conditionalFormatting sqref="E65">
    <cfRule type="duplicateValues" dxfId="262" priority="281"/>
  </conditionalFormatting>
  <conditionalFormatting sqref="E65">
    <cfRule type="duplicateValues" dxfId="261" priority="280"/>
  </conditionalFormatting>
  <conditionalFormatting sqref="E65">
    <cfRule type="duplicateValues" dxfId="260" priority="277"/>
    <cfRule type="duplicateValues" dxfId="259" priority="278"/>
    <cfRule type="duplicateValues" dxfId="258" priority="279"/>
  </conditionalFormatting>
  <conditionalFormatting sqref="E65">
    <cfRule type="duplicateValues" dxfId="257" priority="274"/>
    <cfRule type="duplicateValues" dxfId="256" priority="275"/>
    <cfRule type="duplicateValues" dxfId="255" priority="276"/>
  </conditionalFormatting>
  <conditionalFormatting sqref="E65">
    <cfRule type="duplicateValues" dxfId="254" priority="272"/>
    <cfRule type="duplicateValues" dxfId="253" priority="273"/>
  </conditionalFormatting>
  <conditionalFormatting sqref="E65">
    <cfRule type="duplicateValues" dxfId="252" priority="271"/>
  </conditionalFormatting>
  <conditionalFormatting sqref="E65">
    <cfRule type="duplicateValues" dxfId="251" priority="268"/>
    <cfRule type="duplicateValues" dxfId="250" priority="269"/>
    <cfRule type="duplicateValues" dxfId="249" priority="270"/>
  </conditionalFormatting>
  <conditionalFormatting sqref="E65">
    <cfRule type="duplicateValues" dxfId="248" priority="267"/>
  </conditionalFormatting>
  <conditionalFormatting sqref="B65">
    <cfRule type="duplicateValues" dxfId="247" priority="266"/>
  </conditionalFormatting>
  <conditionalFormatting sqref="B65">
    <cfRule type="duplicateValues" dxfId="246" priority="263"/>
    <cfRule type="duplicateValues" dxfId="245" priority="264"/>
    <cfRule type="duplicateValues" dxfId="244" priority="265"/>
  </conditionalFormatting>
  <conditionalFormatting sqref="B65">
    <cfRule type="duplicateValues" dxfId="243" priority="261"/>
    <cfRule type="duplicateValues" dxfId="242" priority="262"/>
  </conditionalFormatting>
  <conditionalFormatting sqref="E66:E70">
    <cfRule type="duplicateValues" dxfId="241" priority="259"/>
    <cfRule type="duplicateValues" dxfId="240" priority="260"/>
  </conditionalFormatting>
  <conditionalFormatting sqref="E66:E70">
    <cfRule type="duplicateValues" dxfId="239" priority="257"/>
    <cfRule type="duplicateValues" dxfId="238" priority="258"/>
  </conditionalFormatting>
  <conditionalFormatting sqref="E66:E70">
    <cfRule type="duplicateValues" dxfId="237" priority="256"/>
  </conditionalFormatting>
  <conditionalFormatting sqref="E66:E70">
    <cfRule type="duplicateValues" dxfId="236" priority="255"/>
  </conditionalFormatting>
  <conditionalFormatting sqref="E66:E70">
    <cfRule type="duplicateValues" dxfId="235" priority="252"/>
    <cfRule type="duplicateValues" dxfId="234" priority="253"/>
    <cfRule type="duplicateValues" dxfId="233" priority="254"/>
  </conditionalFormatting>
  <conditionalFormatting sqref="E66:E70">
    <cfRule type="duplicateValues" dxfId="232" priority="249"/>
    <cfRule type="duplicateValues" dxfId="231" priority="250"/>
    <cfRule type="duplicateValues" dxfId="230" priority="251"/>
  </conditionalFormatting>
  <conditionalFormatting sqref="E66:E70">
    <cfRule type="duplicateValues" dxfId="229" priority="247"/>
    <cfRule type="duplicateValues" dxfId="228" priority="248"/>
  </conditionalFormatting>
  <conditionalFormatting sqref="E66:E70">
    <cfRule type="duplicateValues" dxfId="227" priority="245"/>
    <cfRule type="duplicateValues" dxfId="226" priority="246"/>
  </conditionalFormatting>
  <conditionalFormatting sqref="E66:E70">
    <cfRule type="duplicateValues" dxfId="225" priority="244"/>
  </conditionalFormatting>
  <conditionalFormatting sqref="E66:E70">
    <cfRule type="duplicateValues" dxfId="224" priority="243"/>
  </conditionalFormatting>
  <conditionalFormatting sqref="E66:E70">
    <cfRule type="duplicateValues" dxfId="223" priority="240"/>
    <cfRule type="duplicateValues" dxfId="222" priority="241"/>
    <cfRule type="duplicateValues" dxfId="221" priority="242"/>
  </conditionalFormatting>
  <conditionalFormatting sqref="E66:E70">
    <cfRule type="duplicateValues" dxfId="220" priority="237"/>
    <cfRule type="duplicateValues" dxfId="219" priority="238"/>
    <cfRule type="duplicateValues" dxfId="218" priority="239"/>
  </conditionalFormatting>
  <conditionalFormatting sqref="E66:E70">
    <cfRule type="duplicateValues" dxfId="217" priority="235"/>
    <cfRule type="duplicateValues" dxfId="216" priority="236"/>
  </conditionalFormatting>
  <conditionalFormatting sqref="E66:E70">
    <cfRule type="duplicateValues" dxfId="215" priority="234"/>
  </conditionalFormatting>
  <conditionalFormatting sqref="E66:E70">
    <cfRule type="duplicateValues" dxfId="214" priority="231"/>
    <cfRule type="duplicateValues" dxfId="213" priority="232"/>
    <cfRule type="duplicateValues" dxfId="212" priority="233"/>
  </conditionalFormatting>
  <conditionalFormatting sqref="E66:E70">
    <cfRule type="duplicateValues" dxfId="211" priority="230"/>
  </conditionalFormatting>
  <conditionalFormatting sqref="B66:B70">
    <cfRule type="duplicateValues" dxfId="210" priority="229"/>
  </conditionalFormatting>
  <conditionalFormatting sqref="B66:B70">
    <cfRule type="duplicateValues" dxfId="209" priority="226"/>
    <cfRule type="duplicateValues" dxfId="208" priority="227"/>
    <cfRule type="duplicateValues" dxfId="207" priority="228"/>
  </conditionalFormatting>
  <conditionalFormatting sqref="B66:B70">
    <cfRule type="duplicateValues" dxfId="206" priority="224"/>
    <cfRule type="duplicateValues" dxfId="205" priority="225"/>
  </conditionalFormatting>
  <conditionalFormatting sqref="E49:E51">
    <cfRule type="duplicateValues" dxfId="204" priority="290471"/>
    <cfRule type="duplicateValues" dxfId="203" priority="290472"/>
  </conditionalFormatting>
  <conditionalFormatting sqref="E49:E51">
    <cfRule type="duplicateValues" dxfId="202" priority="290479"/>
  </conditionalFormatting>
  <conditionalFormatting sqref="E49:E51">
    <cfRule type="duplicateValues" dxfId="201" priority="290483"/>
    <cfRule type="duplicateValues" dxfId="200" priority="290484"/>
    <cfRule type="duplicateValues" dxfId="199" priority="290485"/>
  </conditionalFormatting>
  <conditionalFormatting sqref="B49:B51">
    <cfRule type="duplicateValues" dxfId="198" priority="290533"/>
  </conditionalFormatting>
  <conditionalFormatting sqref="B49:B51">
    <cfRule type="duplicateValues" dxfId="197" priority="290535"/>
    <cfRule type="duplicateValues" dxfId="196" priority="290536"/>
    <cfRule type="duplicateValues" dxfId="195" priority="290537"/>
  </conditionalFormatting>
  <conditionalFormatting sqref="B49:B51">
    <cfRule type="duplicateValues" dxfId="194" priority="290541"/>
    <cfRule type="duplicateValues" dxfId="193" priority="290542"/>
  </conditionalFormatting>
  <conditionalFormatting sqref="E1:E1048576">
    <cfRule type="duplicateValues" dxfId="192" priority="37"/>
  </conditionalFormatting>
  <conditionalFormatting sqref="E52:E59">
    <cfRule type="duplicateValues" dxfId="191" priority="290839"/>
    <cfRule type="duplicateValues" dxfId="190" priority="290840"/>
  </conditionalFormatting>
  <conditionalFormatting sqref="E52:E59">
    <cfRule type="duplicateValues" dxfId="189" priority="290847"/>
  </conditionalFormatting>
  <conditionalFormatting sqref="E52:E59">
    <cfRule type="duplicateValues" dxfId="188" priority="290851"/>
    <cfRule type="duplicateValues" dxfId="187" priority="290852"/>
    <cfRule type="duplicateValues" dxfId="186" priority="290853"/>
  </conditionalFormatting>
  <conditionalFormatting sqref="B52:B59">
    <cfRule type="duplicateValues" dxfId="185" priority="290901"/>
  </conditionalFormatting>
  <conditionalFormatting sqref="B52:B59">
    <cfRule type="duplicateValues" dxfId="184" priority="290903"/>
    <cfRule type="duplicateValues" dxfId="183" priority="290904"/>
    <cfRule type="duplicateValues" dxfId="182" priority="290905"/>
  </conditionalFormatting>
  <conditionalFormatting sqref="B52:B59">
    <cfRule type="duplicateValues" dxfId="181" priority="290909"/>
    <cfRule type="duplicateValues" dxfId="180" priority="290910"/>
  </conditionalFormatting>
  <conditionalFormatting sqref="B42:B47">
    <cfRule type="duplicateValues" dxfId="179" priority="290987"/>
  </conditionalFormatting>
  <conditionalFormatting sqref="B42:B47">
    <cfRule type="duplicateValues" dxfId="178" priority="290988"/>
    <cfRule type="duplicateValues" dxfId="177" priority="290989"/>
    <cfRule type="duplicateValues" dxfId="176" priority="290990"/>
  </conditionalFormatting>
  <conditionalFormatting sqref="B42:B47">
    <cfRule type="duplicateValues" dxfId="175" priority="290991"/>
    <cfRule type="duplicateValues" dxfId="174" priority="290992"/>
  </conditionalFormatting>
  <conditionalFormatting sqref="B5:B34">
    <cfRule type="duplicateValues" dxfId="173" priority="291031"/>
  </conditionalFormatting>
  <conditionalFormatting sqref="B5:B34">
    <cfRule type="duplicateValues" dxfId="172" priority="291033"/>
    <cfRule type="duplicateValues" dxfId="171" priority="291034"/>
    <cfRule type="duplicateValues" dxfId="170" priority="291035"/>
  </conditionalFormatting>
  <conditionalFormatting sqref="B5:B34">
    <cfRule type="duplicateValues" dxfId="169" priority="291039"/>
    <cfRule type="duplicateValues" dxfId="168" priority="291040"/>
  </conditionalFormatting>
  <conditionalFormatting sqref="E5:E34">
    <cfRule type="duplicateValues" dxfId="167" priority="291043"/>
    <cfRule type="duplicateValues" dxfId="166" priority="291044"/>
  </conditionalFormatting>
  <conditionalFormatting sqref="E5:E34">
    <cfRule type="duplicateValues" dxfId="165" priority="291047"/>
  </conditionalFormatting>
  <conditionalFormatting sqref="E5:E34">
    <cfRule type="duplicateValues" dxfId="164" priority="291049"/>
    <cfRule type="duplicateValues" dxfId="163" priority="291050"/>
    <cfRule type="duplicateValues" dxfId="162" priority="291051"/>
  </conditionalFormatting>
  <conditionalFormatting sqref="B35:B41">
    <cfRule type="duplicateValues" dxfId="161" priority="291081"/>
  </conditionalFormatting>
  <conditionalFormatting sqref="B35:B41">
    <cfRule type="duplicateValues" dxfId="160" priority="291083"/>
    <cfRule type="duplicateValues" dxfId="159" priority="291084"/>
    <cfRule type="duplicateValues" dxfId="158" priority="291085"/>
  </conditionalFormatting>
  <conditionalFormatting sqref="B35:B41">
    <cfRule type="duplicateValues" dxfId="157" priority="291089"/>
    <cfRule type="duplicateValues" dxfId="156" priority="291090"/>
  </conditionalFormatting>
  <conditionalFormatting sqref="E35:E47">
    <cfRule type="duplicateValues" dxfId="155" priority="291093"/>
    <cfRule type="duplicateValues" dxfId="154" priority="291094"/>
  </conditionalFormatting>
  <conditionalFormatting sqref="E35:E47">
    <cfRule type="duplicateValues" dxfId="153" priority="291097"/>
  </conditionalFormatting>
  <conditionalFormatting sqref="E35:E47">
    <cfRule type="duplicateValues" dxfId="152" priority="291099"/>
    <cfRule type="duplicateValues" dxfId="151" priority="291100"/>
    <cfRule type="duplicateValues" dxfId="150" priority="291101"/>
  </conditionalFormatting>
  <conditionalFormatting sqref="B90:B101">
    <cfRule type="duplicateValues" dxfId="149" priority="13"/>
  </conditionalFormatting>
  <conditionalFormatting sqref="B90:B101">
    <cfRule type="duplicateValues" dxfId="148" priority="10"/>
    <cfRule type="duplicateValues" dxfId="147" priority="11"/>
    <cfRule type="duplicateValues" dxfId="146" priority="12"/>
  </conditionalFormatting>
  <conditionalFormatting sqref="B90:B101">
    <cfRule type="duplicateValues" dxfId="145" priority="8"/>
    <cfRule type="duplicateValues" dxfId="144" priority="9"/>
  </conditionalFormatting>
  <conditionalFormatting sqref="E90:E102">
    <cfRule type="duplicateValues" dxfId="143" priority="6"/>
    <cfRule type="duplicateValues" dxfId="142" priority="7"/>
  </conditionalFormatting>
  <conditionalFormatting sqref="E90:E102">
    <cfRule type="duplicateValues" dxfId="141" priority="5"/>
  </conditionalFormatting>
  <conditionalFormatting sqref="E90:E102">
    <cfRule type="duplicateValues" dxfId="140" priority="2"/>
    <cfRule type="duplicateValues" dxfId="139" priority="3"/>
    <cfRule type="duplicateValues" dxfId="138" priority="4"/>
  </conditionalFormatting>
  <conditionalFormatting sqref="E90:E102">
    <cfRule type="duplicateValues" dxfId="137" priority="1"/>
  </conditionalFormatting>
  <conditionalFormatting sqref="E42:E47 E1:E4 E90:E1048576">
    <cfRule type="duplicateValues" dxfId="25" priority="291195"/>
    <cfRule type="duplicateValues" dxfId="24" priority="291196"/>
  </conditionalFormatting>
  <conditionalFormatting sqref="E42:E47 E90:E1048576">
    <cfRule type="duplicateValues" dxfId="23" priority="291203"/>
    <cfRule type="duplicateValues" dxfId="22" priority="291204"/>
  </conditionalFormatting>
  <conditionalFormatting sqref="E42:E47 E1:E4 E90:E1048576">
    <cfRule type="duplicateValues" dxfId="21" priority="291209"/>
  </conditionalFormatting>
  <conditionalFormatting sqref="E42:E47 E90:E1048576">
    <cfRule type="duplicateValues" dxfId="20" priority="291213"/>
  </conditionalFormatting>
  <conditionalFormatting sqref="E42:E47 E1:E4 E90:E1048576">
    <cfRule type="duplicateValues" dxfId="19" priority="291216"/>
    <cfRule type="duplicateValues" dxfId="18" priority="291217"/>
    <cfRule type="duplicateValues" dxfId="17" priority="291218"/>
  </conditionalFormatting>
  <conditionalFormatting sqref="E42:E47 E90:E1048576">
    <cfRule type="duplicateValues" dxfId="16" priority="291228"/>
    <cfRule type="duplicateValues" dxfId="15" priority="291229"/>
    <cfRule type="duplicateValues" dxfId="14" priority="291230"/>
  </conditionalFormatting>
  <conditionalFormatting sqref="E1:E47 E90:E1048576">
    <cfRule type="duplicateValues" dxfId="13" priority="291237"/>
  </conditionalFormatting>
  <conditionalFormatting sqref="E71:E89">
    <cfRule type="duplicateValues" dxfId="12" priority="291243"/>
    <cfRule type="duplicateValues" dxfId="11" priority="291244"/>
  </conditionalFormatting>
  <conditionalFormatting sqref="E71:E89">
    <cfRule type="duplicateValues" dxfId="10" priority="291245"/>
  </conditionalFormatting>
  <conditionalFormatting sqref="E71:E89">
    <cfRule type="duplicateValues" dxfId="9" priority="291246"/>
    <cfRule type="duplicateValues" dxfId="8" priority="291247"/>
    <cfRule type="duplicateValues" dxfId="7" priority="291248"/>
  </conditionalFormatting>
  <conditionalFormatting sqref="B71:B89">
    <cfRule type="duplicateValues" dxfId="6" priority="291249"/>
  </conditionalFormatting>
  <conditionalFormatting sqref="B71:B89">
    <cfRule type="duplicateValues" dxfId="5" priority="291250"/>
    <cfRule type="duplicateValues" dxfId="4" priority="291251"/>
    <cfRule type="duplicateValues" dxfId="3" priority="291252"/>
  </conditionalFormatting>
  <conditionalFormatting sqref="B71:B89">
    <cfRule type="duplicateValues" dxfId="2" priority="291253"/>
    <cfRule type="duplicateValues" dxfId="1" priority="291254"/>
  </conditionalFormatting>
  <conditionalFormatting sqref="E84:E89">
    <cfRule type="duplicateValues" dxfId="0" priority="291255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6" t="s">
        <v>0</v>
      </c>
      <c r="B1" s="167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8" t="s">
        <v>8</v>
      </c>
      <c r="B9" s="169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70" t="s">
        <v>9</v>
      </c>
      <c r="B14" s="171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91" zoomScale="70" zoomScaleNormal="70" workbookViewId="0">
      <selection activeCell="C105" sqref="C105"/>
    </sheetView>
  </sheetViews>
  <sheetFormatPr baseColWidth="10" defaultColWidth="52.6640625" defaultRowHeight="14.4" x14ac:dyDescent="0.3"/>
  <cols>
    <col min="1" max="1" width="52.6640625" style="89"/>
    <col min="2" max="2" width="22.88671875" style="89" customWidth="1"/>
    <col min="3" max="3" width="63.44140625" style="89" customWidth="1"/>
    <col min="4" max="4" width="39.44140625" style="89" customWidth="1"/>
    <col min="5" max="5" width="33.33203125" style="89" customWidth="1"/>
    <col min="6" max="6" width="8.5546875" style="89" customWidth="1"/>
    <col min="7" max="7" width="15" style="89" customWidth="1"/>
    <col min="8" max="16384" width="52.6640625" style="89"/>
  </cols>
  <sheetData>
    <row r="1" spans="1:5" ht="23.4" x14ac:dyDescent="0.3">
      <c r="A1" s="156" t="s">
        <v>2480</v>
      </c>
      <c r="B1" s="157"/>
      <c r="C1" s="157"/>
      <c r="D1" s="157"/>
      <c r="E1" s="158"/>
    </row>
    <row r="2" spans="1:5" ht="22.5" customHeight="1" x14ac:dyDescent="0.3">
      <c r="A2" s="156" t="s">
        <v>2158</v>
      </c>
      <c r="B2" s="157"/>
      <c r="C2" s="157"/>
      <c r="D2" s="157"/>
      <c r="E2" s="158"/>
    </row>
    <row r="3" spans="1:5" ht="26.4" x14ac:dyDescent="0.3">
      <c r="A3" s="159" t="s">
        <v>2480</v>
      </c>
      <c r="B3" s="160"/>
      <c r="C3" s="160"/>
      <c r="D3" s="160"/>
      <c r="E3" s="161"/>
    </row>
    <row r="4" spans="1:5" ht="18" thickBot="1" x14ac:dyDescent="0.35">
      <c r="A4" s="98"/>
      <c r="B4" s="99"/>
      <c r="C4" s="100"/>
      <c r="D4" s="101"/>
      <c r="E4" s="102"/>
    </row>
    <row r="5" spans="1:5" ht="18" thickBot="1" x14ac:dyDescent="0.35">
      <c r="A5" s="103" t="s">
        <v>2423</v>
      </c>
      <c r="B5" s="104">
        <v>44197.75</v>
      </c>
      <c r="C5" s="105"/>
      <c r="D5" s="106"/>
      <c r="E5" s="107"/>
    </row>
    <row r="6" spans="1:5" ht="18" thickBot="1" x14ac:dyDescent="0.35">
      <c r="A6" s="103" t="s">
        <v>2424</v>
      </c>
      <c r="B6" s="104">
        <v>44228.25</v>
      </c>
      <c r="C6" s="105"/>
      <c r="D6" s="106"/>
      <c r="E6" s="107"/>
    </row>
    <row r="7" spans="1:5" ht="18" thickBot="1" x14ac:dyDescent="0.35">
      <c r="A7" s="108"/>
      <c r="B7" s="109"/>
      <c r="C7" s="110"/>
      <c r="D7" s="111"/>
      <c r="E7" s="112"/>
    </row>
    <row r="8" spans="1:5" ht="18" thickBot="1" x14ac:dyDescent="0.35">
      <c r="A8" s="150" t="s">
        <v>2425</v>
      </c>
      <c r="B8" s="151"/>
      <c r="C8" s="151"/>
      <c r="D8" s="151"/>
      <c r="E8" s="152"/>
    </row>
    <row r="9" spans="1:5" ht="17.399999999999999" x14ac:dyDescent="0.3">
      <c r="A9" s="113" t="s">
        <v>15</v>
      </c>
      <c r="B9" s="113" t="s">
        <v>2426</v>
      </c>
      <c r="C9" s="114" t="s">
        <v>46</v>
      </c>
      <c r="D9" s="114" t="s">
        <v>2433</v>
      </c>
      <c r="E9" s="114" t="s">
        <v>2427</v>
      </c>
    </row>
    <row r="10" spans="1:5" ht="18" thickBot="1" x14ac:dyDescent="0.35">
      <c r="A10" s="115" t="e">
        <f>VLOOKUP(B10,'[1]LISTADO ATM'!$A$2:$C$817,3,0)</f>
        <v>#N/A</v>
      </c>
      <c r="B10" s="122"/>
      <c r="C10" s="115" t="e">
        <f>VLOOKUP(B10,'[1]LISTADO ATM'!$A$2:$B$816,2,0)</f>
        <v>#N/A</v>
      </c>
      <c r="D10" s="123" t="s">
        <v>2494</v>
      </c>
      <c r="E10" s="127"/>
    </row>
    <row r="11" spans="1:5" ht="18" thickBot="1" x14ac:dyDescent="0.35">
      <c r="A11" s="120" t="s">
        <v>2428</v>
      </c>
      <c r="B11" s="131">
        <f>COUNT(B10:B10)</f>
        <v>0</v>
      </c>
      <c r="C11" s="153"/>
      <c r="D11" s="154"/>
      <c r="E11" s="155"/>
    </row>
    <row r="12" spans="1:5" ht="15" thickBot="1" x14ac:dyDescent="0.35">
      <c r="A12" s="97"/>
      <c r="B12" s="97"/>
      <c r="C12" s="97"/>
      <c r="D12" s="97"/>
      <c r="E12" s="97"/>
    </row>
    <row r="13" spans="1:5" ht="18" thickBot="1" x14ac:dyDescent="0.35">
      <c r="A13" s="150" t="s">
        <v>2430</v>
      </c>
      <c r="B13" s="151"/>
      <c r="C13" s="151"/>
      <c r="D13" s="151"/>
      <c r="E13" s="152"/>
    </row>
    <row r="14" spans="1:5" ht="17.399999999999999" x14ac:dyDescent="0.3">
      <c r="A14" s="113" t="s">
        <v>15</v>
      </c>
      <c r="B14" s="113" t="s">
        <v>2426</v>
      </c>
      <c r="C14" s="114" t="s">
        <v>46</v>
      </c>
      <c r="D14" s="114" t="s">
        <v>2433</v>
      </c>
      <c r="E14" s="114" t="s">
        <v>2427</v>
      </c>
    </row>
    <row r="15" spans="1:5" ht="17.399999999999999" x14ac:dyDescent="0.3">
      <c r="A15" s="115" t="str">
        <f>VLOOKUP(B15,'[1]LISTADO ATM'!$A$2:$C$817,3,0)</f>
        <v>SUR</v>
      </c>
      <c r="B15" s="115">
        <v>730</v>
      </c>
      <c r="C15" s="115" t="str">
        <f>VLOOKUP(B15,'[1]LISTADO ATM'!$A$2:$B$816,2,0)</f>
        <v xml:space="preserve">ATM Palacio de Justicia Barahona </v>
      </c>
      <c r="D15" s="116" t="s">
        <v>2455</v>
      </c>
      <c r="E15" s="126">
        <v>335753039</v>
      </c>
    </row>
    <row r="16" spans="1:5" ht="17.399999999999999" x14ac:dyDescent="0.3">
      <c r="A16" s="115" t="str">
        <f>VLOOKUP(B16,'[1]LISTADO ATM'!$A$2:$C$817,3,0)</f>
        <v>ESTE</v>
      </c>
      <c r="B16" s="115">
        <v>934</v>
      </c>
      <c r="C16" s="115" t="str">
        <f>VLOOKUP(B16,'[1]LISTADO ATM'!$A$2:$B$816,2,0)</f>
        <v>ATM Hotel Dreams La Romana</v>
      </c>
      <c r="D16" s="116" t="s">
        <v>2455</v>
      </c>
      <c r="E16" s="126">
        <v>335753119</v>
      </c>
    </row>
    <row r="17" spans="1:5" ht="17.399999999999999" x14ac:dyDescent="0.3">
      <c r="A17" s="115" t="str">
        <f>VLOOKUP(B17,'[1]LISTADO ATM'!$A$2:$C$817,3,0)</f>
        <v>DISTRITO NACIONAL</v>
      </c>
      <c r="B17" s="115">
        <v>20</v>
      </c>
      <c r="C17" s="115" t="str">
        <f>VLOOKUP(B17,'[1]LISTADO ATM'!$A$2:$B$816,2,0)</f>
        <v>ATM S/M Aprezio Las Palmas</v>
      </c>
      <c r="D17" s="116" t="s">
        <v>2455</v>
      </c>
      <c r="E17" s="115">
        <v>335753484</v>
      </c>
    </row>
    <row r="18" spans="1:5" ht="17.399999999999999" x14ac:dyDescent="0.3">
      <c r="A18" s="115" t="str">
        <f>VLOOKUP(B18,'[1]LISTADO ATM'!$A$2:$C$817,3,0)</f>
        <v>NORTE</v>
      </c>
      <c r="B18" s="115">
        <v>965</v>
      </c>
      <c r="C18" s="115" t="str">
        <f>VLOOKUP(B18,'[1]LISTADO ATM'!$A$2:$B$816,2,0)</f>
        <v xml:space="preserve">ATM S/M La Fuente FUN (Santiago) </v>
      </c>
      <c r="D18" s="116" t="s">
        <v>2455</v>
      </c>
      <c r="E18" s="115">
        <v>335753483</v>
      </c>
    </row>
    <row r="19" spans="1:5" ht="17.399999999999999" x14ac:dyDescent="0.3">
      <c r="A19" s="115" t="str">
        <f>VLOOKUP(B19,'[1]LISTADO ATM'!$A$2:$C$817,3,0)</f>
        <v>SUR</v>
      </c>
      <c r="B19" s="115">
        <v>182</v>
      </c>
      <c r="C19" s="115" t="str">
        <f>VLOOKUP(B19,'[1]LISTADO ATM'!$A$2:$B$816,2,0)</f>
        <v xml:space="preserve">ATM Barahona Comb </v>
      </c>
      <c r="D19" s="116" t="s">
        <v>2455</v>
      </c>
      <c r="E19" s="126">
        <v>335753182</v>
      </c>
    </row>
    <row r="20" spans="1:5" ht="17.399999999999999" x14ac:dyDescent="0.3">
      <c r="A20" s="115" t="str">
        <f>VLOOKUP(B20,'[1]LISTADO ATM'!$A$2:$C$817,3,0)</f>
        <v>DISTRITO NACIONAL</v>
      </c>
      <c r="B20" s="115">
        <v>722</v>
      </c>
      <c r="C20" s="115" t="str">
        <f>VLOOKUP(B20,'[1]LISTADO ATM'!$A$2:$B$816,2,0)</f>
        <v xml:space="preserve">ATM Oficina Charles de Gaulle III </v>
      </c>
      <c r="D20" s="116" t="s">
        <v>2455</v>
      </c>
      <c r="E20" s="126" t="s">
        <v>2510</v>
      </c>
    </row>
    <row r="21" spans="1:5" ht="17.399999999999999" x14ac:dyDescent="0.3">
      <c r="A21" s="115" t="str">
        <f>VLOOKUP(B21,'[1]LISTADO ATM'!$A$2:$C$817,3,0)</f>
        <v>DISTRITO NACIONAL</v>
      </c>
      <c r="B21" s="115">
        <v>744</v>
      </c>
      <c r="C21" s="115" t="str">
        <f>VLOOKUP(B21,'[1]LISTADO ATM'!$A$2:$B$816,2,0)</f>
        <v xml:space="preserve">ATM Multicentro La Sirena Venezuela </v>
      </c>
      <c r="D21" s="116" t="s">
        <v>2455</v>
      </c>
      <c r="E21" s="126" t="s">
        <v>2511</v>
      </c>
    </row>
    <row r="22" spans="1:5" ht="17.399999999999999" x14ac:dyDescent="0.3">
      <c r="A22" s="115" t="str">
        <f>VLOOKUP(B22,'[1]LISTADO ATM'!$A$2:$C$817,3,0)</f>
        <v>NORTE</v>
      </c>
      <c r="B22" s="115">
        <v>256</v>
      </c>
      <c r="C22" s="115" t="str">
        <f>VLOOKUP(B22,'[1]LISTADO ATM'!$A$2:$B$816,2,0)</f>
        <v xml:space="preserve">ATM Oficina Licey Al Medio </v>
      </c>
      <c r="D22" s="116" t="s">
        <v>2455</v>
      </c>
      <c r="E22" s="126" t="s">
        <v>2512</v>
      </c>
    </row>
    <row r="23" spans="1:5" ht="17.399999999999999" x14ac:dyDescent="0.3">
      <c r="A23" s="115" t="str">
        <f>VLOOKUP(B23,'[1]LISTADO ATM'!$A$2:$C$817,3,0)</f>
        <v>NORTE</v>
      </c>
      <c r="B23" s="115">
        <v>337</v>
      </c>
      <c r="C23" s="115" t="str">
        <f>VLOOKUP(B23,'[1]LISTADO ATM'!$A$2:$B$816,2,0)</f>
        <v>ATM S/M Cooperativa Moca</v>
      </c>
      <c r="D23" s="116" t="s">
        <v>2455</v>
      </c>
      <c r="E23" s="115">
        <v>335753487</v>
      </c>
    </row>
    <row r="24" spans="1:5" ht="17.399999999999999" x14ac:dyDescent="0.3">
      <c r="A24" s="115" t="str">
        <f>VLOOKUP(B24,'[1]LISTADO ATM'!$A$2:$C$817,3,0)</f>
        <v>DISTRITO NACIONAL</v>
      </c>
      <c r="B24" s="115">
        <v>918</v>
      </c>
      <c r="C24" s="115" t="str">
        <f>VLOOKUP(B24,'[1]LISTADO ATM'!$A$2:$B$816,2,0)</f>
        <v xml:space="preserve">ATM S/M Liverpool de la Jacobo Majluta </v>
      </c>
      <c r="D24" s="116" t="s">
        <v>2455</v>
      </c>
      <c r="E24" s="115">
        <v>335753489</v>
      </c>
    </row>
    <row r="25" spans="1:5" ht="17.399999999999999" x14ac:dyDescent="0.3">
      <c r="A25" s="115" t="str">
        <f>VLOOKUP(B25,'[1]LISTADO ATM'!$A$2:$C$817,3,0)</f>
        <v>NORTE</v>
      </c>
      <c r="B25" s="115">
        <v>987</v>
      </c>
      <c r="C25" s="115" t="str">
        <f>VLOOKUP(B25,'[1]LISTADO ATM'!$A$2:$B$816,2,0)</f>
        <v xml:space="preserve">ATM S/M Jumbo (Moca) </v>
      </c>
      <c r="D25" s="116" t="s">
        <v>2455</v>
      </c>
      <c r="E25" s="115">
        <v>335753488</v>
      </c>
    </row>
    <row r="26" spans="1:5" ht="17.399999999999999" x14ac:dyDescent="0.3">
      <c r="A26" s="115" t="str">
        <f>VLOOKUP(B26,'[1]LISTADO ATM'!$A$2:$C$817,3,0)</f>
        <v>DISTRITO NACIONAL</v>
      </c>
      <c r="B26" s="115">
        <v>527</v>
      </c>
      <c r="C26" s="115" t="str">
        <f>VLOOKUP(B26,'[1]LISTADO ATM'!$A$2:$B$816,2,0)</f>
        <v>ATM Oficina Zona Oriental II</v>
      </c>
      <c r="D26" s="116" t="s">
        <v>2455</v>
      </c>
      <c r="E26" s="115">
        <v>335753604</v>
      </c>
    </row>
    <row r="27" spans="1:5" ht="17.399999999999999" x14ac:dyDescent="0.3">
      <c r="A27" s="115" t="str">
        <f>VLOOKUP(B27,'[1]LISTADO ATM'!$A$2:$C$817,3,0)</f>
        <v>DISTRITO NACIONAL</v>
      </c>
      <c r="B27" s="115">
        <v>406</v>
      </c>
      <c r="C27" s="115" t="str">
        <f>VLOOKUP(B27,'[1]LISTADO ATM'!$A$2:$B$816,2,0)</f>
        <v xml:space="preserve">ATM UNP Plaza Lama Máximo Gómez </v>
      </c>
      <c r="D27" s="116" t="s">
        <v>2455</v>
      </c>
      <c r="E27" s="115">
        <v>335753589</v>
      </c>
    </row>
    <row r="28" spans="1:5" ht="17.399999999999999" x14ac:dyDescent="0.3">
      <c r="A28" s="115" t="str">
        <f>VLOOKUP(B28,'[1]LISTADO ATM'!$A$2:$C$817,3,0)</f>
        <v>DISTRITO NACIONAL</v>
      </c>
      <c r="B28" s="115">
        <v>183</v>
      </c>
      <c r="C28" s="115" t="str">
        <f>VLOOKUP(B28,'[1]LISTADO ATM'!$A$2:$B$816,2,0)</f>
        <v>ATM Estación Nativa Km. 22 Aut. Duarte.</v>
      </c>
      <c r="D28" s="116" t="s">
        <v>2455</v>
      </c>
      <c r="E28" s="126">
        <v>335753210</v>
      </c>
    </row>
    <row r="29" spans="1:5" ht="17.399999999999999" x14ac:dyDescent="0.3">
      <c r="A29" s="115" t="str">
        <f>VLOOKUP(B29,'[1]LISTADO ATM'!$A$2:$C$817,3,0)</f>
        <v>NORTE</v>
      </c>
      <c r="B29" s="115">
        <v>351</v>
      </c>
      <c r="C29" s="115" t="str">
        <f>VLOOKUP(B29,'[1]LISTADO ATM'!$A$2:$B$816,2,0)</f>
        <v xml:space="preserve">ATM S/M José Luís (Puerto Plata) </v>
      </c>
      <c r="D29" s="116" t="s">
        <v>2455</v>
      </c>
      <c r="E29" s="128">
        <v>335753590</v>
      </c>
    </row>
    <row r="30" spans="1:5" ht="17.399999999999999" x14ac:dyDescent="0.3">
      <c r="A30" s="115" t="str">
        <f>VLOOKUP(B30,'[1]LISTADO ATM'!$A$2:$C$817,3,0)</f>
        <v>DISTRITO NACIONAL</v>
      </c>
      <c r="B30" s="115">
        <v>958</v>
      </c>
      <c r="C30" s="115" t="str">
        <f>VLOOKUP(B30,'[1]LISTADO ATM'!$A$2:$B$816,2,0)</f>
        <v xml:space="preserve">ATM Olé Aut. San Isidro </v>
      </c>
      <c r="D30" s="116" t="s">
        <v>2455</v>
      </c>
      <c r="E30" s="126">
        <v>335753455</v>
      </c>
    </row>
    <row r="31" spans="1:5" ht="17.399999999999999" x14ac:dyDescent="0.3">
      <c r="A31" s="115" t="str">
        <f>VLOOKUP(B31,'[1]LISTADO ATM'!$A$2:$C$817,3,0)</f>
        <v>DISTRITO NACIONAL</v>
      </c>
      <c r="B31" s="115">
        <v>967</v>
      </c>
      <c r="C31" s="115" t="str">
        <f>VLOOKUP(B31,'[1]LISTADO ATM'!$A$2:$B$816,2,0)</f>
        <v xml:space="preserve">ATM UNP Hiper Olé Autopista Duarte </v>
      </c>
      <c r="D31" s="116" t="s">
        <v>2455</v>
      </c>
      <c r="E31" s="127">
        <v>335753550</v>
      </c>
    </row>
    <row r="32" spans="1:5" ht="17.399999999999999" x14ac:dyDescent="0.3">
      <c r="A32" s="115" t="str">
        <f>VLOOKUP(B32,'[1]LISTADO ATM'!$A$2:$C$817,3,0)</f>
        <v>DISTRITO NACIONAL</v>
      </c>
      <c r="B32" s="115">
        <v>823</v>
      </c>
      <c r="C32" s="115" t="str">
        <f>VLOOKUP(B32,'[1]LISTADO ATM'!$A$2:$B$816,2,0)</f>
        <v xml:space="preserve">ATM UNP El Carril (Haina) </v>
      </c>
      <c r="D32" s="116" t="s">
        <v>2455</v>
      </c>
      <c r="E32" s="127">
        <v>335753554</v>
      </c>
    </row>
    <row r="33" spans="1:5" s="97" customFormat="1" ht="17.399999999999999" x14ac:dyDescent="0.3">
      <c r="A33" s="115" t="e">
        <f>VLOOKUP(B33,'[1]LISTADO ATM'!$A$2:$C$817,3,0)</f>
        <v>#N/A</v>
      </c>
      <c r="B33" s="115"/>
      <c r="C33" s="115" t="e">
        <f>VLOOKUP(B33,'[1]LISTADO ATM'!$A$2:$B$816,2,0)</f>
        <v>#N/A</v>
      </c>
      <c r="D33" s="116" t="s">
        <v>2455</v>
      </c>
      <c r="E33" s="127"/>
    </row>
    <row r="34" spans="1:5" ht="17.399999999999999" x14ac:dyDescent="0.3">
      <c r="A34" s="115" t="str">
        <f>VLOOKUP(B34,'[1]LISTADO ATM'!$A$2:$C$817,3,0)</f>
        <v>NORTE</v>
      </c>
      <c r="B34" s="115">
        <v>649</v>
      </c>
      <c r="C34" s="115" t="str">
        <f>VLOOKUP(B34,'[1]LISTADO ATM'!$A$2:$B$816,2,0)</f>
        <v xml:space="preserve">ATM Oficina Galería 56 (San Francisco de Macorís) </v>
      </c>
      <c r="D34" s="116" t="s">
        <v>2455</v>
      </c>
      <c r="E34" s="127">
        <v>335753607</v>
      </c>
    </row>
    <row r="35" spans="1:5" ht="17.399999999999999" x14ac:dyDescent="0.3">
      <c r="A35" s="115" t="str">
        <f>VLOOKUP(B35,'[1]LISTADO ATM'!$A$2:$C$817,3,0)</f>
        <v>SUR</v>
      </c>
      <c r="B35" s="115">
        <v>252</v>
      </c>
      <c r="C35" s="115" t="str">
        <f>VLOOKUP(B35,'[1]LISTADO ATM'!$A$2:$B$816,2,0)</f>
        <v xml:space="preserve">ATM Banco Agrícola (Barahona) </v>
      </c>
      <c r="D35" s="116" t="s">
        <v>2455</v>
      </c>
      <c r="E35" s="115">
        <v>335753542</v>
      </c>
    </row>
    <row r="36" spans="1:5" ht="17.399999999999999" x14ac:dyDescent="0.3">
      <c r="A36" s="115" t="str">
        <f>VLOOKUP(B36,'[1]LISTADO ATM'!$A$2:$C$817,3,0)</f>
        <v>ESTE</v>
      </c>
      <c r="B36" s="115">
        <v>673</v>
      </c>
      <c r="C36" s="115" t="str">
        <f>VLOOKUP(B36,'[1]LISTADO ATM'!$A$2:$B$816,2,0)</f>
        <v>ATM Clínica Dr. Cruz Jiminián</v>
      </c>
      <c r="D36" s="116" t="s">
        <v>2455</v>
      </c>
      <c r="E36" s="127">
        <v>335753543</v>
      </c>
    </row>
    <row r="37" spans="1:5" ht="17.399999999999999" x14ac:dyDescent="0.3">
      <c r="A37" s="115" t="str">
        <f>VLOOKUP(B37,'[1]LISTADO ATM'!$A$2:$C$817,3,0)</f>
        <v>DISTRITO NACIONAL</v>
      </c>
      <c r="B37" s="115">
        <v>407</v>
      </c>
      <c r="C37" s="115" t="str">
        <f>VLOOKUP(B37,'[1]LISTADO ATM'!$A$2:$B$816,2,0)</f>
        <v xml:space="preserve">ATM Multicentro La Sirena Villa Mella </v>
      </c>
      <c r="D37" s="116" t="s">
        <v>2455</v>
      </c>
      <c r="E37" s="126">
        <v>335753591</v>
      </c>
    </row>
    <row r="38" spans="1:5" ht="17.399999999999999" x14ac:dyDescent="0.3">
      <c r="A38" s="115" t="e">
        <f>VLOOKUP(B38,'[1]LISTADO ATM'!$A$2:$C$817,3,0)</f>
        <v>#N/A</v>
      </c>
      <c r="B38" s="115"/>
      <c r="C38" s="115" t="e">
        <f>VLOOKUP(B38,'[1]LISTADO ATM'!$A$2:$B$816,2,0)</f>
        <v>#N/A</v>
      </c>
      <c r="D38" s="116" t="s">
        <v>2455</v>
      </c>
      <c r="E38" s="127"/>
    </row>
    <row r="39" spans="1:5" ht="17.399999999999999" x14ac:dyDescent="0.3">
      <c r="A39" s="115" t="e">
        <f>VLOOKUP(B39,'[1]LISTADO ATM'!$A$2:$C$817,3,0)</f>
        <v>#N/A</v>
      </c>
      <c r="B39" s="115"/>
      <c r="C39" s="115" t="e">
        <f>VLOOKUP(B39,'[1]LISTADO ATM'!$A$2:$B$816,2,0)</f>
        <v>#N/A</v>
      </c>
      <c r="D39" s="116" t="s">
        <v>2455</v>
      </c>
      <c r="E39" s="127"/>
    </row>
    <row r="40" spans="1:5" ht="17.399999999999999" x14ac:dyDescent="0.3">
      <c r="A40" s="115" t="e">
        <f>VLOOKUP(B40,'[1]LISTADO ATM'!$A$2:$C$817,3,0)</f>
        <v>#N/A</v>
      </c>
      <c r="B40" s="115"/>
      <c r="C40" s="115" t="e">
        <f>VLOOKUP(B40,'[1]LISTADO ATM'!$A$2:$B$816,2,0)</f>
        <v>#N/A</v>
      </c>
      <c r="D40" s="116" t="s">
        <v>2455</v>
      </c>
      <c r="E40" s="127"/>
    </row>
    <row r="41" spans="1:5" ht="17.399999999999999" x14ac:dyDescent="0.3">
      <c r="A41" s="115" t="e">
        <f>VLOOKUP(B41,'[1]LISTADO ATM'!$A$2:$C$817,3,0)</f>
        <v>#N/A</v>
      </c>
      <c r="B41" s="115"/>
      <c r="C41" s="115" t="e">
        <f>VLOOKUP(B41,'[1]LISTADO ATM'!$A$2:$B$816,2,0)</f>
        <v>#N/A</v>
      </c>
      <c r="D41" s="116" t="s">
        <v>2455</v>
      </c>
      <c r="E41" s="127"/>
    </row>
    <row r="42" spans="1:5" ht="17.399999999999999" x14ac:dyDescent="0.3">
      <c r="A42" s="115" t="e">
        <f>VLOOKUP(B42,'[1]LISTADO ATM'!$A$2:$C$817,3,0)</f>
        <v>#N/A</v>
      </c>
      <c r="B42" s="115"/>
      <c r="C42" s="115" t="e">
        <f>VLOOKUP(B42,'[1]LISTADO ATM'!$A$2:$B$816,2,0)</f>
        <v>#N/A</v>
      </c>
      <c r="D42" s="116" t="s">
        <v>2455</v>
      </c>
      <c r="E42" s="127"/>
    </row>
    <row r="43" spans="1:5" ht="17.399999999999999" x14ac:dyDescent="0.3">
      <c r="A43" s="115" t="e">
        <f>VLOOKUP(B43,'[1]LISTADO ATM'!$A$2:$C$817,3,0)</f>
        <v>#N/A</v>
      </c>
      <c r="B43" s="115"/>
      <c r="C43" s="115" t="e">
        <f>VLOOKUP(B43,'[1]LISTADO ATM'!$A$2:$B$816,2,0)</f>
        <v>#N/A</v>
      </c>
      <c r="D43" s="116" t="s">
        <v>2455</v>
      </c>
      <c r="E43" s="127"/>
    </row>
    <row r="44" spans="1:5" ht="17.399999999999999" x14ac:dyDescent="0.3">
      <c r="A44" s="115" t="e">
        <f>VLOOKUP(B44,'[1]LISTADO ATM'!$A$2:$C$817,3,0)</f>
        <v>#N/A</v>
      </c>
      <c r="B44" s="115"/>
      <c r="C44" s="115" t="e">
        <f>VLOOKUP(B44,'[1]LISTADO ATM'!$A$2:$B$816,2,0)</f>
        <v>#N/A</v>
      </c>
      <c r="D44" s="116" t="s">
        <v>2455</v>
      </c>
      <c r="E44" s="127"/>
    </row>
    <row r="45" spans="1:5" ht="18.75" customHeight="1" x14ac:dyDescent="0.3">
      <c r="A45" s="115" t="e">
        <f>VLOOKUP(B45,'[1]LISTADO ATM'!$A$2:$C$817,3,0)</f>
        <v>#N/A</v>
      </c>
      <c r="B45" s="115"/>
      <c r="C45" s="115" t="e">
        <f>VLOOKUP(B45,'[1]LISTADO ATM'!$A$2:$B$816,2,0)</f>
        <v>#N/A</v>
      </c>
      <c r="D45" s="116" t="s">
        <v>2455</v>
      </c>
      <c r="E45" s="127"/>
    </row>
    <row r="46" spans="1:5" ht="17.399999999999999" x14ac:dyDescent="0.3">
      <c r="A46" s="115" t="e">
        <f>VLOOKUP(B46,'[1]LISTADO ATM'!$A$2:$C$817,3,0)</f>
        <v>#N/A</v>
      </c>
      <c r="B46" s="115"/>
      <c r="C46" s="115" t="e">
        <f>VLOOKUP(B46,'[1]LISTADO ATM'!$A$2:$B$816,2,0)</f>
        <v>#N/A</v>
      </c>
      <c r="D46" s="116" t="s">
        <v>2455</v>
      </c>
      <c r="E46" s="127"/>
    </row>
    <row r="47" spans="1:5" ht="17.399999999999999" x14ac:dyDescent="0.3">
      <c r="A47" s="115" t="e">
        <f>VLOOKUP(B47,'[1]LISTADO ATM'!$A$2:$C$817,3,0)</f>
        <v>#N/A</v>
      </c>
      <c r="B47" s="115"/>
      <c r="C47" s="115" t="e">
        <f>VLOOKUP(B47,'[1]LISTADO ATM'!$A$2:$B$816,2,0)</f>
        <v>#N/A</v>
      </c>
      <c r="D47" s="116" t="s">
        <v>2455</v>
      </c>
      <c r="E47" s="127"/>
    </row>
    <row r="48" spans="1:5" ht="18" thickBot="1" x14ac:dyDescent="0.35">
      <c r="A48" s="120" t="s">
        <v>2428</v>
      </c>
      <c r="B48" s="125">
        <f>COUNT(B15:B47)</f>
        <v>22</v>
      </c>
      <c r="C48" s="117"/>
      <c r="D48" s="118"/>
      <c r="E48" s="119"/>
    </row>
    <row r="49" spans="1:5" ht="15" thickBot="1" x14ac:dyDescent="0.35">
      <c r="A49" s="97"/>
      <c r="B49" s="97"/>
      <c r="C49" s="97"/>
      <c r="D49" s="97"/>
      <c r="E49" s="97"/>
    </row>
    <row r="50" spans="1:5" ht="18" thickBot="1" x14ac:dyDescent="0.35">
      <c r="A50" s="150" t="s">
        <v>2431</v>
      </c>
      <c r="B50" s="151"/>
      <c r="C50" s="151"/>
      <c r="D50" s="151"/>
      <c r="E50" s="152"/>
    </row>
    <row r="51" spans="1:5" ht="17.399999999999999" x14ac:dyDescent="0.3">
      <c r="A51" s="113" t="s">
        <v>15</v>
      </c>
      <c r="B51" s="113" t="s">
        <v>2426</v>
      </c>
      <c r="C51" s="114" t="s">
        <v>46</v>
      </c>
      <c r="D51" s="114" t="s">
        <v>2433</v>
      </c>
      <c r="E51" s="114" t="s">
        <v>2427</v>
      </c>
    </row>
    <row r="52" spans="1:5" ht="17.399999999999999" x14ac:dyDescent="0.3">
      <c r="A52" s="115" t="str">
        <f>VLOOKUP(B52,'[1]LISTADO ATM'!$A$2:$C$817,3,0)</f>
        <v>NORTE</v>
      </c>
      <c r="B52" s="115">
        <v>729</v>
      </c>
      <c r="C52" s="115" t="str">
        <f>VLOOKUP(B52,'[1]LISTADO ATM'!$A$2:$B$816,2,0)</f>
        <v xml:space="preserve">ATM Zona Franca (La Vega) </v>
      </c>
      <c r="D52" s="124" t="s">
        <v>2459</v>
      </c>
      <c r="E52" s="126">
        <v>335752508</v>
      </c>
    </row>
    <row r="53" spans="1:5" ht="17.399999999999999" x14ac:dyDescent="0.3">
      <c r="A53" s="115" t="str">
        <f>VLOOKUP(B53,'[1]LISTADO ATM'!$A$2:$C$817,3,0)</f>
        <v>NORTE</v>
      </c>
      <c r="B53" s="115">
        <v>500</v>
      </c>
      <c r="C53" s="115" t="str">
        <f>VLOOKUP(B53,'[1]LISTADO ATM'!$A$2:$B$816,2,0)</f>
        <v xml:space="preserve">ATM UNP Cutupú </v>
      </c>
      <c r="D53" s="124" t="s">
        <v>2459</v>
      </c>
      <c r="E53" s="115">
        <v>335753541</v>
      </c>
    </row>
    <row r="54" spans="1:5" s="97" customFormat="1" ht="17.399999999999999" x14ac:dyDescent="0.3">
      <c r="A54" s="115" t="str">
        <f>VLOOKUP(B54,'[1]LISTADO ATM'!$A$2:$C$817,3,0)</f>
        <v>DISTRITO NACIONAL</v>
      </c>
      <c r="B54" s="115">
        <v>302</v>
      </c>
      <c r="C54" s="115" t="str">
        <f>VLOOKUP(B54,'[1]LISTADO ATM'!$A$2:$B$816,2,0)</f>
        <v xml:space="preserve">ATM S/M Aprezio Los Mameyes  </v>
      </c>
      <c r="D54" s="124" t="s">
        <v>2459</v>
      </c>
      <c r="E54" s="115">
        <v>335753486</v>
      </c>
    </row>
    <row r="55" spans="1:5" s="97" customFormat="1" ht="17.399999999999999" x14ac:dyDescent="0.3">
      <c r="A55" s="115" t="str">
        <f>VLOOKUP(B55,'[1]LISTADO ATM'!$A$2:$C$817,3,0)</f>
        <v>NORTE</v>
      </c>
      <c r="B55" s="115">
        <v>532</v>
      </c>
      <c r="C55" s="115" t="str">
        <f>VLOOKUP(B55,'[1]LISTADO ATM'!$A$2:$B$816,2,0)</f>
        <v xml:space="preserve">ATM UNP Guanábano (Moca) </v>
      </c>
      <c r="D55" s="124" t="s">
        <v>2459</v>
      </c>
      <c r="E55" s="115" t="s">
        <v>2507</v>
      </c>
    </row>
    <row r="56" spans="1:5" s="97" customFormat="1" ht="17.399999999999999" x14ac:dyDescent="0.3">
      <c r="A56" s="115" t="str">
        <f>VLOOKUP(B56,'[1]LISTADO ATM'!$A$2:$C$817,3,0)</f>
        <v>NORTE</v>
      </c>
      <c r="B56" s="115">
        <v>888</v>
      </c>
      <c r="C56" s="115" t="str">
        <f>VLOOKUP(B56,'[1]LISTADO ATM'!$A$2:$B$816,2,0)</f>
        <v>ATM Oficina galeria 56 II (SFM)</v>
      </c>
      <c r="D56" s="124" t="s">
        <v>2459</v>
      </c>
      <c r="E56" s="115" t="s">
        <v>2508</v>
      </c>
    </row>
    <row r="57" spans="1:5" ht="17.399999999999999" x14ac:dyDescent="0.3">
      <c r="A57" s="115" t="str">
        <f>VLOOKUP(B57,'[1]LISTADO ATM'!$A$2:$C$817,3,0)</f>
        <v>DISTRITO NACIONAL</v>
      </c>
      <c r="B57" s="115">
        <v>267</v>
      </c>
      <c r="C57" s="115" t="str">
        <f>VLOOKUP(B57,'[1]LISTADO ATM'!$A$2:$B$816,2,0)</f>
        <v xml:space="preserve">ATM Centro de Caja México </v>
      </c>
      <c r="D57" s="124" t="s">
        <v>2459</v>
      </c>
      <c r="E57" s="115" t="s">
        <v>2509</v>
      </c>
    </row>
    <row r="58" spans="1:5" ht="17.399999999999999" x14ac:dyDescent="0.3">
      <c r="A58" s="115" t="str">
        <f>VLOOKUP(B58,'[1]LISTADO ATM'!$A$2:$C$817,3,0)</f>
        <v>DISTRITO NACIONAL</v>
      </c>
      <c r="B58" s="115">
        <v>785</v>
      </c>
      <c r="C58" s="115" t="str">
        <f>VLOOKUP(B58,'[1]LISTADO ATM'!$A$2:$B$816,2,0)</f>
        <v xml:space="preserve">ATM S/M Nacional Máximo Gómez </v>
      </c>
      <c r="D58" s="124" t="s">
        <v>2459</v>
      </c>
      <c r="E58" s="126">
        <v>335753078</v>
      </c>
    </row>
    <row r="59" spans="1:5" ht="17.399999999999999" x14ac:dyDescent="0.3">
      <c r="A59" s="115" t="str">
        <f>VLOOKUP(B59,'[1]LISTADO ATM'!$A$2:$C$817,3,0)</f>
        <v>DISTRITO NACIONAL</v>
      </c>
      <c r="B59" s="115">
        <v>911</v>
      </c>
      <c r="C59" s="115" t="str">
        <f>VLOOKUP(B59,'[1]LISTADO ATM'!$A$2:$B$816,2,0)</f>
        <v xml:space="preserve">ATM Oficina Venezuela II </v>
      </c>
      <c r="D59" s="124" t="s">
        <v>2459</v>
      </c>
      <c r="E59" s="127">
        <v>335753553</v>
      </c>
    </row>
    <row r="60" spans="1:5" ht="17.399999999999999" x14ac:dyDescent="0.3">
      <c r="A60" s="115" t="e">
        <f>VLOOKUP(B60,'[1]LISTADO ATM'!$A$2:$C$817,3,0)</f>
        <v>#N/A</v>
      </c>
      <c r="B60" s="115"/>
      <c r="C60" s="115" t="e">
        <f>VLOOKUP(B60,'[1]LISTADO ATM'!$A$2:$B$816,2,0)</f>
        <v>#N/A</v>
      </c>
      <c r="D60" s="124" t="s">
        <v>2459</v>
      </c>
      <c r="E60" s="127"/>
    </row>
    <row r="61" spans="1:5" ht="17.399999999999999" x14ac:dyDescent="0.3">
      <c r="A61" s="115" t="e">
        <f>VLOOKUP(B61,'[1]LISTADO ATM'!$A$2:$C$817,3,0)</f>
        <v>#N/A</v>
      </c>
      <c r="B61" s="115"/>
      <c r="C61" s="115" t="e">
        <f>VLOOKUP(B61,'[1]LISTADO ATM'!$A$2:$B$816,2,0)</f>
        <v>#N/A</v>
      </c>
      <c r="D61" s="124" t="s">
        <v>2459</v>
      </c>
      <c r="E61" s="127"/>
    </row>
    <row r="62" spans="1:5" ht="17.399999999999999" x14ac:dyDescent="0.3">
      <c r="A62" s="115" t="e">
        <f>VLOOKUP(B62,'[1]LISTADO ATM'!$A$2:$C$817,3,0)</f>
        <v>#N/A</v>
      </c>
      <c r="B62" s="115"/>
      <c r="C62" s="115" t="e">
        <f>VLOOKUP(B62,'[1]LISTADO ATM'!$A$2:$B$816,2,0)</f>
        <v>#N/A</v>
      </c>
      <c r="D62" s="124" t="s">
        <v>2459</v>
      </c>
      <c r="E62" s="126"/>
    </row>
    <row r="63" spans="1:5" ht="17.399999999999999" x14ac:dyDescent="0.3">
      <c r="A63" s="115" t="e">
        <f>VLOOKUP(B63,'[1]LISTADO ATM'!$A$2:$C$817,3,0)</f>
        <v>#N/A</v>
      </c>
      <c r="B63" s="115"/>
      <c r="C63" s="115" t="e">
        <f>VLOOKUP(B63,'[1]LISTADO ATM'!$A$2:$B$816,2,0)</f>
        <v>#N/A</v>
      </c>
      <c r="D63" s="124" t="s">
        <v>2459</v>
      </c>
      <c r="E63" s="126"/>
    </row>
    <row r="64" spans="1:5" ht="17.399999999999999" x14ac:dyDescent="0.3">
      <c r="A64" s="115" t="e">
        <f>VLOOKUP(B64,'[1]LISTADO ATM'!$A$2:$C$817,3,0)</f>
        <v>#N/A</v>
      </c>
      <c r="B64" s="115"/>
      <c r="C64" s="115" t="e">
        <f>VLOOKUP(B64,'[1]LISTADO ATM'!$A$2:$B$816,2,0)</f>
        <v>#N/A</v>
      </c>
      <c r="D64" s="124" t="s">
        <v>2459</v>
      </c>
      <c r="E64" s="127"/>
    </row>
    <row r="65" spans="1:5" ht="17.399999999999999" x14ac:dyDescent="0.3">
      <c r="A65" s="115" t="e">
        <f>VLOOKUP(B65,'[1]LISTADO ATM'!$A$2:$C$817,3,0)</f>
        <v>#N/A</v>
      </c>
      <c r="B65" s="115"/>
      <c r="C65" s="115" t="e">
        <f>VLOOKUP(B65,'[1]LISTADO ATM'!$A$2:$B$816,2,0)</f>
        <v>#N/A</v>
      </c>
      <c r="D65" s="124" t="s">
        <v>2459</v>
      </c>
      <c r="E65" s="115"/>
    </row>
    <row r="66" spans="1:5" ht="18.75" customHeight="1" thickBot="1" x14ac:dyDescent="0.35">
      <c r="A66" s="120" t="s">
        <v>2428</v>
      </c>
      <c r="B66" s="125">
        <f>COUNT(B52:B65)</f>
        <v>8</v>
      </c>
      <c r="C66" s="118"/>
      <c r="D66" s="118"/>
      <c r="E66" s="119"/>
    </row>
    <row r="67" spans="1:5" ht="15" thickBot="1" x14ac:dyDescent="0.35">
      <c r="A67" s="97"/>
      <c r="B67" s="97"/>
      <c r="C67" s="97"/>
      <c r="D67" s="97"/>
      <c r="E67" s="97"/>
    </row>
    <row r="68" spans="1:5" ht="18" thickBot="1" x14ac:dyDescent="0.35">
      <c r="A68" s="146" t="s">
        <v>2429</v>
      </c>
      <c r="B68" s="147"/>
      <c r="C68" s="97"/>
      <c r="D68" s="97"/>
      <c r="E68" s="97"/>
    </row>
    <row r="69" spans="1:5" ht="18" thickBot="1" x14ac:dyDescent="0.35">
      <c r="A69" s="148">
        <f>+B48+B66</f>
        <v>30</v>
      </c>
      <c r="B69" s="149"/>
      <c r="C69" s="97"/>
      <c r="D69" s="97"/>
      <c r="E69" s="97"/>
    </row>
    <row r="70" spans="1:5" ht="15" thickBot="1" x14ac:dyDescent="0.35">
      <c r="A70" s="97"/>
      <c r="B70" s="97"/>
      <c r="C70" s="97"/>
      <c r="D70" s="97"/>
      <c r="E70" s="97"/>
    </row>
    <row r="71" spans="1:5" ht="18" thickBot="1" x14ac:dyDescent="0.35">
      <c r="A71" s="150" t="s">
        <v>2432</v>
      </c>
      <c r="B71" s="151"/>
      <c r="C71" s="151"/>
      <c r="D71" s="151"/>
      <c r="E71" s="152"/>
    </row>
    <row r="72" spans="1:5" ht="17.399999999999999" x14ac:dyDescent="0.3">
      <c r="A72" s="113" t="s">
        <v>15</v>
      </c>
      <c r="B72" s="114" t="s">
        <v>2426</v>
      </c>
      <c r="C72" s="121" t="s">
        <v>46</v>
      </c>
      <c r="D72" s="144" t="s">
        <v>2433</v>
      </c>
      <c r="E72" s="145"/>
    </row>
    <row r="73" spans="1:5" ht="17.399999999999999" x14ac:dyDescent="0.3">
      <c r="A73" s="115" t="str">
        <f>VLOOKUP(B73,'[1]LISTADO ATM'!$A$2:$C$817,3,0)</f>
        <v>NORTE</v>
      </c>
      <c r="B73" s="115">
        <v>291</v>
      </c>
      <c r="C73" s="115" t="str">
        <f>VLOOKUP(B73,'[1]LISTADO ATM'!$A$2:$B$816,2,0)</f>
        <v xml:space="preserve">ATM S/M Jumbo Las Colinas </v>
      </c>
      <c r="D73" s="141" t="s">
        <v>2476</v>
      </c>
      <c r="E73" s="141"/>
    </row>
    <row r="74" spans="1:5" ht="17.399999999999999" x14ac:dyDescent="0.3">
      <c r="A74" s="115" t="str">
        <f>VLOOKUP(B74,'[1]LISTADO ATM'!$A$2:$C$817,3,0)</f>
        <v>DISTRITO NACIONAL</v>
      </c>
      <c r="B74" s="115">
        <v>14</v>
      </c>
      <c r="C74" s="115" t="str">
        <f>VLOOKUP(B74,'[1]LISTADO ATM'!$A$2:$B$816,2,0)</f>
        <v xml:space="preserve">ATM Oficina Aeropuerto Las Américas I </v>
      </c>
      <c r="D74" s="141" t="s">
        <v>2476</v>
      </c>
      <c r="E74" s="141"/>
    </row>
    <row r="75" spans="1:5" ht="17.399999999999999" x14ac:dyDescent="0.3">
      <c r="A75" s="115" t="str">
        <f>VLOOKUP(B75,'[1]LISTADO ATM'!$A$2:$C$817,3,0)</f>
        <v>ESTE</v>
      </c>
      <c r="B75" s="115">
        <v>159</v>
      </c>
      <c r="C75" s="115" t="str">
        <f>VLOOKUP(B75,'[1]LISTADO ATM'!$A$2:$B$816,2,0)</f>
        <v xml:space="preserve">ATM Hotel Dreams Bayahibe I </v>
      </c>
      <c r="D75" s="141" t="s">
        <v>2495</v>
      </c>
      <c r="E75" s="141"/>
    </row>
    <row r="76" spans="1:5" ht="17.399999999999999" x14ac:dyDescent="0.3">
      <c r="A76" s="115" t="str">
        <f>VLOOKUP(B76,'[1]LISTADO ATM'!$A$2:$C$817,3,0)</f>
        <v>DISTRITO NACIONAL</v>
      </c>
      <c r="B76" s="115">
        <v>235</v>
      </c>
      <c r="C76" s="115" t="str">
        <f>VLOOKUP(B76,'[1]LISTADO ATM'!$A$2:$B$816,2,0)</f>
        <v xml:space="preserve">ATM Oficina Multicentro La Sirena San Isidro </v>
      </c>
      <c r="D76" s="141" t="s">
        <v>2476</v>
      </c>
      <c r="E76" s="141"/>
    </row>
    <row r="77" spans="1:5" ht="17.399999999999999" x14ac:dyDescent="0.3">
      <c r="A77" s="115" t="str">
        <f>VLOOKUP(B77,'[1]LISTADO ATM'!$A$2:$C$817,3,0)</f>
        <v>NORTE</v>
      </c>
      <c r="B77" s="115">
        <v>604</v>
      </c>
      <c r="C77" s="115" t="str">
        <f>VLOOKUP(B77,'[1]LISTADO ATM'!$A$2:$B$816,2,0)</f>
        <v xml:space="preserve">ATM Oficina Estancia Nueva (Moca) </v>
      </c>
      <c r="D77" s="141" t="s">
        <v>2495</v>
      </c>
      <c r="E77" s="141"/>
    </row>
    <row r="78" spans="1:5" ht="17.399999999999999" x14ac:dyDescent="0.3">
      <c r="A78" s="115" t="str">
        <f>VLOOKUP(B78,'[1]LISTADO ATM'!$A$2:$C$817,3,0)</f>
        <v>NORTE</v>
      </c>
      <c r="B78" s="115">
        <v>855</v>
      </c>
      <c r="C78" s="115" t="str">
        <f>VLOOKUP(B78,'[1]LISTADO ATM'!$A$2:$B$816,2,0)</f>
        <v xml:space="preserve">ATM Palacio de Justicia La Vega </v>
      </c>
      <c r="D78" s="141" t="s">
        <v>2476</v>
      </c>
      <c r="E78" s="141"/>
    </row>
    <row r="79" spans="1:5" ht="17.399999999999999" x14ac:dyDescent="0.3">
      <c r="A79" s="115" t="str">
        <f>VLOOKUP(B79,'[1]LISTADO ATM'!$A$2:$C$817,3,0)</f>
        <v>DISTRITO NACIONAL</v>
      </c>
      <c r="B79" s="115">
        <v>672</v>
      </c>
      <c r="C79" s="115" t="str">
        <f>VLOOKUP(B79,'[1]LISTADO ATM'!$A$2:$B$816,2,0)</f>
        <v>ATM Destacamento Policía Nacional La Victoria</v>
      </c>
      <c r="D79" s="141" t="s">
        <v>2476</v>
      </c>
      <c r="E79" s="141"/>
    </row>
    <row r="80" spans="1:5" ht="17.399999999999999" x14ac:dyDescent="0.3">
      <c r="A80" s="115" t="str">
        <f>VLOOKUP(B80,'[1]LISTADO ATM'!$A$2:$C$817,3,0)</f>
        <v>ESTE</v>
      </c>
      <c r="B80" s="115">
        <v>822</v>
      </c>
      <c r="C80" s="115" t="str">
        <f>VLOOKUP(B80,'[1]LISTADO ATM'!$A$2:$B$816,2,0)</f>
        <v xml:space="preserve">ATM INDUSPALMA </v>
      </c>
      <c r="D80" s="141" t="s">
        <v>2476</v>
      </c>
      <c r="E80" s="141"/>
    </row>
    <row r="81" spans="1:5" ht="17.399999999999999" x14ac:dyDescent="0.3">
      <c r="A81" s="115" t="str">
        <f>VLOOKUP(B81,'[1]LISTADO ATM'!$A$2:$C$817,3,0)</f>
        <v>DISTRITO NACIONAL</v>
      </c>
      <c r="B81" s="115">
        <v>724</v>
      </c>
      <c r="C81" s="115" t="str">
        <f>VLOOKUP(B81,'[1]LISTADO ATM'!$A$2:$B$816,2,0)</f>
        <v xml:space="preserve">ATM El Huacal I </v>
      </c>
      <c r="D81" s="142" t="s">
        <v>2495</v>
      </c>
      <c r="E81" s="143"/>
    </row>
    <row r="82" spans="1:5" ht="17.399999999999999" x14ac:dyDescent="0.3">
      <c r="A82" s="115" t="str">
        <f>VLOOKUP(B82,'[1]LISTADO ATM'!$A$2:$C$817,3,0)</f>
        <v>SUR</v>
      </c>
      <c r="B82" s="115">
        <v>301</v>
      </c>
      <c r="C82" s="115" t="str">
        <f>VLOOKUP(B82,'[1]LISTADO ATM'!$A$2:$B$816,2,0)</f>
        <v xml:space="preserve">ATM UNP Alfa y Omega (Barahona) </v>
      </c>
      <c r="D82" s="141" t="s">
        <v>2476</v>
      </c>
      <c r="E82" s="141"/>
    </row>
    <row r="83" spans="1:5" ht="17.399999999999999" x14ac:dyDescent="0.3">
      <c r="A83" s="115" t="str">
        <f>VLOOKUP(B83,'[1]LISTADO ATM'!$A$2:$C$817,3,0)</f>
        <v>NORTE</v>
      </c>
      <c r="B83" s="115">
        <v>741</v>
      </c>
      <c r="C83" s="115" t="str">
        <f>VLOOKUP(B83,'[1]LISTADO ATM'!$A$2:$B$816,2,0)</f>
        <v>ATM CURNE UASD San Francisco de Macorís</v>
      </c>
      <c r="D83" s="141" t="s">
        <v>2476</v>
      </c>
      <c r="E83" s="141"/>
    </row>
    <row r="84" spans="1:5" ht="17.399999999999999" x14ac:dyDescent="0.3">
      <c r="A84" s="115" t="str">
        <f>VLOOKUP(B84,'[1]LISTADO ATM'!$A$2:$C$817,3,0)</f>
        <v>ESTE</v>
      </c>
      <c r="B84" s="115">
        <v>843</v>
      </c>
      <c r="C84" s="115" t="str">
        <f>VLOOKUP(B84,'[1]LISTADO ATM'!$A$2:$B$816,2,0)</f>
        <v xml:space="preserve">ATM Oficina Romana Centro </v>
      </c>
      <c r="D84" s="141" t="s">
        <v>2476</v>
      </c>
      <c r="E84" s="141"/>
    </row>
    <row r="85" spans="1:5" ht="17.399999999999999" x14ac:dyDescent="0.3">
      <c r="A85" s="115" t="str">
        <f>VLOOKUP(B85,'[1]LISTADO ATM'!$A$2:$C$817,3,0)</f>
        <v>ESTE</v>
      </c>
      <c r="B85" s="115">
        <v>609</v>
      </c>
      <c r="C85" s="115" t="str">
        <f>VLOOKUP(B85,'[1]LISTADO ATM'!$A$2:$B$816,2,0)</f>
        <v xml:space="preserve">ATM S/M Jumbo (San Pedro) </v>
      </c>
      <c r="D85" s="141" t="s">
        <v>2476</v>
      </c>
      <c r="E85" s="141"/>
    </row>
    <row r="86" spans="1:5" ht="17.399999999999999" x14ac:dyDescent="0.3">
      <c r="A86" s="115" t="str">
        <f>VLOOKUP(B86,'[1]LISTADO ATM'!$A$2:$C$817,3,0)</f>
        <v>NORTE</v>
      </c>
      <c r="B86" s="115">
        <v>668</v>
      </c>
      <c r="C86" s="115" t="str">
        <f>VLOOKUP(B86,'[1]LISTADO ATM'!$A$2:$B$816,2,0)</f>
        <v>ATM Hospital HEMMI (Santiago)</v>
      </c>
      <c r="D86" s="141" t="s">
        <v>2476</v>
      </c>
      <c r="E86" s="141"/>
    </row>
    <row r="87" spans="1:5" ht="17.399999999999999" x14ac:dyDescent="0.3">
      <c r="A87" s="115" t="str">
        <f>VLOOKUP(B87,'[1]LISTADO ATM'!$A$2:$C$817,3,0)</f>
        <v>NORTE</v>
      </c>
      <c r="B87" s="115">
        <v>748</v>
      </c>
      <c r="C87" s="115" t="str">
        <f>VLOOKUP(B87,'[1]LISTADO ATM'!$A$2:$B$816,2,0)</f>
        <v xml:space="preserve">ATM Centro de Caja (Santiago) </v>
      </c>
      <c r="D87" s="141" t="s">
        <v>2476</v>
      </c>
      <c r="E87" s="141"/>
    </row>
    <row r="88" spans="1:5" ht="17.399999999999999" x14ac:dyDescent="0.3">
      <c r="A88" s="115" t="str">
        <f>VLOOKUP(B88,'[1]LISTADO ATM'!$A$2:$C$817,3,0)</f>
        <v>NORTE</v>
      </c>
      <c r="B88" s="115">
        <v>740</v>
      </c>
      <c r="C88" s="115" t="str">
        <f>VLOOKUP(B88,'[1]LISTADO ATM'!$A$2:$B$816,2,0)</f>
        <v xml:space="preserve">ATM EDENORTE (Santiago) </v>
      </c>
      <c r="D88" s="141" t="s">
        <v>2476</v>
      </c>
      <c r="E88" s="141"/>
    </row>
    <row r="89" spans="1:5" ht="17.399999999999999" x14ac:dyDescent="0.3">
      <c r="A89" s="115" t="str">
        <f>VLOOKUP(B89,'[1]LISTADO ATM'!$A$2:$C$817,3,0)</f>
        <v>NORTE</v>
      </c>
      <c r="B89" s="115">
        <v>903</v>
      </c>
      <c r="C89" s="115" t="str">
        <f>VLOOKUP(B89,'[1]LISTADO ATM'!$A$2:$B$816,2,0)</f>
        <v xml:space="preserve">ATM Oficina La Vega Real I </v>
      </c>
      <c r="D89" s="141" t="s">
        <v>2476</v>
      </c>
      <c r="E89" s="141"/>
    </row>
    <row r="90" spans="1:5" ht="17.399999999999999" x14ac:dyDescent="0.3">
      <c r="A90" s="115" t="str">
        <f>VLOOKUP(B90,'[1]LISTADO ATM'!$A$2:$C$817,3,0)</f>
        <v>DISTRITO NACIONAL</v>
      </c>
      <c r="B90" s="115">
        <v>761</v>
      </c>
      <c r="C90" s="115" t="str">
        <f>VLOOKUP(B90,'[1]LISTADO ATM'!$A$2:$B$816,2,0)</f>
        <v xml:space="preserve">ATM ISSPOL </v>
      </c>
      <c r="D90" s="141" t="s">
        <v>2476</v>
      </c>
      <c r="E90" s="141"/>
    </row>
    <row r="91" spans="1:5" ht="17.399999999999999" x14ac:dyDescent="0.3">
      <c r="A91" s="115" t="str">
        <f>VLOOKUP(B91,'[1]LISTADO ATM'!$A$2:$C$817,3,0)</f>
        <v>ESTE</v>
      </c>
      <c r="B91" s="115">
        <v>651</v>
      </c>
      <c r="C91" s="115" t="str">
        <f>VLOOKUP(B91,'[1]LISTADO ATM'!$A$2:$B$816,2,0)</f>
        <v>ATM Eco Petroleo Romana</v>
      </c>
      <c r="D91" s="141" t="s">
        <v>2476</v>
      </c>
      <c r="E91" s="141"/>
    </row>
    <row r="92" spans="1:5" ht="17.399999999999999" x14ac:dyDescent="0.3">
      <c r="A92" s="115" t="str">
        <f>VLOOKUP(B92,'[1]LISTADO ATM'!$A$2:$C$817,3,0)</f>
        <v>DISTRITO NACIONAL</v>
      </c>
      <c r="B92" s="115">
        <v>570</v>
      </c>
      <c r="C92" s="115" t="str">
        <f>VLOOKUP(B92,'[1]LISTADO ATM'!$A$2:$B$816,2,0)</f>
        <v xml:space="preserve">ATM S/M Liverpool Villa Mella </v>
      </c>
      <c r="D92" s="141" t="s">
        <v>2476</v>
      </c>
      <c r="E92" s="141"/>
    </row>
    <row r="93" spans="1:5" ht="17.399999999999999" x14ac:dyDescent="0.3">
      <c r="A93" s="115" t="e">
        <f>VLOOKUP(B93,'[1]LISTADO ATM'!$A$2:$C$817,3,0)</f>
        <v>#N/A</v>
      </c>
      <c r="B93" s="115"/>
      <c r="C93" s="115" t="e">
        <f>VLOOKUP(B93,'[1]LISTADO ATM'!$A$2:$B$816,2,0)</f>
        <v>#N/A</v>
      </c>
      <c r="D93" s="141" t="s">
        <v>2476</v>
      </c>
      <c r="E93" s="141"/>
    </row>
    <row r="94" spans="1:5" ht="17.399999999999999" x14ac:dyDescent="0.3">
      <c r="A94" s="115" t="e">
        <f>VLOOKUP(B94,'[1]LISTADO ATM'!$A$2:$C$817,3,0)</f>
        <v>#N/A</v>
      </c>
      <c r="B94" s="115"/>
      <c r="C94" s="115" t="e">
        <f>VLOOKUP(B94,'[1]LISTADO ATM'!$A$2:$B$816,2,0)</f>
        <v>#N/A</v>
      </c>
      <c r="D94" s="141" t="s">
        <v>2476</v>
      </c>
      <c r="E94" s="141"/>
    </row>
    <row r="95" spans="1:5" ht="17.399999999999999" x14ac:dyDescent="0.3">
      <c r="A95" s="115" t="e">
        <f>VLOOKUP(B95,'[1]LISTADO ATM'!$A$2:$C$817,3,0)</f>
        <v>#N/A</v>
      </c>
      <c r="B95" s="115"/>
      <c r="C95" s="115" t="e">
        <f>VLOOKUP(B95,'[1]LISTADO ATM'!$A$2:$B$816,2,0)</f>
        <v>#N/A</v>
      </c>
      <c r="D95" s="141" t="s">
        <v>2495</v>
      </c>
      <c r="E95" s="141"/>
    </row>
    <row r="96" spans="1:5" ht="18" thickBot="1" x14ac:dyDescent="0.35">
      <c r="A96" s="120" t="s">
        <v>2428</v>
      </c>
      <c r="B96" s="125">
        <f>COUNT(B73:B95)</f>
        <v>20</v>
      </c>
      <c r="C96" s="118"/>
      <c r="D96" s="118"/>
      <c r="E96" s="119"/>
    </row>
  </sheetData>
  <mergeCells count="34">
    <mergeCell ref="D91:E91"/>
    <mergeCell ref="D92:E92"/>
    <mergeCell ref="D93:E93"/>
    <mergeCell ref="D94:E94"/>
    <mergeCell ref="D95:E95"/>
    <mergeCell ref="C11:E11"/>
    <mergeCell ref="A13:E13"/>
    <mergeCell ref="A50:E50"/>
    <mergeCell ref="A1:E1"/>
    <mergeCell ref="A2:E2"/>
    <mergeCell ref="A3:E3"/>
    <mergeCell ref="A8:E8"/>
    <mergeCell ref="D74:E74"/>
    <mergeCell ref="D75:E75"/>
    <mergeCell ref="D73:E73"/>
    <mergeCell ref="D72:E72"/>
    <mergeCell ref="A68:B68"/>
    <mergeCell ref="A69:B69"/>
    <mergeCell ref="A71:E71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</mergeCells>
  <phoneticPr fontId="47" type="noConversion"/>
  <conditionalFormatting sqref="B97:B1048576">
    <cfRule type="duplicateValues" dxfId="136" priority="216"/>
    <cfRule type="duplicateValues" dxfId="135" priority="217"/>
  </conditionalFormatting>
  <conditionalFormatting sqref="E60">
    <cfRule type="duplicateValues" dxfId="134" priority="42"/>
  </conditionalFormatting>
  <conditionalFormatting sqref="E60">
    <cfRule type="duplicateValues" dxfId="133" priority="39"/>
    <cfRule type="duplicateValues" dxfId="132" priority="40"/>
    <cfRule type="duplicateValues" dxfId="131" priority="41"/>
  </conditionalFormatting>
  <conditionalFormatting sqref="E60">
    <cfRule type="duplicateValues" dxfId="130" priority="37"/>
    <cfRule type="duplicateValues" dxfId="129" priority="38"/>
  </conditionalFormatting>
  <conditionalFormatting sqref="E61 E64">
    <cfRule type="duplicateValues" dxfId="128" priority="36"/>
  </conditionalFormatting>
  <conditionalFormatting sqref="E61 E64">
    <cfRule type="duplicateValues" dxfId="127" priority="33"/>
    <cfRule type="duplicateValues" dxfId="126" priority="34"/>
    <cfRule type="duplicateValues" dxfId="125" priority="35"/>
  </conditionalFormatting>
  <conditionalFormatting sqref="E61 E64">
    <cfRule type="duplicateValues" dxfId="124" priority="31"/>
    <cfRule type="duplicateValues" dxfId="123" priority="32"/>
  </conditionalFormatting>
  <conditionalFormatting sqref="E41">
    <cfRule type="duplicateValues" dxfId="122" priority="30"/>
  </conditionalFormatting>
  <conditionalFormatting sqref="E41">
    <cfRule type="duplicateValues" dxfId="121" priority="27"/>
    <cfRule type="duplicateValues" dxfId="120" priority="28"/>
    <cfRule type="duplicateValues" dxfId="119" priority="29"/>
  </conditionalFormatting>
  <conditionalFormatting sqref="E41">
    <cfRule type="duplicateValues" dxfId="118" priority="25"/>
    <cfRule type="duplicateValues" dxfId="117" priority="26"/>
  </conditionalFormatting>
  <conditionalFormatting sqref="B48:B96 B1:B32 B41">
    <cfRule type="duplicateValues" dxfId="116" priority="24"/>
  </conditionalFormatting>
  <conditionalFormatting sqref="B47">
    <cfRule type="duplicateValues" dxfId="115" priority="23"/>
  </conditionalFormatting>
  <conditionalFormatting sqref="B33:B34 B38:B39 B42:B46">
    <cfRule type="duplicateValues" dxfId="114" priority="22"/>
  </conditionalFormatting>
  <conditionalFormatting sqref="B38:B39 B1:B34 B41:B96">
    <cfRule type="duplicateValues" dxfId="113" priority="21"/>
  </conditionalFormatting>
  <conditionalFormatting sqref="B35">
    <cfRule type="duplicateValues" dxfId="112" priority="20"/>
  </conditionalFormatting>
  <conditionalFormatting sqref="B35">
    <cfRule type="duplicateValues" dxfId="111" priority="19"/>
  </conditionalFormatting>
  <conditionalFormatting sqref="E36">
    <cfRule type="duplicateValues" dxfId="110" priority="18"/>
  </conditionalFormatting>
  <conditionalFormatting sqref="E36">
    <cfRule type="duplicateValues" dxfId="109" priority="15"/>
    <cfRule type="duplicateValues" dxfId="108" priority="16"/>
    <cfRule type="duplicateValues" dxfId="107" priority="17"/>
  </conditionalFormatting>
  <conditionalFormatting sqref="E36">
    <cfRule type="duplicateValues" dxfId="106" priority="13"/>
    <cfRule type="duplicateValues" dxfId="105" priority="14"/>
  </conditionalFormatting>
  <conditionalFormatting sqref="B36">
    <cfRule type="duplicateValues" dxfId="104" priority="12"/>
  </conditionalFormatting>
  <conditionalFormatting sqref="B36">
    <cfRule type="duplicateValues" dxfId="103" priority="11"/>
  </conditionalFormatting>
  <conditionalFormatting sqref="B37">
    <cfRule type="duplicateValues" dxfId="102" priority="10"/>
  </conditionalFormatting>
  <conditionalFormatting sqref="B37">
    <cfRule type="duplicateValues" dxfId="101" priority="9"/>
  </conditionalFormatting>
  <conditionalFormatting sqref="E40">
    <cfRule type="duplicateValues" dxfId="100" priority="8"/>
  </conditionalFormatting>
  <conditionalFormatting sqref="E40">
    <cfRule type="duplicateValues" dxfId="99" priority="5"/>
    <cfRule type="duplicateValues" dxfId="98" priority="6"/>
    <cfRule type="duplicateValues" dxfId="97" priority="7"/>
  </conditionalFormatting>
  <conditionalFormatting sqref="E40">
    <cfRule type="duplicateValues" dxfId="96" priority="3"/>
    <cfRule type="duplicateValues" dxfId="95" priority="4"/>
  </conditionalFormatting>
  <conditionalFormatting sqref="B40">
    <cfRule type="duplicateValues" dxfId="94" priority="2"/>
  </conditionalFormatting>
  <conditionalFormatting sqref="B40">
    <cfRule type="duplicateValues" dxfId="9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2489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2479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1599</v>
      </c>
      <c r="C425" s="40" t="s">
        <v>1275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34">
        <v>581</v>
      </c>
      <c r="B430" s="134" t="s">
        <v>1606</v>
      </c>
      <c r="C430" s="134" t="s">
        <v>1275</v>
      </c>
    </row>
    <row r="431" spans="1:3" x14ac:dyDescent="0.3">
      <c r="A431" s="40">
        <v>582</v>
      </c>
      <c r="B431" s="40" t="s">
        <v>2522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62" t="s">
        <v>2437</v>
      </c>
      <c r="B1" s="163"/>
      <c r="C1" s="163"/>
      <c r="D1" s="163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62" t="s">
        <v>2447</v>
      </c>
      <c r="B25" s="163"/>
      <c r="C25" s="163"/>
      <c r="D25" s="163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68"/>
      <c r="B27" s="55"/>
      <c r="C27" s="68"/>
      <c r="D27" s="68"/>
    </row>
    <row r="28" spans="1:4" ht="15.6" x14ac:dyDescent="0.3">
      <c r="A28" s="68"/>
      <c r="B28" s="55"/>
      <c r="C28" s="68"/>
      <c r="D28" s="68"/>
    </row>
    <row r="29" spans="1:4" ht="15.6" x14ac:dyDescent="0.3">
      <c r="A29" s="68"/>
      <c r="B29" s="55"/>
      <c r="C29" s="68"/>
      <c r="D29" s="68"/>
    </row>
    <row r="30" spans="1:4" ht="15.6" x14ac:dyDescent="0.3">
      <c r="A30" s="68"/>
      <c r="B30" s="55"/>
      <c r="C30" s="68"/>
      <c r="D30" s="68"/>
    </row>
    <row r="31" spans="1:4" ht="15.6" x14ac:dyDescent="0.3">
      <c r="A31" s="68"/>
      <c r="B31" s="55"/>
      <c r="C31" s="68"/>
      <c r="D31" s="68"/>
    </row>
    <row r="32" spans="1:4" s="69" customFormat="1" ht="15.6" x14ac:dyDescent="0.3">
      <c r="A32" s="68"/>
      <c r="B32" s="55"/>
      <c r="C32" s="68"/>
      <c r="D32" s="68"/>
    </row>
    <row r="33" spans="1:4" s="69" customFormat="1" ht="15.6" x14ac:dyDescent="0.3">
      <c r="A33" s="68"/>
      <c r="B33" s="55"/>
      <c r="C33" s="68"/>
      <c r="D33" s="68"/>
    </row>
    <row r="34" spans="1:4" s="69" customFormat="1" ht="15.6" x14ac:dyDescent="0.3">
      <c r="A34" s="68"/>
      <c r="B34" s="55"/>
      <c r="C34" s="68"/>
      <c r="D34" s="68"/>
    </row>
    <row r="35" spans="1:4" s="69" customFormat="1" ht="15.6" x14ac:dyDescent="0.3">
      <c r="A35" s="68"/>
      <c r="B35" s="55"/>
      <c r="C35" s="68"/>
      <c r="D35" s="68"/>
    </row>
    <row r="36" spans="1:4" s="69" customFormat="1" ht="15.6" x14ac:dyDescent="0.3">
      <c r="A36" s="68"/>
      <c r="B36" s="55"/>
      <c r="C36" s="68"/>
      <c r="D36" s="68"/>
    </row>
    <row r="37" spans="1:4" s="69" customFormat="1" ht="15.6" x14ac:dyDescent="0.3">
      <c r="A37" s="68"/>
      <c r="B37" s="55"/>
      <c r="C37" s="68"/>
      <c r="D37" s="68"/>
    </row>
    <row r="38" spans="1:4" s="69" customFormat="1" ht="15.6" x14ac:dyDescent="0.3">
      <c r="A38" s="68"/>
      <c r="B38" s="55"/>
      <c r="C38" s="68"/>
      <c r="D38" s="68"/>
    </row>
    <row r="39" spans="1:4" s="71" customFormat="1" ht="15.6" x14ac:dyDescent="0.3">
      <c r="A39" s="68"/>
      <c r="B39" s="55"/>
      <c r="C39" s="68"/>
      <c r="D39" s="68"/>
    </row>
    <row r="40" spans="1:4" s="71" customFormat="1" ht="15.6" x14ac:dyDescent="0.3">
      <c r="A40" s="68"/>
      <c r="B40" s="55"/>
      <c r="C40" s="68"/>
      <c r="D40" s="68"/>
    </row>
    <row r="41" spans="1:4" s="71" customFormat="1" ht="15.6" x14ac:dyDescent="0.3">
      <c r="A41" s="68"/>
      <c r="B41" s="55"/>
      <c r="C41" s="68"/>
      <c r="D41" s="68"/>
    </row>
    <row r="42" spans="1:4" s="71" customFormat="1" ht="15.6" x14ac:dyDescent="0.3">
      <c r="A42" s="68"/>
      <c r="B42" s="55"/>
      <c r="C42" s="68"/>
      <c r="D42" s="68"/>
    </row>
    <row r="43" spans="1:4" s="71" customFormat="1" ht="15.6" x14ac:dyDescent="0.3">
      <c r="A43" s="68"/>
      <c r="B43" s="55"/>
      <c r="C43" s="68"/>
      <c r="D43" s="68"/>
    </row>
    <row r="44" spans="1:4" s="71" customFormat="1" ht="15.6" x14ac:dyDescent="0.3">
      <c r="A44" s="68"/>
      <c r="B44" s="55"/>
      <c r="C44" s="68"/>
      <c r="D44" s="68"/>
    </row>
    <row r="45" spans="1:4" s="71" customFormat="1" ht="15.6" x14ac:dyDescent="0.3">
      <c r="A45" s="68"/>
      <c r="B45" s="55"/>
      <c r="C45" s="68"/>
      <c r="D45" s="68"/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0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0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 t="e">
        <f>D49/D48</f>
        <v>#DIV/0!</v>
      </c>
    </row>
    <row r="52" spans="1:4" ht="15" thickBot="1" x14ac:dyDescent="0.35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92" priority="120"/>
  </conditionalFormatting>
  <conditionalFormatting sqref="A27:A34">
    <cfRule type="duplicateValues" dxfId="91" priority="107630"/>
  </conditionalFormatting>
  <conditionalFormatting sqref="A27:A34">
    <cfRule type="duplicateValues" dxfId="90" priority="109"/>
  </conditionalFormatting>
  <conditionalFormatting sqref="A42:A45">
    <cfRule type="duplicateValues" dxfId="89" priority="107"/>
  </conditionalFormatting>
  <conditionalFormatting sqref="A7:A11">
    <cfRule type="duplicateValues" dxfId="88" priority="118999"/>
  </conditionalFormatting>
  <conditionalFormatting sqref="A7:A11">
    <cfRule type="duplicateValues" dxfId="87" priority="119003"/>
    <cfRule type="duplicateValues" dxfId="86" priority="119004"/>
  </conditionalFormatting>
  <conditionalFormatting sqref="A7:A11">
    <cfRule type="duplicateValues" dxfId="85" priority="119007"/>
    <cfRule type="duplicateValues" dxfId="84" priority="119008"/>
  </conditionalFormatting>
  <conditionalFormatting sqref="B37:B39">
    <cfRule type="duplicateValues" dxfId="83" priority="66"/>
    <cfRule type="duplicateValues" dxfId="82" priority="67"/>
  </conditionalFormatting>
  <conditionalFormatting sqref="B37:B39">
    <cfRule type="duplicateValues" dxfId="81" priority="65"/>
  </conditionalFormatting>
  <conditionalFormatting sqref="B37:B39">
    <cfRule type="duplicateValues" dxfId="80" priority="64"/>
  </conditionalFormatting>
  <conditionalFormatting sqref="B37:B39">
    <cfRule type="duplicateValues" dxfId="79" priority="62"/>
    <cfRule type="duplicateValues" dxfId="78" priority="63"/>
  </conditionalFormatting>
  <conditionalFormatting sqref="A27:A34">
    <cfRule type="duplicateValues" dxfId="77" priority="56"/>
  </conditionalFormatting>
  <conditionalFormatting sqref="A27:A34">
    <cfRule type="duplicateValues" dxfId="76" priority="54"/>
    <cfRule type="duplicateValues" dxfId="75" priority="55"/>
  </conditionalFormatting>
  <conditionalFormatting sqref="A27:A34">
    <cfRule type="duplicateValues" dxfId="74" priority="52"/>
    <cfRule type="duplicateValues" dxfId="73" priority="53"/>
  </conditionalFormatting>
  <conditionalFormatting sqref="B3">
    <cfRule type="duplicateValues" dxfId="72" priority="40"/>
    <cfRule type="duplicateValues" dxfId="71" priority="41"/>
  </conditionalFormatting>
  <conditionalFormatting sqref="B3">
    <cfRule type="duplicateValues" dxfId="70" priority="39"/>
  </conditionalFormatting>
  <conditionalFormatting sqref="B3">
    <cfRule type="duplicateValues" dxfId="69" priority="38"/>
  </conditionalFormatting>
  <conditionalFormatting sqref="B3">
    <cfRule type="duplicateValues" dxfId="68" priority="36"/>
    <cfRule type="duplicateValues" dxfId="67" priority="37"/>
  </conditionalFormatting>
  <conditionalFormatting sqref="A4:A6">
    <cfRule type="duplicateValues" dxfId="66" priority="35"/>
  </conditionalFormatting>
  <conditionalFormatting sqref="A4:A6">
    <cfRule type="duplicateValues" dxfId="65" priority="33"/>
    <cfRule type="duplicateValues" dxfId="64" priority="34"/>
  </conditionalFormatting>
  <conditionalFormatting sqref="A4:A6">
    <cfRule type="duplicateValues" dxfId="63" priority="31"/>
    <cfRule type="duplicateValues" dxfId="62" priority="32"/>
  </conditionalFormatting>
  <conditionalFormatting sqref="A30:A34">
    <cfRule type="duplicateValues" dxfId="61" priority="30"/>
  </conditionalFormatting>
  <conditionalFormatting sqref="A30:A34">
    <cfRule type="duplicateValues" dxfId="60" priority="29"/>
  </conditionalFormatting>
  <conditionalFormatting sqref="A3:A6">
    <cfRule type="duplicateValues" dxfId="59" priority="12"/>
  </conditionalFormatting>
  <conditionalFormatting sqref="A3:A6">
    <cfRule type="duplicateValues" dxfId="58" priority="10"/>
    <cfRule type="duplicateValues" dxfId="57" priority="11"/>
  </conditionalFormatting>
  <conditionalFormatting sqref="A3:A6">
    <cfRule type="duplicateValues" dxfId="56" priority="8"/>
    <cfRule type="duplicateValues" dxfId="55" priority="9"/>
  </conditionalFormatting>
  <conditionalFormatting sqref="A35:A41">
    <cfRule type="duplicateValues" dxfId="54" priority="7"/>
  </conditionalFormatting>
  <conditionalFormatting sqref="B4:B6">
    <cfRule type="duplicateValues" dxfId="53" priority="5"/>
    <cfRule type="duplicateValues" dxfId="52" priority="6"/>
  </conditionalFormatting>
  <conditionalFormatting sqref="B4:B6">
    <cfRule type="duplicateValues" dxfId="51" priority="4"/>
  </conditionalFormatting>
  <conditionalFormatting sqref="B4:B6">
    <cfRule type="duplicateValues" dxfId="50" priority="3"/>
  </conditionalFormatting>
  <conditionalFormatting sqref="B4:B6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4" t="s">
        <v>58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2" ca="1" si="0">CONCATENATE(TODAY()-C3," días")</f>
        <v>105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7.399999999999999" x14ac:dyDescent="0.3">
      <c r="A4" s="42" t="str">
        <f t="shared" ca="1" si="0"/>
        <v>86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85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7.399999999999999" x14ac:dyDescent="0.3">
      <c r="A6" s="74" t="str">
        <f t="shared" ca="1" si="0"/>
        <v>85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7.399999999999999" x14ac:dyDescent="0.3">
      <c r="A7" s="74" t="str">
        <f t="shared" ca="1" si="0"/>
        <v>84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83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7.399999999999999" x14ac:dyDescent="0.3">
      <c r="A9" s="74" t="str">
        <f t="shared" ca="1" si="0"/>
        <v>44.5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7.399999999999999" x14ac:dyDescent="0.3">
      <c r="A10" s="74" t="str">
        <f t="shared" ca="1" si="0"/>
        <v>43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7.399999999999999" x14ac:dyDescent="0.3">
      <c r="A11" s="74" t="str">
        <f t="shared" ca="1" si="0"/>
        <v>43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7.399999999999999" x14ac:dyDescent="0.3">
      <c r="A12" s="74" t="str">
        <f t="shared" ca="1" si="0"/>
        <v>49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7" priority="51"/>
  </conditionalFormatting>
  <conditionalFormatting sqref="E9:E1048576 E1:E2">
    <cfRule type="duplicateValues" dxfId="46" priority="99232"/>
  </conditionalFormatting>
  <conditionalFormatting sqref="E4">
    <cfRule type="duplicateValues" dxfId="45" priority="44"/>
  </conditionalFormatting>
  <conditionalFormatting sqref="E5:E8">
    <cfRule type="duplicateValues" dxfId="44" priority="42"/>
  </conditionalFormatting>
  <conditionalFormatting sqref="B12">
    <cfRule type="duplicateValues" dxfId="43" priority="16"/>
    <cfRule type="duplicateValues" dxfId="42" priority="17"/>
    <cfRule type="duplicateValues" dxfId="41" priority="18"/>
  </conditionalFormatting>
  <conditionalFormatting sqref="B12">
    <cfRule type="duplicateValues" dxfId="40" priority="15"/>
  </conditionalFormatting>
  <conditionalFormatting sqref="B12">
    <cfRule type="duplicateValues" dxfId="39" priority="13"/>
    <cfRule type="duplicateValues" dxfId="38" priority="14"/>
  </conditionalFormatting>
  <conditionalFormatting sqref="B12">
    <cfRule type="duplicateValues" dxfId="37" priority="10"/>
    <cfRule type="duplicateValues" dxfId="36" priority="11"/>
    <cfRule type="duplicateValues" dxfId="35" priority="12"/>
  </conditionalFormatting>
  <conditionalFormatting sqref="B12">
    <cfRule type="duplicateValues" dxfId="34" priority="9"/>
  </conditionalFormatting>
  <conditionalFormatting sqref="B12">
    <cfRule type="duplicateValues" dxfId="33" priority="7"/>
    <cfRule type="duplicateValues" dxfId="32" priority="8"/>
  </conditionalFormatting>
  <conditionalFormatting sqref="B12">
    <cfRule type="duplicateValues" dxfId="31" priority="6"/>
  </conditionalFormatting>
  <conditionalFormatting sqref="B12">
    <cfRule type="duplicateValues" dxfId="30" priority="3"/>
    <cfRule type="duplicateValues" dxfId="29" priority="4"/>
    <cfRule type="duplicateValues" dxfId="28" priority="5"/>
  </conditionalFormatting>
  <conditionalFormatting sqref="B12">
    <cfRule type="duplicateValues" dxfId="27" priority="2"/>
  </conditionalFormatting>
  <conditionalFormatting sqref="B12">
    <cfRule type="duplicateValues" dxfId="2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6" x14ac:dyDescent="0.3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6" x14ac:dyDescent="0.3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6" x14ac:dyDescent="0.3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6" x14ac:dyDescent="0.3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2" x14ac:dyDescent="0.3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2" x14ac:dyDescent="0.3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2" x14ac:dyDescent="0.3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2" x14ac:dyDescent="0.3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6" x14ac:dyDescent="0.3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2" x14ac:dyDescent="0.3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2" x14ac:dyDescent="0.3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2" x14ac:dyDescent="0.3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6" x14ac:dyDescent="0.3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2" x14ac:dyDescent="0.3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2" x14ac:dyDescent="0.3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2" x14ac:dyDescent="0.3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2" x14ac:dyDescent="0.3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2" x14ac:dyDescent="0.3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2" x14ac:dyDescent="0.3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2" x14ac:dyDescent="0.3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2" x14ac:dyDescent="0.3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6" x14ac:dyDescent="0.3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2" x14ac:dyDescent="0.3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2" x14ac:dyDescent="0.3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2" x14ac:dyDescent="0.3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2" x14ac:dyDescent="0.3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2" x14ac:dyDescent="0.3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2" x14ac:dyDescent="0.3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2" x14ac:dyDescent="0.3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2" x14ac:dyDescent="0.3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2" x14ac:dyDescent="0.3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2" x14ac:dyDescent="0.3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6" x14ac:dyDescent="0.3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2" x14ac:dyDescent="0.3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2" x14ac:dyDescent="0.3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2" x14ac:dyDescent="0.3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2" x14ac:dyDescent="0.3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2" x14ac:dyDescent="0.3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2" x14ac:dyDescent="0.3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2" x14ac:dyDescent="0.3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6" x14ac:dyDescent="0.3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2" x14ac:dyDescent="0.3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2" x14ac:dyDescent="0.3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6" x14ac:dyDescent="0.3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6" x14ac:dyDescent="0.3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6" x14ac:dyDescent="0.3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2" x14ac:dyDescent="0.3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6" x14ac:dyDescent="0.3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6" x14ac:dyDescent="0.3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6" x14ac:dyDescent="0.3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6" x14ac:dyDescent="0.3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6" x14ac:dyDescent="0.3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6" x14ac:dyDescent="0.3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6" x14ac:dyDescent="0.3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6" x14ac:dyDescent="0.3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2" x14ac:dyDescent="0.3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6" x14ac:dyDescent="0.3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3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6" x14ac:dyDescent="0.3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2" x14ac:dyDescent="0.3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6" x14ac:dyDescent="0.3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6" x14ac:dyDescent="0.3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6" x14ac:dyDescent="0.3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2" x14ac:dyDescent="0.3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2" x14ac:dyDescent="0.3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6" x14ac:dyDescent="0.3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6" x14ac:dyDescent="0.3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2" x14ac:dyDescent="0.3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6" x14ac:dyDescent="0.3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6" x14ac:dyDescent="0.3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6" x14ac:dyDescent="0.3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6" x14ac:dyDescent="0.3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6" x14ac:dyDescent="0.3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6" x14ac:dyDescent="0.3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6" x14ac:dyDescent="0.3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6" x14ac:dyDescent="0.3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6" x14ac:dyDescent="0.3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2" x14ac:dyDescent="0.3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6" x14ac:dyDescent="0.3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6" x14ac:dyDescent="0.3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6" x14ac:dyDescent="0.3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6" x14ac:dyDescent="0.3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2" x14ac:dyDescent="0.3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2" x14ac:dyDescent="0.3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2" x14ac:dyDescent="0.3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6" x14ac:dyDescent="0.3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6" x14ac:dyDescent="0.3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6" x14ac:dyDescent="0.3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6" x14ac:dyDescent="0.3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6" x14ac:dyDescent="0.3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6" x14ac:dyDescent="0.3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2" x14ac:dyDescent="0.3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6" x14ac:dyDescent="0.3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2" x14ac:dyDescent="0.3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6" x14ac:dyDescent="0.3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2" x14ac:dyDescent="0.3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2" x14ac:dyDescent="0.3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2" x14ac:dyDescent="0.3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2" x14ac:dyDescent="0.3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6" x14ac:dyDescent="0.3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6" x14ac:dyDescent="0.3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6" x14ac:dyDescent="0.3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2" x14ac:dyDescent="0.3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6" x14ac:dyDescent="0.3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6" x14ac:dyDescent="0.3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6" x14ac:dyDescent="0.3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2" x14ac:dyDescent="0.3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2" x14ac:dyDescent="0.3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6" x14ac:dyDescent="0.3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2" x14ac:dyDescent="0.3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2" x14ac:dyDescent="0.3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3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2" x14ac:dyDescent="0.3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6" x14ac:dyDescent="0.3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6" x14ac:dyDescent="0.3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2" x14ac:dyDescent="0.3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6" x14ac:dyDescent="0.3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6" x14ac:dyDescent="0.3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6" x14ac:dyDescent="0.3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6" x14ac:dyDescent="0.3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6" x14ac:dyDescent="0.3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2" x14ac:dyDescent="0.3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6" x14ac:dyDescent="0.3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x14ac:dyDescent="0.3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6" x14ac:dyDescent="0.3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6" x14ac:dyDescent="0.3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6" x14ac:dyDescent="0.3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6" x14ac:dyDescent="0.3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6" x14ac:dyDescent="0.3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2" x14ac:dyDescent="0.3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2" x14ac:dyDescent="0.3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6" x14ac:dyDescent="0.3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6" x14ac:dyDescent="0.3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6" x14ac:dyDescent="0.3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6" x14ac:dyDescent="0.3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6" x14ac:dyDescent="0.3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2" x14ac:dyDescent="0.3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6" x14ac:dyDescent="0.3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6" x14ac:dyDescent="0.3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6" x14ac:dyDescent="0.3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6" x14ac:dyDescent="0.3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2" x14ac:dyDescent="0.3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3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2" x14ac:dyDescent="0.3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2" x14ac:dyDescent="0.3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2" x14ac:dyDescent="0.3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2" x14ac:dyDescent="0.3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2" x14ac:dyDescent="0.3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6" x14ac:dyDescent="0.3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6" x14ac:dyDescent="0.3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6" x14ac:dyDescent="0.3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6" x14ac:dyDescent="0.3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6" x14ac:dyDescent="0.3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2" x14ac:dyDescent="0.3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6" x14ac:dyDescent="0.3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2" x14ac:dyDescent="0.3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2" x14ac:dyDescent="0.3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6" x14ac:dyDescent="0.3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2" x14ac:dyDescent="0.3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2" x14ac:dyDescent="0.3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2" x14ac:dyDescent="0.3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2" x14ac:dyDescent="0.3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2" x14ac:dyDescent="0.3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2" x14ac:dyDescent="0.3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2" x14ac:dyDescent="0.3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2" x14ac:dyDescent="0.3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2" x14ac:dyDescent="0.3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2" x14ac:dyDescent="0.3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2" x14ac:dyDescent="0.3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2" x14ac:dyDescent="0.3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2" x14ac:dyDescent="0.3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2" x14ac:dyDescent="0.3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2" x14ac:dyDescent="0.3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6" x14ac:dyDescent="0.3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6" x14ac:dyDescent="0.3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2" x14ac:dyDescent="0.3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2" x14ac:dyDescent="0.3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2" x14ac:dyDescent="0.3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2" x14ac:dyDescent="0.3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2" x14ac:dyDescent="0.3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2" x14ac:dyDescent="0.3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2" x14ac:dyDescent="0.3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2" x14ac:dyDescent="0.3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2" x14ac:dyDescent="0.3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6" x14ac:dyDescent="0.3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2" x14ac:dyDescent="0.3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2" x14ac:dyDescent="0.3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2" x14ac:dyDescent="0.3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3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6" x14ac:dyDescent="0.3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6" x14ac:dyDescent="0.3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2" x14ac:dyDescent="0.3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6" x14ac:dyDescent="0.3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2" x14ac:dyDescent="0.3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2" x14ac:dyDescent="0.3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2" x14ac:dyDescent="0.3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6" x14ac:dyDescent="0.3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6" x14ac:dyDescent="0.3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6" x14ac:dyDescent="0.3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6" x14ac:dyDescent="0.3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2" x14ac:dyDescent="0.3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6" x14ac:dyDescent="0.3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6" x14ac:dyDescent="0.3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6" x14ac:dyDescent="0.3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2" x14ac:dyDescent="0.3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6" x14ac:dyDescent="0.3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6" x14ac:dyDescent="0.3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6" x14ac:dyDescent="0.3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6" x14ac:dyDescent="0.3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6" x14ac:dyDescent="0.3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6" x14ac:dyDescent="0.3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2" x14ac:dyDescent="0.3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6" x14ac:dyDescent="0.3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6" x14ac:dyDescent="0.3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x14ac:dyDescent="0.3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6" x14ac:dyDescent="0.3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6" x14ac:dyDescent="0.3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6" x14ac:dyDescent="0.3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6" x14ac:dyDescent="0.3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2" x14ac:dyDescent="0.3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2" x14ac:dyDescent="0.3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2" x14ac:dyDescent="0.3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2" x14ac:dyDescent="0.3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2" x14ac:dyDescent="0.3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6" x14ac:dyDescent="0.3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2" x14ac:dyDescent="0.3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6" x14ac:dyDescent="0.3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2" x14ac:dyDescent="0.3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2" x14ac:dyDescent="0.3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2" x14ac:dyDescent="0.3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2" x14ac:dyDescent="0.3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2" x14ac:dyDescent="0.3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2" x14ac:dyDescent="0.3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2" x14ac:dyDescent="0.3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2" x14ac:dyDescent="0.3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2" x14ac:dyDescent="0.3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2" x14ac:dyDescent="0.3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2" x14ac:dyDescent="0.3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2" x14ac:dyDescent="0.3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2" x14ac:dyDescent="0.3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2" x14ac:dyDescent="0.3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2" x14ac:dyDescent="0.3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2" x14ac:dyDescent="0.3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2" x14ac:dyDescent="0.3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6" x14ac:dyDescent="0.3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2" x14ac:dyDescent="0.3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2" x14ac:dyDescent="0.3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2" x14ac:dyDescent="0.3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2" x14ac:dyDescent="0.3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2" x14ac:dyDescent="0.3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6" x14ac:dyDescent="0.3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2" x14ac:dyDescent="0.3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2" x14ac:dyDescent="0.3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2" x14ac:dyDescent="0.3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2" x14ac:dyDescent="0.3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2" x14ac:dyDescent="0.3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2" x14ac:dyDescent="0.3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2" x14ac:dyDescent="0.3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2" x14ac:dyDescent="0.3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2" x14ac:dyDescent="0.3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2" x14ac:dyDescent="0.3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2" x14ac:dyDescent="0.3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2" x14ac:dyDescent="0.3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6" x14ac:dyDescent="0.3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6" x14ac:dyDescent="0.3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6" x14ac:dyDescent="0.3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6" x14ac:dyDescent="0.3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6" x14ac:dyDescent="0.3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6" x14ac:dyDescent="0.3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6" x14ac:dyDescent="0.3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6" x14ac:dyDescent="0.3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6" x14ac:dyDescent="0.3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6" x14ac:dyDescent="0.3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6" x14ac:dyDescent="0.3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6" x14ac:dyDescent="0.3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2" x14ac:dyDescent="0.3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6" x14ac:dyDescent="0.3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2" x14ac:dyDescent="0.3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2" x14ac:dyDescent="0.3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6" x14ac:dyDescent="0.3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2" x14ac:dyDescent="0.3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2" x14ac:dyDescent="0.3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2" x14ac:dyDescent="0.3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2" x14ac:dyDescent="0.3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2" x14ac:dyDescent="0.3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6" x14ac:dyDescent="0.3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2" x14ac:dyDescent="0.3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6" x14ac:dyDescent="0.3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2" x14ac:dyDescent="0.3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2" x14ac:dyDescent="0.3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6" x14ac:dyDescent="0.3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6" x14ac:dyDescent="0.3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6" x14ac:dyDescent="0.3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2" x14ac:dyDescent="0.3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6" x14ac:dyDescent="0.3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6" x14ac:dyDescent="0.3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6" x14ac:dyDescent="0.3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2" x14ac:dyDescent="0.3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2" x14ac:dyDescent="0.3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2" x14ac:dyDescent="0.3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6" x14ac:dyDescent="0.3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6" x14ac:dyDescent="0.3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2" x14ac:dyDescent="0.3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2" x14ac:dyDescent="0.3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2" x14ac:dyDescent="0.3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6" x14ac:dyDescent="0.3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6" x14ac:dyDescent="0.3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2" x14ac:dyDescent="0.3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2" x14ac:dyDescent="0.3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6" x14ac:dyDescent="0.3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2" x14ac:dyDescent="0.3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6" x14ac:dyDescent="0.3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2" x14ac:dyDescent="0.3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6" x14ac:dyDescent="0.3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6" x14ac:dyDescent="0.3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2" x14ac:dyDescent="0.3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6" x14ac:dyDescent="0.3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2" x14ac:dyDescent="0.3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6" x14ac:dyDescent="0.3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6" x14ac:dyDescent="0.3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6" x14ac:dyDescent="0.3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6" x14ac:dyDescent="0.3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6" x14ac:dyDescent="0.3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6" x14ac:dyDescent="0.3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2" x14ac:dyDescent="0.3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6" x14ac:dyDescent="0.3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2" x14ac:dyDescent="0.3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6" x14ac:dyDescent="0.3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2" x14ac:dyDescent="0.3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2" x14ac:dyDescent="0.3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2" x14ac:dyDescent="0.3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2" x14ac:dyDescent="0.3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2" x14ac:dyDescent="0.3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2" x14ac:dyDescent="0.3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2" x14ac:dyDescent="0.3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6" x14ac:dyDescent="0.3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6" x14ac:dyDescent="0.3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6" x14ac:dyDescent="0.3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6" x14ac:dyDescent="0.3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6" x14ac:dyDescent="0.3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2" x14ac:dyDescent="0.3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6" x14ac:dyDescent="0.3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2" x14ac:dyDescent="0.3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2" x14ac:dyDescent="0.3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6" x14ac:dyDescent="0.3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6" x14ac:dyDescent="0.3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6" x14ac:dyDescent="0.3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6" x14ac:dyDescent="0.3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6" x14ac:dyDescent="0.3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2" x14ac:dyDescent="0.3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2" x14ac:dyDescent="0.3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6" x14ac:dyDescent="0.3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6" x14ac:dyDescent="0.3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6" x14ac:dyDescent="0.3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6" x14ac:dyDescent="0.3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6" x14ac:dyDescent="0.3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6" x14ac:dyDescent="0.3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2" x14ac:dyDescent="0.3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2" x14ac:dyDescent="0.3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2" x14ac:dyDescent="0.3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2" x14ac:dyDescent="0.3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2" x14ac:dyDescent="0.3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2" x14ac:dyDescent="0.3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2" x14ac:dyDescent="0.3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2" x14ac:dyDescent="0.3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6" x14ac:dyDescent="0.3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2" x14ac:dyDescent="0.3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2" x14ac:dyDescent="0.3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2" x14ac:dyDescent="0.3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6" x14ac:dyDescent="0.3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2" x14ac:dyDescent="0.3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6" x14ac:dyDescent="0.3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6" x14ac:dyDescent="0.3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6" x14ac:dyDescent="0.3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2" x14ac:dyDescent="0.3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2" x14ac:dyDescent="0.3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2" x14ac:dyDescent="0.3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2" x14ac:dyDescent="0.3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6" x14ac:dyDescent="0.3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2" x14ac:dyDescent="0.3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2" x14ac:dyDescent="0.3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2" x14ac:dyDescent="0.3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2" x14ac:dyDescent="0.3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2" x14ac:dyDescent="0.3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6" x14ac:dyDescent="0.3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2" x14ac:dyDescent="0.3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2" x14ac:dyDescent="0.3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2" x14ac:dyDescent="0.3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2" x14ac:dyDescent="0.3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2" x14ac:dyDescent="0.3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2" x14ac:dyDescent="0.3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2" x14ac:dyDescent="0.3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2" x14ac:dyDescent="0.3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2" x14ac:dyDescent="0.3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6" x14ac:dyDescent="0.3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2" x14ac:dyDescent="0.3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6" x14ac:dyDescent="0.3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6" x14ac:dyDescent="0.3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2" x14ac:dyDescent="0.3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2" x14ac:dyDescent="0.3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2" x14ac:dyDescent="0.3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2" x14ac:dyDescent="0.3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2" x14ac:dyDescent="0.3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6" x14ac:dyDescent="0.3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6" x14ac:dyDescent="0.3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2" x14ac:dyDescent="0.3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2" x14ac:dyDescent="0.3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2" x14ac:dyDescent="0.3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2" x14ac:dyDescent="0.3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2" x14ac:dyDescent="0.3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2" x14ac:dyDescent="0.3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6" x14ac:dyDescent="0.3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6" x14ac:dyDescent="0.3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2" x14ac:dyDescent="0.3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2" x14ac:dyDescent="0.3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6" x14ac:dyDescent="0.3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6" x14ac:dyDescent="0.3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2" x14ac:dyDescent="0.3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2" x14ac:dyDescent="0.3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2" x14ac:dyDescent="0.3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2" x14ac:dyDescent="0.3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6" x14ac:dyDescent="0.3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6" x14ac:dyDescent="0.3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2" x14ac:dyDescent="0.3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2" x14ac:dyDescent="0.3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6" x14ac:dyDescent="0.3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6" x14ac:dyDescent="0.3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6" x14ac:dyDescent="0.3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6" x14ac:dyDescent="0.3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2" x14ac:dyDescent="0.3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2" x14ac:dyDescent="0.3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2" x14ac:dyDescent="0.3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2" x14ac:dyDescent="0.3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6" x14ac:dyDescent="0.3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2" x14ac:dyDescent="0.3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6" x14ac:dyDescent="0.3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2" x14ac:dyDescent="0.3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6" x14ac:dyDescent="0.3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2" x14ac:dyDescent="0.3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2" x14ac:dyDescent="0.3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6" x14ac:dyDescent="0.3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2" x14ac:dyDescent="0.3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6" x14ac:dyDescent="0.3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6" x14ac:dyDescent="0.3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2" x14ac:dyDescent="0.3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6" x14ac:dyDescent="0.3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6" x14ac:dyDescent="0.3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2" x14ac:dyDescent="0.3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2" x14ac:dyDescent="0.3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2" x14ac:dyDescent="0.3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6" x14ac:dyDescent="0.3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6" x14ac:dyDescent="0.3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6" x14ac:dyDescent="0.3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2" x14ac:dyDescent="0.3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2" x14ac:dyDescent="0.3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6" x14ac:dyDescent="0.3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2" x14ac:dyDescent="0.3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2" x14ac:dyDescent="0.3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6" x14ac:dyDescent="0.3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6" x14ac:dyDescent="0.3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6" x14ac:dyDescent="0.3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2" x14ac:dyDescent="0.3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2" x14ac:dyDescent="0.3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2" x14ac:dyDescent="0.3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2" x14ac:dyDescent="0.3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6" x14ac:dyDescent="0.3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6" x14ac:dyDescent="0.3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6" x14ac:dyDescent="0.3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6" x14ac:dyDescent="0.3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2" x14ac:dyDescent="0.3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2" x14ac:dyDescent="0.3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2" x14ac:dyDescent="0.3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2" x14ac:dyDescent="0.3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2" x14ac:dyDescent="0.3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2" x14ac:dyDescent="0.3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2" x14ac:dyDescent="0.3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2" x14ac:dyDescent="0.3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6" x14ac:dyDescent="0.3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2" x14ac:dyDescent="0.3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2" x14ac:dyDescent="0.3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2" x14ac:dyDescent="0.3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6" x14ac:dyDescent="0.3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6" x14ac:dyDescent="0.3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2" x14ac:dyDescent="0.3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2" x14ac:dyDescent="0.3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2" x14ac:dyDescent="0.3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6" x14ac:dyDescent="0.3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2" x14ac:dyDescent="0.3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6" x14ac:dyDescent="0.3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6" x14ac:dyDescent="0.3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6" x14ac:dyDescent="0.3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6" x14ac:dyDescent="0.3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2" x14ac:dyDescent="0.3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2" x14ac:dyDescent="0.3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2" x14ac:dyDescent="0.3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2" x14ac:dyDescent="0.3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2" x14ac:dyDescent="0.3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6" x14ac:dyDescent="0.3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2" x14ac:dyDescent="0.3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6" x14ac:dyDescent="0.3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2" x14ac:dyDescent="0.3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2" x14ac:dyDescent="0.3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2" x14ac:dyDescent="0.3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2" x14ac:dyDescent="0.3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2" x14ac:dyDescent="0.3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6" x14ac:dyDescent="0.3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2" x14ac:dyDescent="0.3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2" x14ac:dyDescent="0.3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2" x14ac:dyDescent="0.3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2" x14ac:dyDescent="0.3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6" x14ac:dyDescent="0.3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6" x14ac:dyDescent="0.3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6" x14ac:dyDescent="0.3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6" x14ac:dyDescent="0.3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6" x14ac:dyDescent="0.3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6" x14ac:dyDescent="0.3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6" x14ac:dyDescent="0.3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6" x14ac:dyDescent="0.3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6" x14ac:dyDescent="0.3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2" x14ac:dyDescent="0.3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6" x14ac:dyDescent="0.3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2" x14ac:dyDescent="0.3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6" x14ac:dyDescent="0.3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2" x14ac:dyDescent="0.3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6" x14ac:dyDescent="0.3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6" x14ac:dyDescent="0.3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6" x14ac:dyDescent="0.3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6" x14ac:dyDescent="0.3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6" x14ac:dyDescent="0.3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2" x14ac:dyDescent="0.3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2" x14ac:dyDescent="0.3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6" x14ac:dyDescent="0.3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6" x14ac:dyDescent="0.3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6" x14ac:dyDescent="0.3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6" x14ac:dyDescent="0.3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6" x14ac:dyDescent="0.3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6" x14ac:dyDescent="0.3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6" x14ac:dyDescent="0.3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2" x14ac:dyDescent="0.3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6" x14ac:dyDescent="0.3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2" x14ac:dyDescent="0.3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2" x14ac:dyDescent="0.3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2" x14ac:dyDescent="0.3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6" x14ac:dyDescent="0.3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6" x14ac:dyDescent="0.3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6" x14ac:dyDescent="0.3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6" x14ac:dyDescent="0.3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6" x14ac:dyDescent="0.3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2" x14ac:dyDescent="0.3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2" x14ac:dyDescent="0.3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2" x14ac:dyDescent="0.3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2" x14ac:dyDescent="0.3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6" x14ac:dyDescent="0.3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2" x14ac:dyDescent="0.3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2" x14ac:dyDescent="0.3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6" x14ac:dyDescent="0.3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2" x14ac:dyDescent="0.3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6" x14ac:dyDescent="0.3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6" x14ac:dyDescent="0.3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2" x14ac:dyDescent="0.3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6" x14ac:dyDescent="0.3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2" x14ac:dyDescent="0.3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2" x14ac:dyDescent="0.3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6" x14ac:dyDescent="0.3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6" x14ac:dyDescent="0.3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2" x14ac:dyDescent="0.3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2" x14ac:dyDescent="0.3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2" x14ac:dyDescent="0.3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2" x14ac:dyDescent="0.3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6" x14ac:dyDescent="0.3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6" x14ac:dyDescent="0.3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6" x14ac:dyDescent="0.3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2" x14ac:dyDescent="0.3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2" x14ac:dyDescent="0.3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6" x14ac:dyDescent="0.3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6" x14ac:dyDescent="0.3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6" x14ac:dyDescent="0.3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6" x14ac:dyDescent="0.3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6" x14ac:dyDescent="0.3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6" x14ac:dyDescent="0.3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2" x14ac:dyDescent="0.3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2" x14ac:dyDescent="0.3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2" x14ac:dyDescent="0.3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2" x14ac:dyDescent="0.3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6" x14ac:dyDescent="0.3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2" x14ac:dyDescent="0.3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6" x14ac:dyDescent="0.3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2" x14ac:dyDescent="0.3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6" x14ac:dyDescent="0.3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6" x14ac:dyDescent="0.3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6" x14ac:dyDescent="0.3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6" x14ac:dyDescent="0.3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2" x14ac:dyDescent="0.3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2" x14ac:dyDescent="0.3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6" x14ac:dyDescent="0.3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6" x14ac:dyDescent="0.3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6" x14ac:dyDescent="0.3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2" x14ac:dyDescent="0.3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2" x14ac:dyDescent="0.3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2" x14ac:dyDescent="0.3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2" x14ac:dyDescent="0.3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2" x14ac:dyDescent="0.3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2" x14ac:dyDescent="0.3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2" x14ac:dyDescent="0.3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6" x14ac:dyDescent="0.3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2" x14ac:dyDescent="0.3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6" x14ac:dyDescent="0.3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6" x14ac:dyDescent="0.3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6" x14ac:dyDescent="0.3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2" x14ac:dyDescent="0.3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6" x14ac:dyDescent="0.3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2" x14ac:dyDescent="0.3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6" x14ac:dyDescent="0.3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2" x14ac:dyDescent="0.3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6" x14ac:dyDescent="0.3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6" x14ac:dyDescent="0.3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6" x14ac:dyDescent="0.3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2" x14ac:dyDescent="0.3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6" x14ac:dyDescent="0.3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2" x14ac:dyDescent="0.3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2" x14ac:dyDescent="0.3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6" x14ac:dyDescent="0.3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2" x14ac:dyDescent="0.3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2" x14ac:dyDescent="0.3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2" x14ac:dyDescent="0.3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6" x14ac:dyDescent="0.3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2" x14ac:dyDescent="0.3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6" x14ac:dyDescent="0.3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6" x14ac:dyDescent="0.3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6" x14ac:dyDescent="0.3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6" x14ac:dyDescent="0.3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6" x14ac:dyDescent="0.3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2" x14ac:dyDescent="0.3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2" x14ac:dyDescent="0.3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2" x14ac:dyDescent="0.3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2" x14ac:dyDescent="0.3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6" x14ac:dyDescent="0.3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6" x14ac:dyDescent="0.3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6" x14ac:dyDescent="0.3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2" x14ac:dyDescent="0.3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2" x14ac:dyDescent="0.3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6" x14ac:dyDescent="0.3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6" x14ac:dyDescent="0.3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6" x14ac:dyDescent="0.3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6" x14ac:dyDescent="0.3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2" x14ac:dyDescent="0.3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6" x14ac:dyDescent="0.3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6" x14ac:dyDescent="0.3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2" x14ac:dyDescent="0.3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2" x14ac:dyDescent="0.3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6" x14ac:dyDescent="0.3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2" x14ac:dyDescent="0.3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6" x14ac:dyDescent="0.3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6" x14ac:dyDescent="0.3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2" x14ac:dyDescent="0.3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2" x14ac:dyDescent="0.3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6" x14ac:dyDescent="0.3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2" x14ac:dyDescent="0.3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2" x14ac:dyDescent="0.3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2" x14ac:dyDescent="0.3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6" x14ac:dyDescent="0.3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2" x14ac:dyDescent="0.3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2" x14ac:dyDescent="0.3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6" x14ac:dyDescent="0.3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2" x14ac:dyDescent="0.3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2" x14ac:dyDescent="0.3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6" x14ac:dyDescent="0.3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6" x14ac:dyDescent="0.3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6" x14ac:dyDescent="0.3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6" x14ac:dyDescent="0.3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2" x14ac:dyDescent="0.3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2" x14ac:dyDescent="0.3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6" x14ac:dyDescent="0.3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6" x14ac:dyDescent="0.3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6" x14ac:dyDescent="0.3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6" x14ac:dyDescent="0.3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6" x14ac:dyDescent="0.3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6" x14ac:dyDescent="0.3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2" x14ac:dyDescent="0.3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2" x14ac:dyDescent="0.3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6" x14ac:dyDescent="0.3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2" x14ac:dyDescent="0.3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6" x14ac:dyDescent="0.3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6" x14ac:dyDescent="0.3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6" x14ac:dyDescent="0.3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6" x14ac:dyDescent="0.3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6" x14ac:dyDescent="0.3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2" x14ac:dyDescent="0.3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6" x14ac:dyDescent="0.3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6" x14ac:dyDescent="0.3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6" x14ac:dyDescent="0.3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6" x14ac:dyDescent="0.3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6" x14ac:dyDescent="0.3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6" x14ac:dyDescent="0.3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6" x14ac:dyDescent="0.3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6" x14ac:dyDescent="0.3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2" x14ac:dyDescent="0.3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6" x14ac:dyDescent="0.3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6" x14ac:dyDescent="0.3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6" x14ac:dyDescent="0.3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6" x14ac:dyDescent="0.3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6" x14ac:dyDescent="0.3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6" x14ac:dyDescent="0.3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6" x14ac:dyDescent="0.3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6" x14ac:dyDescent="0.3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6" x14ac:dyDescent="0.3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6" x14ac:dyDescent="0.3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6" x14ac:dyDescent="0.3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6" x14ac:dyDescent="0.3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6" x14ac:dyDescent="0.3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6" x14ac:dyDescent="0.3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6" x14ac:dyDescent="0.3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6" x14ac:dyDescent="0.3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6" x14ac:dyDescent="0.3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6" x14ac:dyDescent="0.3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6" x14ac:dyDescent="0.3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6" x14ac:dyDescent="0.3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6" x14ac:dyDescent="0.3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6" x14ac:dyDescent="0.3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6" x14ac:dyDescent="0.3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6" x14ac:dyDescent="0.3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6" x14ac:dyDescent="0.3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6" x14ac:dyDescent="0.3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6" x14ac:dyDescent="0.3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6" x14ac:dyDescent="0.3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6" x14ac:dyDescent="0.3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6" x14ac:dyDescent="0.3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6" x14ac:dyDescent="0.3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6" x14ac:dyDescent="0.3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6" x14ac:dyDescent="0.3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6" x14ac:dyDescent="0.3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6" x14ac:dyDescent="0.3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6" x14ac:dyDescent="0.3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6" x14ac:dyDescent="0.3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6" x14ac:dyDescent="0.3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6" x14ac:dyDescent="0.3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2" x14ac:dyDescent="0.3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6" x14ac:dyDescent="0.3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6" x14ac:dyDescent="0.3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6" x14ac:dyDescent="0.3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6" x14ac:dyDescent="0.3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6" x14ac:dyDescent="0.3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6" x14ac:dyDescent="0.3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6" x14ac:dyDescent="0.3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6" x14ac:dyDescent="0.3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6" x14ac:dyDescent="0.3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6" x14ac:dyDescent="0.3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6" x14ac:dyDescent="0.3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6" x14ac:dyDescent="0.3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6" x14ac:dyDescent="0.3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6" x14ac:dyDescent="0.3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6" x14ac:dyDescent="0.3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6" x14ac:dyDescent="0.3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6" x14ac:dyDescent="0.3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6" x14ac:dyDescent="0.3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6" x14ac:dyDescent="0.3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6" x14ac:dyDescent="0.3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6" x14ac:dyDescent="0.3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6" x14ac:dyDescent="0.3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6" x14ac:dyDescent="0.3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6" x14ac:dyDescent="0.3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6" x14ac:dyDescent="0.3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2" x14ac:dyDescent="0.3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6" x14ac:dyDescent="0.3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6" x14ac:dyDescent="0.3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6" x14ac:dyDescent="0.3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6" x14ac:dyDescent="0.3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6" x14ac:dyDescent="0.3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6" x14ac:dyDescent="0.3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6" x14ac:dyDescent="0.3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6" x14ac:dyDescent="0.3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6" x14ac:dyDescent="0.3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6" x14ac:dyDescent="0.3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6" x14ac:dyDescent="0.3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6" x14ac:dyDescent="0.3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6" x14ac:dyDescent="0.3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6" x14ac:dyDescent="0.3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6" x14ac:dyDescent="0.3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2021-01-02T15:37:00Z</dcterms:modified>
</cp:coreProperties>
</file>