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2\"/>
    </mc:Choice>
  </mc:AlternateContent>
  <bookViews>
    <workbookView xWindow="0" yWindow="0" windowWidth="20490" windowHeight="7650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REPORTE!$A$4:$Q$123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83" i="16" l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A67" i="16" s="1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C10" i="16"/>
  <c r="A10" i="16"/>
  <c r="A116" i="1"/>
  <c r="A117" i="1"/>
  <c r="A118" i="1"/>
  <c r="A119" i="1"/>
  <c r="A120" i="1"/>
  <c r="A121" i="1"/>
  <c r="A122" i="1"/>
  <c r="A123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G115" i="1" l="1"/>
  <c r="H115" i="1"/>
  <c r="I115" i="1"/>
  <c r="J115" i="1"/>
  <c r="K115" i="1"/>
  <c r="G114" i="1"/>
  <c r="H114" i="1"/>
  <c r="I114" i="1"/>
  <c r="J114" i="1"/>
  <c r="K114" i="1"/>
  <c r="G113" i="1"/>
  <c r="H113" i="1"/>
  <c r="I113" i="1"/>
  <c r="J113" i="1"/>
  <c r="K113" i="1"/>
  <c r="G112" i="1"/>
  <c r="H112" i="1"/>
  <c r="I112" i="1"/>
  <c r="J112" i="1"/>
  <c r="K112" i="1"/>
  <c r="G111" i="1"/>
  <c r="H111" i="1"/>
  <c r="I111" i="1"/>
  <c r="J111" i="1"/>
  <c r="K111" i="1"/>
  <c r="G110" i="1"/>
  <c r="H110" i="1"/>
  <c r="I110" i="1"/>
  <c r="J110" i="1"/>
  <c r="K110" i="1"/>
  <c r="G109" i="1"/>
  <c r="H109" i="1"/>
  <c r="I109" i="1"/>
  <c r="J109" i="1"/>
  <c r="K109" i="1"/>
  <c r="G108" i="1"/>
  <c r="H108" i="1"/>
  <c r="I108" i="1"/>
  <c r="J108" i="1"/>
  <c r="K108" i="1"/>
  <c r="G107" i="1"/>
  <c r="H107" i="1"/>
  <c r="I107" i="1"/>
  <c r="J107" i="1"/>
  <c r="K107" i="1"/>
  <c r="G106" i="1"/>
  <c r="H106" i="1"/>
  <c r="I106" i="1"/>
  <c r="J106" i="1"/>
  <c r="K106" i="1"/>
  <c r="G105" i="1"/>
  <c r="H105" i="1"/>
  <c r="I105" i="1"/>
  <c r="J105" i="1"/>
  <c r="K105" i="1"/>
  <c r="G104" i="1"/>
  <c r="H104" i="1"/>
  <c r="I104" i="1"/>
  <c r="J104" i="1"/>
  <c r="K104" i="1"/>
  <c r="G103" i="1"/>
  <c r="H103" i="1"/>
  <c r="I103" i="1"/>
  <c r="J103" i="1"/>
  <c r="K103" i="1"/>
  <c r="G102" i="1"/>
  <c r="H102" i="1"/>
  <c r="I102" i="1"/>
  <c r="J102" i="1"/>
  <c r="K102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A100" i="1"/>
  <c r="A101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R86" i="1" l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99" i="1"/>
  <c r="A98" i="1"/>
  <c r="A97" i="1"/>
  <c r="A96" i="1"/>
  <c r="A95" i="1"/>
  <c r="A94" i="1"/>
  <c r="A93" i="1"/>
  <c r="A92" i="1"/>
  <c r="A91" i="1"/>
  <c r="A90" i="1"/>
  <c r="A88" i="1" l="1"/>
  <c r="A89" i="1"/>
  <c r="F88" i="1"/>
  <c r="G88" i="1"/>
  <c r="H88" i="1"/>
  <c r="I88" i="1"/>
  <c r="J88" i="1"/>
  <c r="K88" i="1"/>
  <c r="F89" i="1"/>
  <c r="G89" i="1"/>
  <c r="H89" i="1"/>
  <c r="I89" i="1"/>
  <c r="J89" i="1"/>
  <c r="K89" i="1"/>
  <c r="A87" i="1" l="1"/>
  <c r="A86" i="1"/>
  <c r="A85" i="1"/>
  <c r="A84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3" i="1" l="1"/>
  <c r="A82" i="1"/>
  <c r="A81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74" i="1"/>
  <c r="A73" i="1"/>
  <c r="A79" i="1"/>
  <c r="A77" i="1"/>
  <c r="A76" i="1"/>
  <c r="A80" i="1"/>
  <c r="A78" i="1"/>
  <c r="A75" i="1"/>
  <c r="F74" i="1"/>
  <c r="G74" i="1"/>
  <c r="H74" i="1"/>
  <c r="I74" i="1"/>
  <c r="J74" i="1"/>
  <c r="K74" i="1"/>
  <c r="F73" i="1"/>
  <c r="G73" i="1"/>
  <c r="H73" i="1"/>
  <c r="I73" i="1"/>
  <c r="J73" i="1"/>
  <c r="K73" i="1"/>
  <c r="F79" i="1"/>
  <c r="G79" i="1"/>
  <c r="H79" i="1"/>
  <c r="I79" i="1"/>
  <c r="J79" i="1"/>
  <c r="K79" i="1"/>
  <c r="F77" i="1"/>
  <c r="G77" i="1"/>
  <c r="H77" i="1"/>
  <c r="I77" i="1"/>
  <c r="J77" i="1"/>
  <c r="K77" i="1"/>
  <c r="F76" i="1"/>
  <c r="G76" i="1"/>
  <c r="H76" i="1"/>
  <c r="I76" i="1"/>
  <c r="J76" i="1"/>
  <c r="K76" i="1"/>
  <c r="F80" i="1"/>
  <c r="G80" i="1"/>
  <c r="H80" i="1"/>
  <c r="I80" i="1"/>
  <c r="J80" i="1"/>
  <c r="K80" i="1"/>
  <c r="F78" i="1"/>
  <c r="G78" i="1"/>
  <c r="H78" i="1"/>
  <c r="I78" i="1"/>
  <c r="J78" i="1"/>
  <c r="K78" i="1"/>
  <c r="F75" i="1"/>
  <c r="G75" i="1"/>
  <c r="H75" i="1"/>
  <c r="I75" i="1"/>
  <c r="J75" i="1"/>
  <c r="K75" i="1"/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72" i="1"/>
  <c r="A71" i="1"/>
  <c r="A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9" i="1"/>
  <c r="A68" i="1"/>
  <c r="A67" i="1"/>
  <c r="A66" i="1"/>
  <c r="A65" i="1"/>
  <c r="A64" i="1"/>
  <c r="F63" i="1"/>
  <c r="G63" i="1"/>
  <c r="H63" i="1"/>
  <c r="I63" i="1"/>
  <c r="J63" i="1"/>
  <c r="K63" i="1"/>
  <c r="A63" i="1"/>
  <c r="A62" i="1" l="1"/>
  <c r="A61" i="1"/>
  <c r="A60" i="1"/>
  <c r="A59" i="1"/>
  <c r="A58" i="1"/>
  <c r="A57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 l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6" i="1"/>
  <c r="A55" i="1"/>
  <c r="A54" i="1"/>
  <c r="A53" i="1"/>
  <c r="A52" i="1"/>
  <c r="H51" i="1" l="1"/>
  <c r="I51" i="1"/>
  <c r="J51" i="1"/>
  <c r="K51" i="1"/>
  <c r="H50" i="1"/>
  <c r="I50" i="1"/>
  <c r="J50" i="1"/>
  <c r="K50" i="1"/>
  <c r="H49" i="1"/>
  <c r="I49" i="1"/>
  <c r="J49" i="1"/>
  <c r="K49" i="1"/>
  <c r="H48" i="1"/>
  <c r="I48" i="1"/>
  <c r="J48" i="1"/>
  <c r="K48" i="1"/>
  <c r="H47" i="1"/>
  <c r="I47" i="1"/>
  <c r="J47" i="1"/>
  <c r="K47" i="1"/>
  <c r="H46" i="1"/>
  <c r="I46" i="1"/>
  <c r="J46" i="1"/>
  <c r="K46" i="1"/>
  <c r="H45" i="1"/>
  <c r="I45" i="1"/>
  <c r="J45" i="1"/>
  <c r="K45" i="1"/>
  <c r="H44" i="1"/>
  <c r="I44" i="1"/>
  <c r="J44" i="1"/>
  <c r="K44" i="1"/>
  <c r="H43" i="1"/>
  <c r="I43" i="1"/>
  <c r="J43" i="1"/>
  <c r="K43" i="1"/>
  <c r="H42" i="1"/>
  <c r="I42" i="1"/>
  <c r="J42" i="1"/>
  <c r="K42" i="1"/>
  <c r="H41" i="1"/>
  <c r="I41" i="1"/>
  <c r="J41" i="1"/>
  <c r="K41" i="1"/>
  <c r="H40" i="1"/>
  <c r="I40" i="1"/>
  <c r="J40" i="1"/>
  <c r="K40" i="1"/>
  <c r="H39" i="1"/>
  <c r="I39" i="1"/>
  <c r="J39" i="1"/>
  <c r="K39" i="1"/>
  <c r="H38" i="1"/>
  <c r="I38" i="1"/>
  <c r="J38" i="1"/>
  <c r="K38" i="1"/>
  <c r="H37" i="1"/>
  <c r="I37" i="1"/>
  <c r="J37" i="1"/>
  <c r="K37" i="1"/>
  <c r="H36" i="1"/>
  <c r="I36" i="1"/>
  <c r="J36" i="1"/>
  <c r="K36" i="1"/>
  <c r="H35" i="1"/>
  <c r="I35" i="1"/>
  <c r="J35" i="1"/>
  <c r="K35" i="1"/>
  <c r="H34" i="1"/>
  <c r="I34" i="1"/>
  <c r="J34" i="1"/>
  <c r="K34" i="1"/>
  <c r="H33" i="1"/>
  <c r="I33" i="1"/>
  <c r="J33" i="1"/>
  <c r="K33" i="1"/>
  <c r="H32" i="1"/>
  <c r="I32" i="1"/>
  <c r="J32" i="1"/>
  <c r="K32" i="1"/>
  <c r="H31" i="1"/>
  <c r="I31" i="1"/>
  <c r="J31" i="1"/>
  <c r="K31" i="1"/>
  <c r="H30" i="1"/>
  <c r="I30" i="1"/>
  <c r="J30" i="1"/>
  <c r="K30" i="1"/>
  <c r="H29" i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 l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H13" i="1" l="1"/>
  <c r="I13" i="1"/>
  <c r="J13" i="1"/>
  <c r="K13" i="1"/>
  <c r="H12" i="1"/>
  <c r="I12" i="1"/>
  <c r="J12" i="1"/>
  <c r="K12" i="1"/>
  <c r="H11" i="1"/>
  <c r="I11" i="1"/>
  <c r="J11" i="1"/>
  <c r="K11" i="1"/>
  <c r="G13" i="1"/>
  <c r="G12" i="1"/>
  <c r="G11" i="1"/>
  <c r="F13" i="1"/>
  <c r="F12" i="1"/>
  <c r="F11" i="1"/>
  <c r="A13" i="1"/>
  <c r="A12" i="1"/>
  <c r="A11" i="1"/>
  <c r="K10" i="1" l="1"/>
  <c r="K9" i="1"/>
  <c r="K8" i="1"/>
  <c r="K7" i="1"/>
  <c r="J10" i="1"/>
  <c r="J9" i="1"/>
  <c r="J8" i="1"/>
  <c r="J7" i="1"/>
  <c r="I10" i="1"/>
  <c r="I9" i="1"/>
  <c r="I8" i="1"/>
  <c r="I7" i="1"/>
  <c r="H10" i="1"/>
  <c r="H9" i="1"/>
  <c r="H8" i="1"/>
  <c r="H7" i="1"/>
  <c r="G10" i="1"/>
  <c r="G9" i="1"/>
  <c r="G8" i="1"/>
  <c r="G7" i="1"/>
  <c r="F10" i="1"/>
  <c r="F9" i="1"/>
  <c r="F8" i="1"/>
  <c r="F7" i="1"/>
  <c r="A10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<sst xmlns="http://schemas.openxmlformats.org/spreadsheetml/2006/main" count="13484" uniqueCount="2559">
  <si>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</si>
  <si>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</si>
  <si>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</si>
  <si>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</si>
  <si>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</si>
  <si>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</si>
  <si>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</si>
  <si>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</si>
  <si>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</si>
  <si>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</si>
  <si>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</si>
  <si>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</si>
  <si>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</si>
  <si>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</si>
  <si>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</si>
  <si>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</si>
  <si>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</si>
  <si>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</si>
  <si>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</si>
  <si>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</si>
  <si>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</si>
  <si>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</si>
  <si>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</si>
  <si>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</si>
  <si>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</si>
  <si>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</si>
  <si>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</si>
  <si>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</si>
  <si>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</si>
  <si>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</si>
  <si>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</si>
  <si>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</si>
  <si>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</si>
  <si>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</si>
  <si>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</si>
  <si>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</si>
  <si>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</si>
  <si>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</si>
  <si>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</si>
  <si>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</si>
  <si>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</si>
  <si>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</si>
  <si>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</si>
  <si>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</si>
  <si>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</si>
  <si>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</si>
  <si>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</si>
  <si>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</si>
  <si>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</si>
  <si>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</si>
  <si>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</si>
  <si>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</si>
  <si>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</si>
  <si>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</si>
  <si>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</si>
  <si>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</si>
  <si>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</si>
  <si>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</si>
  <si>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</si>
  <si>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</si>
  <si>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</si>
  <si>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</si>
  <si>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</si>
  <si>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</si>
  <si>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</si>
  <si>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</si>
  <si>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</si>
  <si>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</si>
  <si>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</si>
  <si>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</si>
  <si>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</si>
  <si>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</si>
  <si>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</si>
  <si>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</si>
  <si>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</si>
  <si>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</si>
  <si>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</si>
  <si>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</si>
  <si>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</si>
  <si>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</si>
  <si>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</si>
  <si>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</si>
  <si>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</si>
  <si>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</si>
  <si>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</si>
  <si>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</si>
  <si>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</si>
  <si>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</si>
  <si>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</si>
  <si>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</si>
  <si>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</si>
  <si>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</si>
  <si>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</si>
  <si>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</si>
  <si>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</si>
  <si>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</si>
  <si>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</si>
  <si>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</si>
  <si>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</si>
  <si>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</si>
  <si>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</si>
  <si>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</si>
  <si>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</si>
  <si>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</si>
  <si>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</si>
  <si>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</si>
  <si>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</si>
  <si>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</si>
  <si>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</si>
  <si>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</si>
  <si>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</si>
  <si>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</si>
  <si>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</si>
  <si>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</si>
  <si>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</si>
  <si>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</si>
  <si>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</si>
  <si>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</si>
  <si>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</si>
  <si>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</si>
  <si>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</si>
  <si>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</si>
  <si>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</si>
  <si>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</si>
  <si>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</si>
  <si>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</si>
  <si>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</si>
  <si>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</si>
  <si>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</si>
  <si>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</si>
  <si>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</si>
  <si>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</si>
  <si>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</si>
  <si>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</si>
  <si>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</si>
  <si>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</si>
  <si>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</si>
  <si>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</si>
  <si>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</si>
  <si>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</si>
  <si>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</si>
  <si>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</si>
  <si>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</si>
  <si>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</si>
  <si>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</si>
  <si>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</si>
  <si>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</si>
  <si>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</si>
  <si>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</si>
  <si>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</si>
  <si>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</si>
  <si>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</si>
  <si>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</si>
  <si>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</si>
  <si>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</si>
  <si>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</si>
  <si>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</si>
  <si>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</si>
  <si>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</si>
  <si>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</si>
  <si>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</si>
  <si>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</si>
  <si>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</si>
  <si>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</si>
  <si>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</si>
  <si>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</si>
  <si>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</si>
  <si>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</si>
  <si>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</si>
  <si>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</si>
  <si>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</si>
  <si>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</si>
  <si>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</si>
  <si>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</si>
  <si>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</si>
  <si>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</si>
  <si>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</si>
  <si>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</si>
  <si>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</si>
  <si>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</si>
  <si>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</si>
  <si>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</si>
  <si>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</si>
  <si>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</si>
  <si>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</si>
  <si>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</si>
  <si>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</si>
  <si>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</si>
  <si>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</si>
  <si>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</si>
  <si>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</si>
  <si>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</si>
  <si>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</si>
  <si>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</si>
  <si>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</si>
  <si>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</si>
  <si>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</si>
  <si>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</si>
  <si>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</si>
  <si>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</si>
  <si>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</si>
  <si>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</si>
  <si>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</si>
  <si>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</si>
  <si>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</si>
  <si>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</si>
  <si>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</si>
  <si>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</si>
  <si>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</si>
  <si>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</si>
  <si>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</si>
  <si>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</si>
  <si>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</si>
  <si>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</si>
  <si>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</si>
  <si>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</si>
  <si>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</si>
  <si>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</si>
  <si>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</si>
  <si>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</si>
  <si>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</si>
  <si>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</si>
  <si>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</si>
  <si>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</si>
  <si>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</si>
  <si>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</si>
  <si>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</si>
  <si>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</si>
  <si>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</si>
  <si>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</si>
  <si>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</si>
  <si>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</si>
  <si>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</si>
  <si>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</si>
  <si>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</si>
  <si>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</si>
  <si>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</si>
  <si>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</si>
  <si>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</si>
  <si>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</si>
  <si>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</si>
  <si>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</si>
  <si>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</si>
  <si>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</si>
  <si>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</si>
  <si>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</si>
  <si>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</si>
  <si>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</si>
  <si>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</si>
  <si>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</si>
  <si>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</si>
  <si>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</si>
  <si>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</si>
  <si>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</si>
  <si>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</si>
  <si>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</si>
  <si>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</si>
  <si>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</si>
  <si>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</si>
  <si>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</si>
  <si>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</si>
  <si>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</si>
  <si>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</si>
  <si>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</si>
  <si>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</si>
  <si>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</si>
  <si>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</si>
  <si>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</si>
  <si>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</si>
  <si>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</si>
  <si>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</si>
  <si>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</si>
  <si>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</si>
  <si>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</si>
  <si>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</si>
  <si>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</si>
  <si>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</si>
  <si>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</si>
  <si>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</si>
  <si>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</si>
  <si>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</si>
  <si>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</si>
  <si>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</si>
  <si>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</si>
  <si>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</si>
  <si>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</si>
  <si>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</si>
  <si>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</si>
  <si>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</si>
  <si>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</si>
  <si>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</si>
  <si>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</si>
  <si>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</si>
  <si>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</si>
  <si>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</si>
  <si>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</si>
  <si>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</si>
  <si>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</si>
  <si>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</si>
  <si>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</si>
  <si>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</si>
  <si>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</si>
  <si>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</si>
  <si>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</si>
  <si>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</si>
  <si>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</si>
  <si>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</si>
  <si>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</si>
  <si>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</si>
  <si>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</si>
  <si>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</si>
  <si>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</si>
  <si>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</si>
  <si>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</si>
  <si>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</si>
  <si>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</si>
  <si>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</si>
  <si>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</si>
  <si>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</si>
  <si>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</si>
  <si>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</si>
  <si>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</si>
  <si>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</si>
  <si>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</si>
  <si>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</si>
  <si>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</si>
  <si>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</si>
  <si>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</si>
  <si>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</si>
  <si>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</si>
  <si>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</si>
  <si>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</si>
  <si>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</si>
  <si>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</si>
  <si>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</si>
  <si>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</si>
  <si>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</si>
  <si>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</si>
  <si>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</si>
  <si>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</si>
  <si>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</si>
  <si>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</si>
  <si>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</si>
  <si>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</si>
  <si>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</si>
  <si>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</si>
  <si>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</si>
  <si>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</si>
  <si>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</si>
  <si>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</si>
  <si>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</si>
  <si>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</si>
  <si>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</si>
  <si>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</si>
  <si>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</si>
  <si>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</si>
  <si>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</si>
  <si>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</si>
  <si>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</si>
  <si>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</si>
  <si>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</si>
  <si>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</si>
  <si>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</si>
  <si>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</si>
  <si>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</si>
  <si>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</si>
  <si>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</si>
  <si>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</si>
  <si>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</si>
  <si>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</si>
  <si>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</si>
  <si>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</si>
  <si>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</si>
  <si>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</si>
  <si>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</si>
  <si>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</si>
  <si>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</si>
  <si>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</si>
  <si>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</si>
  <si>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</si>
  <si>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</si>
  <si>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</si>
  <si>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</si>
  <si>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</si>
  <si>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</si>
  <si>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</si>
  <si>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</si>
  <si>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</si>
  <si>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</si>
  <si>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</si>
  <si>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</si>
  <si>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</si>
  <si>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</si>
  <si>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</si>
  <si>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</si>
  <si>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</si>
  <si>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</si>
  <si>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</si>
  <si>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</si>
  <si>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</si>
  <si>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</si>
  <si>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</si>
  <si>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</si>
  <si>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</si>
  <si>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</si>
  <si>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</si>
  <si>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</si>
  <si>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</si>
  <si>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</si>
  <si>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</si>
  <si>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</si>
  <si>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</si>
  <si>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</si>
  <si>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</si>
  <si>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</si>
  <si>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</si>
  <si>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</si>
  <si>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</si>
  <si>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</si>
  <si>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</si>
  <si>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</si>
  <si>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</si>
  <si>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</si>
  <si>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</si>
  <si>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</si>
  <si>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</si>
  <si>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</si>
  <si>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</si>
  <si>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</si>
  <si>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</si>
  <si>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</si>
  <si>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</si>
  <si>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</si>
  <si>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</si>
  <si>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</si>
  <si>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</si>
  <si>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</si>
  <si>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</si>
  <si>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</si>
  <si>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</si>
  <si>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</si>
  <si>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</si>
  <si>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</si>
  <si>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</si>
  <si>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</si>
  <si>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</si>
  <si>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</si>
  <si>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</si>
  <si>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</si>
  <si>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</si>
  <si>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</si>
  <si>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</si>
  <si>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</si>
  <si>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</si>
  <si>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</si>
  <si>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</si>
  <si>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</si>
  <si>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</si>
  <si>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</si>
  <si>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</si>
  <si>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</si>
  <si>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</si>
  <si>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</si>
  <si>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</si>
  <si>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</si>
  <si>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</si>
  <si>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</si>
  <si>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</si>
  <si>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</si>
  <si>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</si>
  <si>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</si>
  <si>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</si>
  <si>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</si>
  <si>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</si>
  <si>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</si>
  <si>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</si>
  <si>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</si>
  <si>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</si>
  <si>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</si>
  <si>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</si>
  <si>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</si>
  <si>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</si>
  <si>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</si>
  <si>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</si>
  <si>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</si>
  <si>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</si>
  <si>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</si>
  <si>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</si>
  <si>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</si>
  <si>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</si>
  <si>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</si>
  <si>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</si>
  <si>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</si>
  <si>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</si>
  <si>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</si>
  <si>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</si>
  <si>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</si>
  <si>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</si>
  <si>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</si>
  <si>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</si>
  <si>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</si>
  <si>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</si>
  <si>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</si>
  <si>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</si>
  <si>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</si>
  <si>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</si>
  <si>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</si>
  <si>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</si>
  <si>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</si>
  <si>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</si>
  <si>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</si>
  <si>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</si>
  <si>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</si>
  <si>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</si>
  <si>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</si>
  <si>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</si>
  <si>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</si>
  <si>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</si>
  <si>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</si>
  <si>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</si>
  <si>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</si>
  <si>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</si>
  <si>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</si>
  <si>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</si>
  <si>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</si>
  <si>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</si>
  <si>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</si>
  <si>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</si>
  <si>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</si>
  <si>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</si>
  <si>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</si>
  <si>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</si>
  <si>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</si>
  <si>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</si>
  <si>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</si>
  <si>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</si>
  <si>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</si>
  <si>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</si>
  <si>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</si>
  <si>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</si>
  <si>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</si>
  <si>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</si>
  <si>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</si>
  <si>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</si>
  <si>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</si>
  <si>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</si>
  <si>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</si>
  <si>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</si>
  <si>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</si>
  <si>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</si>
  <si>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</si>
  <si>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</si>
  <si>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</si>
  <si>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</si>
  <si>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</si>
  <si>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</si>
  <si>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</si>
  <si>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</si>
  <si>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</si>
  <si>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</si>
  <si>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</si>
  <si>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</si>
  <si>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</si>
  <si>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</si>
  <si>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</si>
  <si>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</si>
  <si>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</si>
  <si>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</si>
  <si>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</si>
  <si>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</si>
  <si>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</si>
  <si>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</si>
  <si>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</si>
  <si>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</si>
  <si>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</si>
  <si>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</si>
  <si>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</si>
  <si>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</si>
  <si>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</si>
  <si>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</si>
  <si>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</si>
  <si>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</si>
  <si>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</si>
  <si>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</si>
  <si>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</si>
  <si>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</si>
  <si>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</si>
  <si>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</si>
  <si>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</si>
  <si>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</si>
  <si>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</si>
  <si>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</si>
  <si>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</si>
  <si>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</si>
  <si>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</si>
  <si>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</si>
  <si>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</si>
  <si>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</si>
  <si>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</si>
  <si>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</si>
  <si>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</si>
  <si>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</si>
  <si>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</si>
  <si>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</si>
  <si>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</si>
  <si>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</si>
  <si>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</si>
  <si>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</si>
  <si>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</si>
  <si>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</si>
  <si>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</si>
  <si>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</si>
  <si>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</si>
  <si>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</si>
  <si>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</si>
  <si>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</si>
  <si>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</si>
  <si>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</si>
  <si>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</si>
  <si>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</si>
  <si>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</si>
  <si>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</si>
  <si>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</si>
  <si>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</si>
  <si>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</si>
  <si>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</si>
  <si>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</si>
  <si>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</si>
  <si>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</si>
  <si>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</si>
  <si>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</si>
  <si>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</si>
  <si>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</si>
  <si>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</si>
  <si>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</si>
  <si>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</si>
  <si>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</si>
  <si>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</si>
  <si>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</si>
  <si>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</si>
  <si>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</si>
  <si>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</si>
  <si>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</si>
  <si>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</si>
  <si>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</si>
  <si>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</si>
  <si>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</si>
  <si>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</si>
  <si>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</si>
  <si>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</si>
  <si>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</si>
  <si>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</si>
  <si>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</si>
  <si>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</si>
  <si>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</si>
  <si>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</si>
  <si>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</si>
  <si>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</si>
  <si>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</si>
  <si>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</si>
  <si>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</si>
  <si>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</si>
  <si>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</si>
  <si>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</si>
  <si>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</si>
  <si>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</si>
  <si>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</si>
  <si>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</si>
  <si>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</si>
  <si>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</si>
  <si>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</si>
  <si>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</si>
  <si>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</si>
  <si>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</si>
  <si>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</si>
  <si>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</si>
  <si>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</si>
  <si>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</si>
  <si>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</si>
  <si>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</si>
  <si>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</si>
  <si>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</si>
  <si>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</si>
  <si>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</si>
  <si>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</si>
  <si>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</si>
  <si>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</si>
  <si>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</si>
  <si>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</si>
  <si>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</si>
  <si>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</si>
  <si>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</si>
  <si>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</si>
  <si>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</si>
  <si>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</si>
  <si>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</si>
  <si>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</si>
  <si>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</si>
  <si>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</si>
  <si>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</si>
  <si>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</si>
  <si>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</si>
  <si>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</si>
  <si>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</si>
  <si>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</si>
  <si>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</si>
  <si>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</si>
  <si>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</si>
  <si>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</si>
  <si>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</si>
  <si>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</si>
  <si>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</si>
  <si>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</si>
  <si>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</si>
  <si>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</si>
  <si>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</si>
  <si>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</si>
  <si>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</si>
  <si>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</si>
  <si>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</si>
  <si>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</si>
  <si>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</si>
  <si>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</si>
  <si>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</si>
  <si>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</si>
  <si>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</si>
  <si>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</si>
  <si>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</si>
  <si>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</si>
  <si>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</si>
  <si>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</si>
  <si>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</si>
  <si>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</si>
  <si>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</si>
  <si>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</si>
  <si>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</si>
  <si>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</si>
  <si>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</si>
  <si>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</si>
  <si>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</si>
  <si>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</si>
  <si>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</si>
  <si>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</si>
  <si>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</si>
  <si>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</si>
  <si>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</si>
  <si>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</si>
  <si>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</si>
  <si>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</si>
  <si>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</si>
  <si>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</si>
  <si>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</si>
  <si>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</si>
  <si>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</si>
  <si>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</si>
  <si>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</si>
  <si>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</si>
  <si>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</si>
  <si>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</si>
  <si>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</si>
  <si>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</si>
  <si>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</si>
  <si>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</si>
  <si>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</si>
  <si>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</si>
  <si>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</si>
  <si>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</si>
  <si>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</si>
  <si>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</si>
  <si>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</si>
  <si>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</si>
  <si>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</si>
  <si>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</si>
  <si>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</si>
  <si>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</si>
  <si>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</si>
  <si>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</si>
  <si>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</si>
  <si>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</si>
  <si>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</si>
  <si>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</si>
  <si>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</si>
  <si>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</si>
  <si>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</si>
  <si>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</si>
  <si>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</si>
  <si>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</si>
  <si>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</si>
  <si>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</si>
  <si>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</si>
  <si>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</si>
  <si>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</si>
  <si>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</si>
  <si>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</si>
  <si>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</si>
  <si>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</si>
  <si>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</si>
  <si>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</si>
  <si>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</si>
  <si>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</si>
  <si>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</si>
  <si>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</si>
  <si>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</si>
  <si>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</si>
  <si>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</si>
  <si>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</si>
  <si>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</si>
  <si>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</si>
  <si>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</si>
  <si>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</si>
  <si>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</si>
  <si>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</si>
  <si>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</si>
  <si>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</si>
  <si>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</si>
  <si>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</si>
  <si>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</si>
  <si>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</si>
  <si>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</si>
  <si>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</si>
  <si>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</si>
  <si>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</si>
  <si>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</si>
  <si>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</si>
  <si>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</si>
  <si>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</si>
  <si>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</si>
  <si>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</si>
  <si>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</si>
  <si>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</si>
  <si>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</si>
  <si>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</si>
  <si>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</si>
  <si>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</si>
  <si>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</si>
  <si>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</si>
  <si>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</si>
  <si>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</si>
  <si>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</si>
  <si>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</si>
  <si>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</si>
  <si>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</si>
  <si>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</si>
  <si>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</si>
  <si>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</si>
  <si>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</si>
  <si>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</si>
  <si>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</si>
  <si>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</si>
  <si>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</si>
  <si>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</si>
  <si>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</si>
  <si>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</si>
  <si>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</si>
  <si>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</si>
  <si>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</si>
  <si>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</si>
  <si>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</si>
  <si>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</si>
  <si>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</si>
  <si>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</si>
  <si>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</si>
  <si>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</si>
  <si>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</si>
  <si>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</si>
  <si>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</si>
  <si>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</si>
  <si>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</si>
  <si>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</si>
  <si>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</si>
  <si>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</si>
  <si>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</si>
  <si>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</si>
  <si>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</si>
  <si>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</si>
  <si>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</si>
  <si>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</si>
  <si>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</si>
  <si>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</si>
  <si>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</si>
  <si>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</si>
  <si>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</si>
  <si>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</si>
  <si>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</si>
  <si>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</si>
  <si>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</si>
  <si>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</si>
  <si>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</si>
  <si>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</si>
  <si>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</si>
  <si>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</si>
  <si>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</si>
  <si>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</si>
  <si>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</si>
  <si>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</si>
  <si>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</si>
  <si>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</si>
  <si>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</si>
  <si>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</si>
  <si>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</si>
  <si>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</si>
  <si>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</si>
  <si>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</si>
  <si>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</si>
  <si>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</si>
  <si>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</si>
  <si>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</si>
  <si>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</si>
  <si>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</si>
  <si>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</si>
  <si>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</si>
  <si>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</si>
  <si>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</si>
  <si>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</si>
  <si>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</si>
  <si>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</si>
  <si>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</si>
  <si>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</si>
  <si>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</si>
  <si>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</si>
  <si>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</si>
  <si>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</si>
  <si>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</si>
  <si>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</si>
  <si>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</si>
  <si>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</si>
  <si>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</si>
  <si>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</si>
  <si>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</si>
  <si>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</si>
  <si>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</si>
  <si>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</si>
  <si>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</si>
  <si>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</si>
  <si>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</si>
  <si>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</si>
  <si>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</si>
  <si>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</si>
  <si>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</si>
  <si>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</si>
  <si>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</si>
  <si>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</si>
  <si>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</si>
  <si>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</si>
  <si>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</si>
  <si>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</si>
  <si>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</si>
  <si>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</si>
  <si>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</si>
  <si>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</si>
  <si>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</si>
  <si>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</si>
  <si>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</si>
  <si>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</si>
  <si>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</si>
  <si>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</si>
  <si>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</si>
  <si>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</si>
  <si>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</si>
  <si>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</si>
  <si>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</si>
  <si>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</si>
  <si>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</si>
  <si>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</si>
  <si>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</si>
  <si>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</si>
  <si>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</si>
  <si>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</si>
  <si>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</si>
  <si>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</si>
  <si>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</si>
  <si>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</si>
  <si>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</si>
  <si>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</si>
  <si>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</si>
  <si>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</si>
  <si>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</si>
  <si>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</si>
  <si>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</si>
  <si>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</si>
  <si>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</si>
  <si>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</si>
  <si>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</si>
  <si>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</si>
  <si>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</si>
  <si>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</si>
  <si>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</si>
  <si>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</si>
  <si>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</si>
  <si>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</si>
  <si>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</si>
  <si>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</si>
  <si>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</si>
  <si>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</si>
  <si>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</si>
  <si>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</si>
  <si>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</si>
  <si>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</si>
  <si>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</si>
  <si>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</si>
  <si>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</si>
  <si>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</si>
  <si>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</si>
  <si>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</si>
  <si>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</si>
  <si>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</si>
  <si>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</si>
  <si>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</si>
  <si>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</si>
  <si>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</si>
  <si>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</si>
  <si>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</si>
  <si>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</si>
  <si>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</si>
  <si>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</si>
  <si>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</si>
  <si>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</si>
  <si>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</si>
  <si>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</si>
  <si>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</si>
  <si>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</si>
  <si>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</si>
  <si>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</si>
  <si>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</si>
  <si>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</si>
  <si>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</si>
  <si>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</si>
  <si>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</si>
  <si>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</si>
  <si>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</si>
  <si>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</si>
  <si>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</si>
  <si>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</si>
  <si>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</si>
  <si>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</si>
  <si>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</si>
  <si>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</si>
  <si>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</si>
  <si>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</si>
  <si>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</si>
  <si>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</si>
  <si>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</si>
  <si>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</si>
  <si>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</si>
  <si>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</si>
  <si>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</si>
  <si>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</si>
  <si>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</si>
  <si>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</si>
  <si>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</si>
  <si>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</si>
  <si>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</si>
  <si>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</si>
  <si>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</si>
  <si>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</si>
  <si>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</si>
  <si>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</si>
  <si>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</si>
  <si>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</si>
  <si>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</si>
  <si>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</si>
  <si>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</si>
  <si>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</si>
  <si>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</si>
  <si>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</si>
  <si>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</si>
  <si>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</si>
  <si>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</si>
  <si>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</si>
  <si>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</si>
  <si>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</si>
  <si>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</si>
  <si>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</si>
  <si>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</si>
  <si>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</si>
  <si>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</si>
  <si>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</si>
  <si>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</si>
  <si>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</si>
  <si>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</si>
  <si>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</si>
  <si>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</si>
  <si>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</si>
  <si>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</si>
  <si>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</si>
  <si>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</si>
  <si>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</si>
  <si>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</si>
  <si>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</si>
  <si>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</si>
  <si>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</si>
  <si>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</si>
  <si>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</si>
  <si>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</si>
  <si>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</si>
  <si>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</si>
  <si>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</si>
  <si>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</si>
  <si>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</si>
  <si>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</si>
  <si>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</si>
  <si>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</si>
  <si>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</si>
  <si>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</si>
  <si>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</si>
  <si>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</si>
  <si>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</si>
  <si>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</si>
  <si>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</si>
  <si>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</si>
  <si>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</si>
  <si>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</si>
  <si>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</si>
  <si>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</si>
  <si>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</si>
  <si>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</si>
  <si>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</si>
  <si>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</si>
  <si>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</si>
  <si>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</si>
  <si>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</si>
  <si>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</si>
  <si>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</si>
  <si>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</si>
  <si>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</si>
  <si>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</si>
  <si>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</si>
  <si>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</si>
  <si>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</si>
  <si>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</si>
  <si>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</si>
  <si>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</si>
  <si>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</si>
  <si>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</si>
  <si>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</si>
  <si>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</si>
  <si>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</si>
  <si>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</si>
  <si>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</si>
  <si>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</si>
  <si>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</si>
  <si>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</si>
  <si>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</si>
  <si>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</si>
  <si>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</si>
  <si>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</si>
  <si>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</si>
  <si>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</si>
  <si>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</si>
  <si>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</si>
  <si>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</si>
  <si>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</si>
  <si>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</si>
  <si>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</si>
  <si>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</si>
  <si>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</si>
  <si>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</si>
  <si>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</si>
  <si>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</si>
  <si>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</si>
  <si>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</si>
  <si>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</si>
  <si>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</si>
  <si>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</si>
  <si>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</si>
  <si>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</si>
  <si>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</si>
  <si>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</si>
  <si>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</si>
  <si>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</si>
  <si>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</si>
  <si>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</si>
  <si>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</si>
  <si>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</si>
  <si>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</si>
  <si>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</si>
  <si>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</si>
  <si>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</si>
  <si>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</si>
  <si>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</si>
  <si>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</si>
  <si>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</si>
  <si>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</si>
  <si>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</si>
  <si>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</si>
  <si>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</si>
  <si>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</si>
  <si>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</si>
  <si>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</si>
  <si>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</si>
  <si>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</si>
  <si>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</si>
  <si>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</si>
  <si>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</si>
  <si>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</si>
  <si>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</si>
  <si>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</si>
  <si>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</si>
  <si>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</si>
  <si>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</si>
  <si>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</si>
  <si>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</si>
  <si>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</si>
  <si>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</si>
  <si>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</si>
  <si>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</si>
  <si>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</si>
  <si>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</si>
  <si>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</si>
  <si>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</si>
  <si>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</si>
  <si>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</si>
  <si>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</si>
  <si>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</si>
  <si>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</si>
  <si>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</si>
  <si>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</si>
  <si>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</si>
  <si>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</si>
  <si>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</si>
  <si>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</si>
  <si>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</si>
  <si>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</si>
  <si>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</si>
  <si>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</si>
  <si>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</si>
  <si>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</si>
  <si>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</si>
  <si>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</si>
  <si>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</si>
  <si>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</si>
  <si>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</si>
  <si>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</si>
  <si>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</si>
  <si>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</si>
  <si>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</si>
  <si>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</si>
  <si>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</si>
  <si>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</si>
  <si>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</si>
  <si>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</si>
  <si>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</si>
  <si>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</si>
  <si>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</si>
  <si>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</si>
  <si>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</si>
  <si>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</si>
  <si>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</si>
  <si>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</si>
  <si>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</si>
  <si>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</si>
  <si>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</si>
  <si>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</si>
  <si>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</si>
  <si>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</si>
  <si>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</si>
  <si>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</si>
  <si>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</si>
  <si>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</si>
  <si>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</si>
  <si>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</si>
  <si>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</si>
  <si>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</si>
  <si>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</si>
  <si>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</si>
  <si>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</si>
  <si>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</si>
  <si>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</si>
  <si>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</si>
  <si>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</si>
  <si>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</si>
  <si>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</si>
  <si>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</si>
  <si>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</si>
  <si>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</si>
  <si>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</si>
  <si>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</si>
  <si>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</si>
  <si>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</si>
  <si>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</si>
  <si>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</si>
  <si>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</si>
  <si>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</si>
  <si>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</si>
  <si>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</si>
  <si>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</si>
  <si>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</si>
  <si>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</si>
  <si>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</si>
  <si>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</si>
  <si>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</si>
  <si>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</si>
  <si>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</si>
  <si>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</si>
  <si>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</si>
  <si>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</si>
  <si>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</si>
  <si>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</si>
  <si>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</si>
  <si>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</si>
  <si>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</si>
  <si>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</si>
  <si>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</si>
  <si>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</si>
  <si>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</si>
  <si>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</si>
  <si>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</si>
  <si>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</si>
  <si>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</si>
  <si>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</si>
  <si>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</si>
  <si>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</si>
  <si>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</si>
  <si>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</si>
  <si>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</si>
  <si>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</si>
  <si>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</si>
  <si>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</si>
  <si>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</si>
  <si>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</si>
  <si>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</si>
  <si>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</si>
  <si>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</si>
  <si>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</si>
  <si>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</si>
  <si>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</si>
  <si>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</si>
  <si>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</si>
  <si>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</si>
  <si>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</si>
  <si>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</si>
  <si>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</si>
  <si>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</si>
  <si>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</si>
  <si>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</si>
  <si>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</si>
  <si>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</si>
  <si>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</si>
  <si>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</si>
  <si>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</si>
  <si>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</si>
  <si>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</si>
  <si>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</si>
  <si>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</si>
  <si>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</si>
  <si>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</si>
  <si>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</si>
  <si>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</si>
  <si>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</si>
  <si>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</si>
  <si>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</si>
  <si>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</si>
  <si>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</si>
  <si>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</si>
  <si>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</si>
  <si>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</si>
  <si>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</si>
  <si>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</si>
  <si>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</si>
  <si>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</si>
  <si>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</si>
  <si>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</si>
  <si>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</si>
  <si>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</si>
  <si>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</si>
  <si>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</si>
  <si>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</si>
  <si>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</si>
  <si>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</si>
  <si>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</si>
  <si>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</si>
  <si>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</si>
  <si>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</si>
  <si>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</si>
  <si>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</si>
  <si>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</si>
  <si>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</si>
  <si>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</si>
  <si>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</si>
  <si>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</si>
  <si>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</si>
  <si>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</si>
  <si>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</si>
  <si>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</si>
  <si>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</si>
  <si>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</si>
  <si>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</si>
  <si>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</si>
  <si>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</si>
  <si>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</si>
  <si>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</si>
  <si>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</si>
  <si>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</si>
  <si>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</si>
  <si>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</si>
  <si>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</si>
  <si>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</si>
  <si>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</si>
  <si>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</si>
  <si>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</si>
  <si>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</si>
  <si>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</si>
  <si>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</si>
  <si>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</si>
  <si>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</si>
  <si>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</si>
  <si>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</si>
  <si>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</si>
  <si>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</si>
  <si>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</si>
  <si>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</si>
  <si>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</si>
  <si>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</si>
  <si>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</si>
  <si>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</si>
  <si>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</si>
  <si>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</si>
  <si>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</si>
  <si>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</si>
  <si>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</si>
  <si>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</si>
  <si>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</si>
  <si>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</si>
  <si>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</si>
  <si>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</si>
  <si>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</si>
  <si>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</si>
  <si>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</si>
  <si>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</si>
  <si>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</si>
  <si>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</si>
  <si>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</si>
  <si>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</si>
  <si>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</si>
  <si>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</si>
  <si>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</si>
  <si>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</si>
  <si>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</si>
  <si>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</si>
  <si>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</si>
  <si>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</si>
  <si>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</si>
  <si>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</si>
  <si>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</si>
  <si>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</si>
  <si>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</si>
  <si>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</si>
  <si>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</si>
  <si>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</si>
  <si>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</si>
  <si>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</si>
  <si>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</si>
  <si>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</si>
  <si>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</si>
  <si>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</si>
  <si>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</si>
  <si>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</si>
  <si>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</si>
  <si>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</si>
  <si>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</si>
  <si>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</si>
  <si>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</si>
  <si>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</si>
  <si>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</si>
  <si>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</si>
  <si>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</si>
  <si>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</si>
  <si>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</si>
  <si>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</si>
  <si>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</si>
  <si>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</si>
  <si>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</si>
  <si>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</si>
  <si>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</si>
  <si>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</si>
  <si>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</si>
  <si>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</si>
  <si>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</si>
  <si>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</si>
  <si>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</si>
  <si>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</si>
  <si>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</si>
  <si>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</si>
  <si>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</si>
  <si>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</si>
  <si>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</si>
  <si>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</si>
  <si>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</si>
  <si>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</si>
  <si>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</si>
  <si>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</si>
  <si>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</si>
  <si>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</si>
  <si>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</si>
  <si>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</si>
  <si>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</si>
  <si>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</si>
  <si>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</si>
  <si>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</si>
  <si>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</si>
  <si>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</si>
  <si>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</si>
  <si>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</si>
  <si>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</si>
  <si>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</si>
  <si>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</si>
  <si>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</si>
  <si>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</si>
  <si>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</si>
  <si>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</si>
  <si>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</si>
  <si>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</si>
  <si>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</si>
  <si>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</si>
  <si>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</si>
  <si>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</si>
  <si>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</si>
  <si>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</si>
  <si>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</si>
  <si>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</si>
  <si>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</si>
  <si>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</si>
  <si>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</si>
  <si>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</si>
  <si>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</si>
  <si>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</si>
  <si>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</si>
  <si>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</si>
  <si>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</si>
  <si>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</si>
  <si>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</si>
  <si>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</si>
  <si>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</si>
  <si>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</si>
  <si>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</si>
  <si>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</si>
  <si>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</si>
  <si>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</si>
  <si>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</si>
  <si>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</si>
  <si>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</si>
  <si>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</si>
  <si>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</si>
  <si>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</si>
  <si>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</si>
  <si>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</si>
  <si>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</si>
  <si>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</si>
  <si>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</si>
  <si>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</si>
  <si>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</si>
  <si>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</si>
  <si>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</si>
  <si>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</si>
  <si>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</si>
  <si>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</si>
  <si>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</si>
  <si>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</si>
  <si>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</si>
  <si>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</si>
  <si>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</si>
  <si>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</si>
  <si>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</si>
  <si>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</si>
  <si>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</si>
  <si>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</si>
  <si>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</si>
  <si>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</si>
  <si>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</si>
  <si>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</si>
  <si>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</si>
  <si>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</si>
  <si>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</si>
  <si>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</si>
  <si>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</si>
  <si>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</si>
  <si>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</si>
  <si>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</si>
  <si>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</si>
  <si>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</si>
  <si>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</si>
  <si>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</si>
  <si>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</si>
  <si>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</si>
  <si>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</si>
  <si>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</si>
  <si>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</si>
  <si>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</si>
  <si>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</si>
  <si>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</si>
  <si>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</si>
  <si>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</si>
  <si>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</si>
  <si>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</si>
  <si>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</si>
  <si>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</si>
  <si>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</si>
  <si>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</si>
  <si>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</si>
  <si>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</si>
  <si>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</si>
  <si>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</si>
  <si>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</si>
  <si>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</si>
  <si>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</si>
  <si>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</si>
  <si>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</si>
  <si>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</si>
  <si>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</si>
  <si>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</si>
  <si>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</si>
  <si>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</si>
  <si>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</si>
  <si>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</si>
  <si>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</si>
  <si>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</si>
  <si>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</si>
  <si>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</si>
  <si>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</si>
  <si>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</si>
  <si>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</si>
  <si>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</si>
  <si>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</si>
  <si>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</si>
  <si>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</si>
  <si>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</si>
  <si>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</si>
  <si>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</si>
  <si>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</si>
  <si>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</si>
  <si>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</si>
  <si>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</si>
  <si>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</si>
  <si>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</si>
  <si>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</si>
  <si>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</si>
  <si>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</si>
  <si>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</si>
  <si>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</si>
  <si>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</si>
  <si>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</si>
  <si>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</si>
  <si>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</si>
  <si>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</si>
  <si>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</si>
  <si>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</si>
  <si>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</si>
  <si>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</si>
  <si>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</si>
  <si>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</si>
  <si>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</si>
  <si>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</si>
  <si>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</si>
  <si>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</si>
  <si>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</si>
  <si>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</si>
  <si>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</si>
  <si>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</si>
  <si>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</si>
  <si>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</si>
  <si>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</si>
  <si>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</si>
  <si>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</si>
  <si>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</si>
  <si>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</si>
  <si>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</si>
  <si>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</si>
  <si>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</si>
  <si>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</si>
  <si>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</si>
  <si>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</si>
  <si>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</si>
  <si>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</si>
  <si>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</si>
  <si>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</si>
  <si>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</si>
  <si>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</si>
  <si>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</si>
  <si>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</si>
  <si>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</si>
  <si>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</si>
  <si>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</si>
  <si>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</si>
  <si>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</si>
  <si>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</si>
  <si>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</si>
  <si>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</si>
  <si>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</si>
  <si>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</si>
  <si>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</si>
  <si>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</si>
  <si>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</si>
  <si>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</si>
  <si>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</si>
  <si>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</si>
  <si>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</si>
  <si>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</si>
  <si>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</si>
  <si>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</si>
  <si>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</si>
  <si>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</si>
  <si>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</si>
  <si>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</si>
  <si>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</si>
  <si>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</si>
  <si>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</si>
  <si>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</si>
  <si>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</si>
  <si>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</si>
  <si>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</si>
  <si>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</si>
  <si>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</si>
  <si>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</si>
  <si>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</si>
  <si>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</si>
  <si>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</si>
  <si>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</si>
  <si>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</si>
  <si>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</si>
  <si>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</si>
  <si>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</si>
  <si>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</si>
  <si>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</si>
  <si>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</si>
  <si>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</si>
  <si>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</si>
  <si>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</si>
  <si>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</si>
  <si>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</si>
  <si>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</si>
  <si>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</si>
  <si>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</si>
  <si>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</si>
  <si>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</si>
  <si>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</si>
  <si>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</si>
  <si>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</si>
  <si>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</si>
  <si>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</si>
  <si>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</si>
  <si>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</si>
  <si>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</si>
  <si>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</si>
  <si>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</si>
  <si>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</si>
  <si>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</si>
  <si>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</si>
  <si>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</si>
  <si>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</si>
  <si>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</si>
  <si>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</si>
  <si>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</si>
  <si>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</si>
  <si>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</si>
  <si>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</si>
  <si>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</si>
  <si>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</si>
  <si>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</si>
  <si>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</si>
  <si>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</si>
  <si>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</si>
  <si>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</si>
  <si>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</si>
  <si>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</si>
  <si>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</si>
  <si>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</si>
  <si>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</si>
  <si>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</si>
  <si>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</si>
  <si>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</si>
  <si>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</si>
  <si>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</si>
  <si>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</si>
  <si>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</si>
  <si>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</si>
  <si>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</si>
  <si>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</si>
  <si>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</si>
  <si>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</si>
  <si>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</si>
  <si>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</si>
  <si>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</si>
  <si>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</si>
  <si>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</si>
  <si>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</si>
  <si>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</si>
  <si>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</si>
  <si>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</si>
  <si>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</si>
  <si>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</si>
  <si>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</si>
  <si>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</si>
  <si>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</si>
  <si>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</si>
  <si>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</si>
  <si>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</si>
  <si>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</si>
  <si>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</si>
  <si>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</si>
  <si>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</si>
  <si>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</si>
  <si>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</si>
  <si>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</si>
  <si>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</si>
  <si>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</si>
  <si>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</si>
  <si>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</si>
  <si>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</si>
  <si>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</si>
  <si>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</si>
  <si>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</si>
  <si>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</si>
  <si>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</si>
  <si>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</si>
  <si>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</si>
  <si>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</si>
  <si>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</si>
  <si>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</si>
  <si>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</si>
  <si>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</si>
  <si>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</si>
  <si>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</si>
  <si>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</si>
  <si>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</si>
  <si>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</si>
  <si>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</si>
  <si>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</si>
  <si>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</si>
  <si>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</si>
  <si>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</si>
  <si>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</si>
  <si>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</si>
  <si>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</si>
  <si>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</si>
  <si>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</si>
  <si>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</si>
  <si>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</si>
  <si>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</si>
  <si>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</si>
  <si>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</si>
  <si>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</si>
  <si>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</si>
  <si>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</si>
  <si>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</si>
  <si>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</si>
  <si>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</si>
  <si>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</si>
  <si>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</si>
  <si>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</si>
  <si>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</si>
  <si>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</si>
  <si>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</si>
  <si>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</si>
  <si>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</si>
  <si>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</si>
  <si>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</si>
  <si>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</si>
  <si>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</si>
  <si>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</si>
  <si>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</si>
  <si>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</si>
  <si>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</si>
  <si>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</si>
  <si>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</si>
  <si>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</si>
  <si>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</si>
  <si>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</si>
  <si>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</si>
  <si>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</si>
  <si>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</si>
  <si>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</si>
  <si>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</si>
  <si>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</si>
  <si>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</si>
  <si>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</si>
  <si>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</si>
  <si>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</si>
  <si>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</si>
  <si>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</si>
  <si>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</si>
  <si>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</si>
  <si>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</si>
  <si>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</si>
  <si>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</si>
  <si>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</si>
  <si>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</si>
  <si>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</si>
  <si>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</si>
  <si>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</si>
  <si>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</si>
  <si>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</si>
  <si>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</si>
  <si>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</si>
  <si>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</si>
  <si>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</si>
  <si>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</si>
  <si>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</si>
  <si>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</si>
  <si>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</si>
  <si>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</si>
  <si>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</si>
  <si>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</si>
  <si>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</si>
  <si>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</si>
  <si>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</si>
  <si>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</si>
  <si>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</si>
  <si>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</si>
  <si>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</si>
  <si>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</si>
  <si>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</si>
  <si>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</si>
  <si>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</si>
  <si>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</si>
  <si>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</si>
  <si>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</si>
  <si>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</si>
  <si>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</si>
  <si>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</si>
  <si>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</si>
  <si>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</si>
  <si>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</si>
  <si>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</si>
  <si>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</si>
  <si>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</si>
  <si>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</si>
  <si>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</si>
  <si>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</si>
  <si>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</si>
  <si>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</si>
  <si>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</si>
  <si>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</si>
  <si>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</si>
  <si>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</si>
  <si>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</si>
  <si>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</si>
  <si>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</si>
  <si>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</si>
  <si>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</si>
  <si>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</si>
  <si>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</si>
  <si>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</si>
  <si>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</si>
  <si>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</si>
  <si>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</si>
  <si>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</si>
  <si>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</si>
  <si>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</si>
  <si>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</si>
  <si>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</si>
  <si>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</si>
  <si>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</si>
  <si>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</si>
  <si>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</si>
  <si>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</si>
  <si>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</si>
  <si>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</si>
  <si>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</si>
  <si>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</si>
  <si>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</si>
  <si>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</si>
  <si>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</si>
  <si>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</si>
  <si>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</si>
  <si>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</si>
  <si>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</si>
  <si>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</si>
  <si>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</si>
  <si>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</si>
  <si>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</si>
  <si>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</si>
  <si>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</si>
  <si>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</si>
  <si>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</si>
  <si>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</si>
  <si>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</si>
  <si>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</si>
  <si>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</si>
  <si>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</si>
  <si>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</si>
  <si>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</si>
  <si>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</si>
  <si>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</si>
  <si>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</si>
  <si>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</si>
  <si>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</si>
  <si>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</si>
  <si>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</si>
  <si>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</si>
  <si>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</si>
  <si>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</si>
  <si>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</si>
  <si>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</si>
  <si>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</si>
  <si>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</si>
  <si>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</si>
  <si>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</si>
  <si>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</si>
  <si>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</si>
  <si>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</si>
  <si>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</si>
  <si>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</si>
  <si>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</si>
  <si>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</si>
  <si>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</si>
  <si>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</si>
  <si>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</si>
  <si>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</si>
  <si>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</si>
  <si>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</si>
  <si>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</si>
  <si>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</si>
  <si>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</si>
  <si>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</si>
  <si>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</si>
  <si>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</si>
  <si>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</si>
  <si>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</si>
  <si>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</si>
  <si>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</si>
  <si>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</si>
  <si>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</si>
  <si>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</si>
  <si>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</si>
  <si>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</si>
  <si>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</si>
  <si>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</si>
  <si>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</si>
  <si>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</si>
  <si>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</si>
  <si>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</si>
  <si>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</si>
  <si>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</si>
  <si>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</si>
  <si>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</si>
  <si>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</si>
  <si>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</si>
  <si>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</si>
  <si>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</si>
  <si>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</si>
  <si>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</si>
  <si>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</si>
  <si>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</si>
  <si>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</si>
  <si>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</si>
  <si>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</si>
  <si>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</si>
  <si>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</si>
  <si>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</si>
  <si>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</si>
  <si>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</si>
  <si>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</si>
  <si>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</si>
  <si>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</si>
  <si>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</si>
  <si>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</si>
  <si>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</si>
  <si>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</si>
  <si>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</si>
  <si>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</si>
  <si>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</si>
  <si>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</si>
  <si>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</si>
  <si>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</si>
  <si>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</si>
  <si>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</si>
  <si>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</si>
  <si>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</si>
  <si>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</si>
  <si>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</si>
  <si>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</si>
  <si>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</si>
  <si>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</si>
  <si>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</si>
  <si>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</si>
  <si>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</si>
  <si>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</si>
  <si>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</si>
  <si>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</si>
  <si>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</si>
  <si>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</si>
  <si>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</si>
  <si>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</si>
  <si>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</si>
  <si>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</si>
  <si>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</si>
  <si>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</si>
  <si>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</si>
  <si>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</si>
  <si>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</si>
  <si>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</si>
  <si>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</si>
  <si>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</si>
  <si>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</si>
  <si>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</si>
  <si>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</si>
  <si>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</si>
  <si>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</si>
  <si>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</si>
  <si>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</si>
  <si>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</si>
  <si>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</si>
  <si>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</si>
  <si>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</si>
  <si>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</si>
  <si>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</si>
  <si>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</si>
  <si>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</si>
  <si>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</si>
  <si>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</si>
  <si>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</si>
  <si>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</si>
  <si>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</si>
  <si>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</si>
  <si>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</si>
  <si>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</si>
  <si>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</si>
  <si>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</si>
  <si>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</si>
  <si>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</si>
  <si>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</si>
  <si>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</si>
  <si>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</si>
  <si>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</si>
  <si>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</si>
  <si>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</si>
  <si>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</si>
  <si>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</si>
  <si>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</si>
  <si>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</si>
  <si>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</si>
  <si>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</si>
  <si>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</si>
  <si>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</si>
  <si>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</si>
  <si>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</si>
  <si>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</si>
  <si>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</si>
  <si>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</si>
  <si>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</si>
  <si>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</si>
  <si>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</si>
  <si>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</si>
  <si>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</si>
  <si>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</si>
  <si>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</si>
  <si>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</si>
  <si>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</si>
  <si>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</si>
  <si>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</si>
  <si>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</si>
  <si>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</si>
  <si>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</si>
  <si>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</si>
  <si>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</si>
  <si>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</si>
  <si>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</si>
  <si>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</si>
  <si>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</si>
  <si>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</si>
  <si>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</si>
  <si>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</si>
  <si>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</si>
  <si>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</si>
  <si>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</si>
  <si>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</si>
  <si>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</si>
  <si>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</si>
  <si>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</si>
  <si>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</si>
  <si>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</si>
  <si>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</si>
  <si>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</si>
  <si>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</si>
  <si>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</si>
  <si>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</si>
  <si>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</si>
  <si>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</si>
  <si>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</si>
  <si>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</si>
  <si>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</si>
  <si>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</si>
  <si>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</si>
  <si>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</si>
  <si>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</si>
  <si>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</si>
  <si>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</si>
  <si>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</si>
  <si>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</si>
  <si>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</si>
  <si>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</si>
  <si>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</si>
  <si>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</si>
  <si>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</si>
  <si>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</si>
  <si>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</si>
  <si>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</si>
  <si>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</si>
  <si>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</si>
  <si>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</si>
  <si>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</si>
  <si>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</si>
  <si>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</si>
  <si>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</si>
  <si>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</si>
  <si>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</si>
  <si>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</si>
  <si>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</si>
  <si>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</si>
  <si>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</si>
  <si>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</si>
  <si>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</si>
  <si>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</si>
  <si>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</si>
  <si>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</si>
  <si>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</si>
  <si>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</si>
  <si>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</si>
  <si>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</si>
  <si>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</si>
  <si>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</si>
  <si>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</si>
  <si>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</si>
  <si>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</si>
  <si>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</si>
  <si>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</si>
  <si>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</si>
  <si>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</si>
  <si>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</si>
  <si>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</si>
  <si>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</si>
  <si>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</si>
  <si>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</si>
  <si>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</si>
  <si>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</si>
  <si>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</si>
  <si>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</si>
  <si>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</si>
  <si>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</si>
  <si>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</si>
  <si>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</si>
  <si>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</si>
  <si>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</si>
  <si>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</si>
  <si>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</si>
  <si>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</si>
  <si>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</si>
  <si>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</si>
  <si>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</si>
  <si>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</si>
  <si>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</si>
  <si>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</si>
  <si>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</si>
  <si>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</si>
  <si>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</si>
  <si>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</si>
  <si>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</si>
  <si>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</si>
  <si>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</si>
  <si>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</si>
  <si>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</si>
  <si>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</si>
  <si>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</si>
  <si>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</si>
  <si>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</si>
  <si>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</si>
  <si>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</si>
  <si>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</si>
  <si>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</si>
  <si>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</si>
  <si>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</si>
  <si>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</si>
  <si>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</si>
  <si>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</si>
  <si>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</si>
  <si>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</si>
  <si>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</si>
  <si>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</si>
  <si>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</si>
  <si>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</si>
  <si>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</si>
  <si>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</si>
  <si>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</si>
  <si>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</si>
  <si>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</si>
  <si>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</si>
  <si>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</si>
  <si>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</si>
  <si>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</si>
  <si>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</si>
  <si>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</si>
  <si>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</si>
  <si>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</si>
  <si>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</si>
  <si>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</si>
  <si>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</si>
  <si>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</si>
  <si>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</si>
  <si>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</si>
  <si>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</si>
  <si>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</si>
  <si>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</si>
  <si>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</si>
  <si>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</si>
  <si>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</si>
  <si>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</si>
  <si>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</si>
  <si>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</si>
  <si>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</si>
  <si>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</si>
  <si>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</si>
  <si>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</si>
  <si>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</si>
  <si>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</si>
  <si>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</si>
  <si>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</si>
  <si>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</si>
  <si>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</si>
  <si>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</si>
  <si>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</si>
  <si>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</si>
  <si>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</si>
  <si>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</si>
  <si>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</si>
  <si>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</si>
  <si>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</si>
  <si>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</si>
  <si>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</si>
  <si>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</si>
  <si>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</si>
  <si>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</si>
  <si>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</si>
  <si>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</si>
  <si>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</si>
  <si>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</si>
  <si>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</si>
  <si>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</si>
  <si>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</si>
  <si>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</si>
  <si>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</si>
  <si>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</si>
  <si>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</si>
  <si>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</si>
  <si>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</si>
  <si>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</si>
  <si>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</si>
  <si>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</si>
  <si>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</si>
  <si>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</si>
  <si>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</si>
  <si>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</si>
  <si>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</si>
  <si>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</si>
  <si>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</si>
  <si>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</si>
  <si>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</si>
  <si>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</si>
  <si>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</si>
  <si>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</si>
  <si>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</si>
  <si>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</si>
  <si>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</si>
  <si>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</si>
  <si>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</si>
  <si>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</si>
  <si>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</si>
  <si>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</si>
  <si>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</si>
  <si>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</si>
  <si>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</si>
  <si>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</si>
  <si>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</si>
  <si>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</si>
  <si>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</si>
  <si>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</si>
  <si>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</si>
  <si>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</si>
  <si>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</si>
  <si>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</si>
  <si>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</si>
  <si>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</si>
  <si>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</si>
  <si>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</si>
  <si>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</si>
  <si>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</si>
  <si>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</si>
  <si>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</si>
  <si>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</si>
  <si>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</si>
  <si>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</si>
  <si>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</si>
  <si>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</si>
  <si>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</si>
  <si>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</si>
  <si>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</si>
  <si>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</si>
  <si>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</si>
  <si>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</si>
  <si>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</si>
  <si>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</si>
  <si>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</si>
  <si>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</si>
  <si>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</si>
  <si>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</si>
  <si>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</si>
  <si>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</si>
  <si>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</si>
  <si>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</si>
  <si>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</si>
  <si>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</si>
  <si>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</si>
  <si>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</si>
  <si>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</si>
  <si>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</si>
  <si>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</si>
  <si>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</si>
  <si>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</si>
  <si>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</si>
  <si>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</si>
  <si>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</si>
  <si>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</si>
  <si>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</si>
  <si>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</si>
  <si>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</si>
  <si>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</si>
  <si>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</si>
  <si>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</si>
  <si>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</si>
  <si>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</si>
  <si>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</si>
  <si>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</si>
  <si>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</si>
  <si>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</si>
  <si>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</si>
  <si>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</si>
  <si>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</si>
  <si>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</si>
  <si>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</si>
  <si>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</si>
  <si>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</si>
  <si>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</si>
  <si>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</si>
  <si>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</si>
  <si>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</si>
  <si>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</si>
  <si>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</si>
  <si>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</si>
  <si>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</si>
  <si>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</si>
  <si>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</si>
  <si>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</si>
  <si>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</si>
  <si>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</si>
  <si>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</si>
  <si>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</si>
  <si>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</si>
  <si>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</si>
  <si>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</si>
  <si>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</si>
  <si>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</si>
  <si>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</si>
  <si>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</si>
  <si>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</si>
  <si>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</si>
  <si>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</si>
  <si>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</si>
  <si>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</si>
  <si>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</si>
  <si>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</si>
  <si>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</si>
  <si>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</si>
  <si>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</si>
  <si>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</si>
  <si>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</si>
  <si>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</si>
  <si>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</si>
  <si>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</si>
  <si>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</si>
  <si>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</si>
  <si>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</si>
  <si>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</si>
  <si>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</si>
  <si>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</si>
  <si>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</si>
  <si>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</si>
  <si>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</si>
  <si>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</si>
  <si>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</si>
  <si>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</si>
  <si>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</si>
  <si>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</si>
  <si>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</si>
  <si>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335753534</t>
  </si>
  <si>
    <t>TECLADO</t>
  </si>
  <si>
    <t>Abastecido</t>
  </si>
  <si>
    <t>2 Gavetas Vacías y 1 Fallando</t>
  </si>
  <si>
    <t>335753582</t>
  </si>
  <si>
    <t>335753581</t>
  </si>
  <si>
    <t>335753578</t>
  </si>
  <si>
    <t>335753576</t>
  </si>
  <si>
    <t>335753575</t>
  </si>
  <si>
    <t>335753574</t>
  </si>
  <si>
    <t>335753591</t>
  </si>
  <si>
    <t>335753590</t>
  </si>
  <si>
    <t>335753589</t>
  </si>
  <si>
    <t>335753594</t>
  </si>
  <si>
    <t>335753593</t>
  </si>
  <si>
    <t>335753599</t>
  </si>
  <si>
    <t>335753597</t>
  </si>
  <si>
    <t>335753596</t>
  </si>
  <si>
    <t>335753600</t>
  </si>
  <si>
    <t>335753598</t>
  </si>
  <si>
    <t>335753595</t>
  </si>
  <si>
    <t>335753604</t>
  </si>
  <si>
    <t>335753603</t>
  </si>
  <si>
    <t>335753602</t>
  </si>
  <si>
    <t>02 Enero de 2021</t>
  </si>
  <si>
    <t>335753609</t>
  </si>
  <si>
    <t>335753608</t>
  </si>
  <si>
    <t>335753607</t>
  </si>
  <si>
    <t>335753605</t>
  </si>
  <si>
    <t>PIN KEYPAD ERROR</t>
  </si>
  <si>
    <t>ATM Estación Sabana Yegua</t>
  </si>
  <si>
    <t>335753626</t>
  </si>
  <si>
    <t>335753625</t>
  </si>
  <si>
    <t>335753624</t>
  </si>
  <si>
    <t>335753623</t>
  </si>
  <si>
    <t>335753622</t>
  </si>
  <si>
    <t>335753621</t>
  </si>
  <si>
    <t>335753620</t>
  </si>
  <si>
    <t>335753619</t>
  </si>
  <si>
    <t>335753618</t>
  </si>
  <si>
    <t>335753617</t>
  </si>
  <si>
    <t>335753616</t>
  </si>
  <si>
    <t>335753613</t>
  </si>
  <si>
    <t>SIN ACTIVIDAD DE EFECTIVO</t>
  </si>
  <si>
    <t>En Servicio</t>
  </si>
  <si>
    <t>335753662</t>
  </si>
  <si>
    <t>335753661</t>
  </si>
  <si>
    <t>335753660</t>
  </si>
  <si>
    <t>335753659</t>
  </si>
  <si>
    <t>335753658</t>
  </si>
  <si>
    <t>335753637</t>
  </si>
  <si>
    <t>335753636</t>
  </si>
  <si>
    <t>335753634</t>
  </si>
  <si>
    <t>335753633</t>
  </si>
  <si>
    <t>335753632</t>
  </si>
  <si>
    <t>335753631</t>
  </si>
  <si>
    <t>335753630</t>
  </si>
  <si>
    <t>335753629</t>
  </si>
  <si>
    <t>335753627</t>
  </si>
  <si>
    <t>335753667</t>
  </si>
  <si>
    <t>335753668</t>
  </si>
  <si>
    <t>335753669</t>
  </si>
  <si>
    <t>335753670</t>
  </si>
  <si>
    <t>335753671</t>
  </si>
  <si>
    <t>335753672</t>
  </si>
  <si>
    <t>335753673</t>
  </si>
  <si>
    <t>335753674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</si>
</sst>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9"/>
      <tableStyleElement type="headerRow" dxfId="428"/>
      <tableStyleElement type="totalRow" dxfId="427"/>
      <tableStyleElement type="firstColumn" dxfId="426"/>
      <tableStyleElement type="lastColumn" dxfId="425"/>
      <tableStyleElement type="firstRowStripe" dxfId="424"/>
      <tableStyleElement type="firstColumnStripe" dxfId="4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61586" TargetMode="External"/><Relationship Id="rId13" Type="http://schemas.openxmlformats.org/officeDocument/2006/relationships/hyperlink" Target="http://s460-helpdesk/CAisd/pdmweb.exe?OP=SEARCH+FACTORY=in+SKIPLIST=1+QBE.EQ.id=3461581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461587" TargetMode="External"/><Relationship Id="rId12" Type="http://schemas.openxmlformats.org/officeDocument/2006/relationships/hyperlink" Target="http://s460-helpdesk/CAisd/pdmweb.exe?OP=SEARCH+FACTORY=in+SKIPLIST=1+QBE.EQ.id=3461582" TargetMode="External"/><Relationship Id="rId1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6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6158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46158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1585" TargetMode="External"/><Relationship Id="rId14" Type="http://schemas.openxmlformats.org/officeDocument/2006/relationships/hyperlink" Target="http://s460-helpdesk/CAisd/pdmweb.exe?OP=SEARCH+FACTORY=in+SKIPLIST=1+QBE.EQ.id=346158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23"/>
  <sheetViews>
    <sheetView zoomScale="70" zoomScaleNormal="70" workbookViewId="0">
      <pane ySplit="4" topLeftCell="A33" activePane="bottomLeft" state="frozen"/>
      <selection pane="bottomLeft" activeCell="O116" sqref="O116:O123"/>
    </sheetView>
  </sheetViews>
  <sheetFormatPr baseColWidth="10" defaultColWidth="20.85546875" defaultRowHeight="15" x14ac:dyDescent="0.25"/>
  <cols>
    <col min="1" max="1" width="25.5703125" style="71" bestFit="1" customWidth="1"/>
    <col min="2" max="2" width="20.28515625" style="47" bestFit="1" customWidth="1"/>
    <col min="3" max="3" width="18.85546875" style="48" bestFit="1" customWidth="1"/>
    <col min="4" max="4" width="27.42578125" style="71" bestFit="1" customWidth="1"/>
    <col min="5" max="5" width="12.7109375" style="85" bestFit="1" customWidth="1"/>
    <col min="6" max="6" width="10.85546875" style="49" bestFit="1" customWidth="1"/>
    <col min="7" max="7" width="55.5703125" style="49" bestFit="1" customWidth="1"/>
    <col min="8" max="11" width="6.42578125" style="49" bestFit="1" customWidth="1"/>
    <col min="12" max="12" width="48.85546875" style="49" bestFit="1" customWidth="1"/>
    <col min="13" max="13" width="18.85546875" style="71" bestFit="1" customWidth="1"/>
    <col min="14" max="14" width="17.85546875" style="89" bestFit="1" customWidth="1"/>
    <col min="15" max="15" width="35.7109375" style="89" bestFit="1" customWidth="1"/>
    <col min="16" max="16" width="22.7109375" style="75" bestFit="1" customWidth="1"/>
    <col min="17" max="17" width="48.85546875" style="67" bestFit="1" customWidth="1"/>
    <col min="18" max="18" width="3.28515625" style="45" bestFit="1" customWidth="1"/>
    <col min="19" max="19" width="4.42578125" style="45" bestFit="1" customWidth="1"/>
    <col min="20" max="16384" width="20.85546875" style="45"/>
  </cols>
  <sheetData>
    <row r="1" spans="1:17" ht="18" x14ac:dyDescent="0.25">
      <c r="A1" s="139" t="s">
        <v>2161</v>
      </c>
      <c r="B1" s="139"/>
      <c r="C1" s="139"/>
      <c r="D1" s="139"/>
      <c r="E1" s="140"/>
      <c r="F1" s="140"/>
      <c r="G1" s="140"/>
      <c r="H1" s="140"/>
      <c r="I1" s="140"/>
      <c r="J1" s="140"/>
      <c r="K1" s="140"/>
      <c r="L1" s="139"/>
      <c r="M1" s="139"/>
      <c r="N1" s="139"/>
      <c r="O1" s="139"/>
      <c r="P1" s="139"/>
      <c r="Q1" s="139"/>
    </row>
    <row r="2" spans="1:17" ht="18" x14ac:dyDescent="0.25">
      <c r="A2" s="137" t="s">
        <v>2158</v>
      </c>
      <c r="B2" s="137"/>
      <c r="C2" s="137"/>
      <c r="D2" s="137"/>
      <c r="E2" s="138"/>
      <c r="F2" s="138"/>
      <c r="G2" s="138"/>
      <c r="H2" s="138"/>
      <c r="I2" s="138"/>
      <c r="J2" s="138"/>
      <c r="K2" s="138"/>
      <c r="L2" s="137"/>
      <c r="M2" s="137"/>
      <c r="N2" s="137"/>
      <c r="O2" s="137"/>
      <c r="P2" s="137"/>
      <c r="Q2" s="137"/>
    </row>
    <row r="3" spans="1:17" ht="18.75" thickBot="1" x14ac:dyDescent="0.3">
      <c r="A3" s="141" t="s">
        <v>2516</v>
      </c>
      <c r="B3" s="141"/>
      <c r="C3" s="141"/>
      <c r="D3" s="141"/>
      <c r="E3" s="142"/>
      <c r="F3" s="142"/>
      <c r="G3" s="142"/>
      <c r="H3" s="142"/>
      <c r="I3" s="142"/>
      <c r="J3" s="142"/>
      <c r="K3" s="142"/>
      <c r="L3" s="141"/>
      <c r="M3" s="141"/>
      <c r="N3" s="141"/>
      <c r="O3" s="141"/>
      <c r="P3" s="141"/>
      <c r="Q3" s="14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93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91">
        <v>335750532</v>
      </c>
      <c r="C5" s="87">
        <v>44193.583761574075</v>
      </c>
      <c r="D5" s="87" t="s">
        <v>2189</v>
      </c>
      <c r="E5" s="95">
        <v>564</v>
      </c>
      <c r="F5" s="86" t="str">
        <f>VLOOKUP(E5,VIP!$A$2:$O10893,2,0)</f>
        <v>DRBR168</v>
      </c>
      <c r="G5" s="92" t="str">
        <f>VLOOKUP(E5,'LISTADO ATM'!$A$2:$B$893,2,0)</f>
        <v xml:space="preserve">ATM Ministerio de Agricultura </v>
      </c>
      <c r="H5" s="92" t="str">
        <f>VLOOKUP(E5,VIP!$A$2:$O15719,7,FALSE)</f>
        <v>Si</v>
      </c>
      <c r="I5" s="92" t="str">
        <f>VLOOKUP(E5,VIP!$A$2:$O7688,8,FALSE)</f>
        <v>Si</v>
      </c>
      <c r="J5" s="92" t="str">
        <f>VLOOKUP(E5,VIP!$A$2:$O7636,8,FALSE)</f>
        <v>Si</v>
      </c>
      <c r="K5" s="92" t="str">
        <f>VLOOKUP(E5,VIP!$A$2:$O11212,6,0)</f>
        <v>NO</v>
      </c>
      <c r="L5" s="92" t="s">
        <v>2228</v>
      </c>
      <c r="M5" s="88" t="s">
        <v>2473</v>
      </c>
      <c r="N5" s="88" t="s">
        <v>2483</v>
      </c>
      <c r="O5" s="92" t="s">
        <v>2486</v>
      </c>
      <c r="P5" s="135"/>
      <c r="Q5" s="90" t="s">
        <v>2228</v>
      </c>
    </row>
    <row r="6" spans="1:17" ht="18" x14ac:dyDescent="0.25">
      <c r="A6" s="86" t="str">
        <f>VLOOKUP(E6,'LISTADO ATM'!$A$2:$C$894,3,0)</f>
        <v>ESTE</v>
      </c>
      <c r="B6" s="91">
        <v>335750816</v>
      </c>
      <c r="C6" s="87">
        <v>44193.719212962962</v>
      </c>
      <c r="D6" s="87" t="s">
        <v>2189</v>
      </c>
      <c r="E6" s="95">
        <v>803</v>
      </c>
      <c r="F6" s="86" t="str">
        <f>VLOOKUP(E6,VIP!$A$2:$O10905,2,0)</f>
        <v>DRBR803</v>
      </c>
      <c r="G6" s="92" t="str">
        <f>VLOOKUP(E6,'LISTADO ATM'!$A$2:$B$893,2,0)</f>
        <v xml:space="preserve">ATM Hotel Be Live Canoa (Bayahibe) I </v>
      </c>
      <c r="H6" s="92" t="str">
        <f>VLOOKUP(E6,VIP!$A$2:$O15731,7,FALSE)</f>
        <v>Si</v>
      </c>
      <c r="I6" s="92" t="str">
        <f>VLOOKUP(E6,VIP!$A$2:$O7700,8,FALSE)</f>
        <v>Si</v>
      </c>
      <c r="J6" s="92" t="str">
        <f>VLOOKUP(E6,VIP!$A$2:$O7648,8,FALSE)</f>
        <v>Si</v>
      </c>
      <c r="K6" s="92" t="str">
        <f>VLOOKUP(E6,VIP!$A$2:$O11224,6,0)</f>
        <v>NO</v>
      </c>
      <c r="L6" s="92" t="s">
        <v>2254</v>
      </c>
      <c r="M6" s="88" t="s">
        <v>2473</v>
      </c>
      <c r="N6" s="88" t="s">
        <v>2483</v>
      </c>
      <c r="O6" s="92" t="s">
        <v>2486</v>
      </c>
      <c r="P6" s="135"/>
      <c r="Q6" s="90" t="s">
        <v>2254</v>
      </c>
    </row>
    <row r="7" spans="1:17" ht="18" x14ac:dyDescent="0.25">
      <c r="A7" s="86" t="str">
        <f>VLOOKUP(E7,'LISTADO ATM'!$A$2:$C$894,3,0)</f>
        <v>NORTE</v>
      </c>
      <c r="B7" s="91">
        <v>335752508</v>
      </c>
      <c r="C7" s="87">
        <v>44195.479490740741</v>
      </c>
      <c r="D7" s="87" t="s">
        <v>2481</v>
      </c>
      <c r="E7" s="95">
        <v>729</v>
      </c>
      <c r="F7" s="86" t="str">
        <f>VLOOKUP(E7,VIP!$A$2:$O11048,2,0)</f>
        <v>DRBR055</v>
      </c>
      <c r="G7" s="92" t="str">
        <f>VLOOKUP(E7,'LISTADO ATM'!$A$2:$B$893,2,0)</f>
        <v xml:space="preserve">ATM Zona Franca (La Vega) </v>
      </c>
      <c r="H7" s="92" t="str">
        <f>VLOOKUP(E7,VIP!$A$2:$O15970,7,FALSE)</f>
        <v>Si</v>
      </c>
      <c r="I7" s="92" t="str">
        <f>VLOOKUP(E7,VIP!$A$2:$O7935,8,FALSE)</f>
        <v>Si</v>
      </c>
      <c r="J7" s="92" t="str">
        <f>VLOOKUP(E7,VIP!$A$2:$O7885,8,FALSE)</f>
        <v>Si</v>
      </c>
      <c r="K7" s="92" t="str">
        <f>VLOOKUP(E7,VIP!$A$2:$O11459,6,0)</f>
        <v>NO</v>
      </c>
      <c r="L7" s="92" t="s">
        <v>2466</v>
      </c>
      <c r="M7" s="88" t="s">
        <v>2473</v>
      </c>
      <c r="N7" s="88" t="s">
        <v>2483</v>
      </c>
      <c r="O7" s="92" t="s">
        <v>2488</v>
      </c>
      <c r="P7" s="94"/>
      <c r="Q7" s="90" t="s">
        <v>2466</v>
      </c>
    </row>
    <row r="8" spans="1:17" ht="18" x14ac:dyDescent="0.25">
      <c r="A8" s="86" t="str">
        <f>VLOOKUP(E8,'LISTADO ATM'!$A$2:$C$894,3,0)</f>
        <v>DISTRITO NACIONAL</v>
      </c>
      <c r="B8" s="91">
        <v>335752611</v>
      </c>
      <c r="C8" s="87">
        <v>44195.532673611109</v>
      </c>
      <c r="D8" s="87" t="s">
        <v>2189</v>
      </c>
      <c r="E8" s="95">
        <v>443</v>
      </c>
      <c r="F8" s="86" t="str">
        <f>VLOOKUP(E8,VIP!$A$2:$O11032,2,0)</f>
        <v>DRBR443</v>
      </c>
      <c r="G8" s="92" t="str">
        <f>VLOOKUP(E8,'LISTADO ATM'!$A$2:$B$893,2,0)</f>
        <v xml:space="preserve">ATM Edificio San Rafael </v>
      </c>
      <c r="H8" s="92" t="str">
        <f>VLOOKUP(E8,VIP!$A$2:$O15954,7,FALSE)</f>
        <v>Si</v>
      </c>
      <c r="I8" s="92" t="str">
        <f>VLOOKUP(E8,VIP!$A$2:$O7919,8,FALSE)</f>
        <v>Si</v>
      </c>
      <c r="J8" s="92" t="str">
        <f>VLOOKUP(E8,VIP!$A$2:$O7869,8,FALSE)</f>
        <v>Si</v>
      </c>
      <c r="K8" s="92" t="str">
        <f>VLOOKUP(E8,VIP!$A$2:$O11443,6,0)</f>
        <v>NO</v>
      </c>
      <c r="L8" s="92" t="s">
        <v>2254</v>
      </c>
      <c r="M8" s="88" t="s">
        <v>2473</v>
      </c>
      <c r="N8" s="88" t="s">
        <v>2491</v>
      </c>
      <c r="O8" s="92" t="s">
        <v>2486</v>
      </c>
      <c r="P8" s="94"/>
      <c r="Q8" s="90" t="s">
        <v>2254</v>
      </c>
    </row>
    <row r="9" spans="1:17" ht="18" x14ac:dyDescent="0.25">
      <c r="A9" s="86" t="str">
        <f>VLOOKUP(E9,'LISTADO ATM'!$A$2:$C$894,3,0)</f>
        <v>DISTRITO NACIONAL</v>
      </c>
      <c r="B9" s="91">
        <v>335752750</v>
      </c>
      <c r="C9" s="87">
        <v>44195.60564814815</v>
      </c>
      <c r="D9" s="87" t="s">
        <v>2189</v>
      </c>
      <c r="E9" s="95">
        <v>915</v>
      </c>
      <c r="F9" s="86" t="str">
        <f>VLOOKUP(E9,VIP!$A$2:$O11017,2,0)</f>
        <v>DRBR24F</v>
      </c>
      <c r="G9" s="92" t="str">
        <f>VLOOKUP(E9,'LISTADO ATM'!$A$2:$B$893,2,0)</f>
        <v xml:space="preserve">ATM Multicentro La Sirena Aut. Duarte </v>
      </c>
      <c r="H9" s="92" t="str">
        <f>VLOOKUP(E9,VIP!$A$2:$O15939,7,FALSE)</f>
        <v>Si</v>
      </c>
      <c r="I9" s="92" t="str">
        <f>VLOOKUP(E9,VIP!$A$2:$O7904,8,FALSE)</f>
        <v>Si</v>
      </c>
      <c r="J9" s="92" t="str">
        <f>VLOOKUP(E9,VIP!$A$2:$O7854,8,FALSE)</f>
        <v>Si</v>
      </c>
      <c r="K9" s="92" t="str">
        <f>VLOOKUP(E9,VIP!$A$2:$O11428,6,0)</f>
        <v>SI</v>
      </c>
      <c r="L9" s="92" t="s">
        <v>2228</v>
      </c>
      <c r="M9" s="88" t="s">
        <v>2473</v>
      </c>
      <c r="N9" s="88" t="s">
        <v>2483</v>
      </c>
      <c r="O9" s="92" t="s">
        <v>2486</v>
      </c>
      <c r="P9" s="94"/>
      <c r="Q9" s="90" t="s">
        <v>2228</v>
      </c>
    </row>
    <row r="10" spans="1:17" ht="18" x14ac:dyDescent="0.25">
      <c r="A10" s="86" t="str">
        <f>VLOOKUP(E10,'LISTADO ATM'!$A$2:$C$894,3,0)</f>
        <v>DISTRITO NACIONAL</v>
      </c>
      <c r="B10" s="91">
        <v>335752765</v>
      </c>
      <c r="C10" s="87">
        <v>44195.611087962963</v>
      </c>
      <c r="D10" s="87" t="s">
        <v>2189</v>
      </c>
      <c r="E10" s="95">
        <v>327</v>
      </c>
      <c r="F10" s="86" t="str">
        <f>VLOOKUP(E10,VIP!$A$2:$O11009,2,0)</f>
        <v>DRBR327</v>
      </c>
      <c r="G10" s="92" t="str">
        <f>VLOOKUP(E10,'LISTADO ATM'!$A$2:$B$893,2,0)</f>
        <v xml:space="preserve">ATM UNP CCN (Nacional 27 de Febrero) </v>
      </c>
      <c r="H10" s="92" t="str">
        <f>VLOOKUP(E10,VIP!$A$2:$O15931,7,FALSE)</f>
        <v>Si</v>
      </c>
      <c r="I10" s="92" t="str">
        <f>VLOOKUP(E10,VIP!$A$2:$O7896,8,FALSE)</f>
        <v>Si</v>
      </c>
      <c r="J10" s="92" t="str">
        <f>VLOOKUP(E10,VIP!$A$2:$O7846,8,FALSE)</f>
        <v>Si</v>
      </c>
      <c r="K10" s="92" t="str">
        <f>VLOOKUP(E10,VIP!$A$2:$O11420,6,0)</f>
        <v>NO</v>
      </c>
      <c r="L10" s="92" t="s">
        <v>2228</v>
      </c>
      <c r="M10" s="88" t="s">
        <v>2473</v>
      </c>
      <c r="N10" s="88" t="s">
        <v>2483</v>
      </c>
      <c r="O10" s="92" t="s">
        <v>2486</v>
      </c>
      <c r="P10" s="94"/>
      <c r="Q10" s="90" t="s">
        <v>2228</v>
      </c>
    </row>
    <row r="11" spans="1:17" ht="18" x14ac:dyDescent="0.25">
      <c r="A11" s="86" t="str">
        <f>VLOOKUP(E11,'LISTADO ATM'!$A$2:$C$894,3,0)</f>
        <v>SUR</v>
      </c>
      <c r="B11" s="91">
        <v>335753026</v>
      </c>
      <c r="C11" s="87">
        <v>44195.84920138889</v>
      </c>
      <c r="D11" s="87" t="s">
        <v>2189</v>
      </c>
      <c r="E11" s="95">
        <v>7</v>
      </c>
      <c r="F11" s="86" t="str">
        <f>VLOOKUP(E11,VIP!$A$2:$O11057,2,0)</f>
        <v>DRBR007</v>
      </c>
      <c r="G11" s="92" t="str">
        <f>VLOOKUP(E11,'LISTADO ATM'!$A$2:$B$893,2,0)</f>
        <v>ATM Isla San Juan</v>
      </c>
      <c r="H11" s="92" t="str">
        <f>VLOOKUP(E11,VIP!$A$2:$O15979,7,FALSE)</f>
        <v>Si</v>
      </c>
      <c r="I11" s="92" t="str">
        <f>VLOOKUP(E11,VIP!$A$2:$O7944,8,FALSE)</f>
        <v>Si</v>
      </c>
      <c r="J11" s="92" t="str">
        <f>VLOOKUP(E11,VIP!$A$2:$O7894,8,FALSE)</f>
        <v>Si</v>
      </c>
      <c r="K11" s="92" t="str">
        <f>VLOOKUP(E11,VIP!$A$2:$O11468,6,0)</f>
        <v/>
      </c>
      <c r="L11" s="92" t="s">
        <v>2254</v>
      </c>
      <c r="M11" s="88" t="s">
        <v>2473</v>
      </c>
      <c r="N11" s="88" t="s">
        <v>2483</v>
      </c>
      <c r="O11" s="92" t="s">
        <v>2486</v>
      </c>
      <c r="P11" s="94"/>
      <c r="Q11" s="90" t="s">
        <v>2254</v>
      </c>
    </row>
    <row r="12" spans="1:17" ht="18" x14ac:dyDescent="0.25">
      <c r="A12" s="86" t="str">
        <f>VLOOKUP(E12,'LISTADO ATM'!$A$2:$C$894,3,0)</f>
        <v>SUR</v>
      </c>
      <c r="B12" s="91">
        <v>335753039</v>
      </c>
      <c r="C12" s="87">
        <v>44195.900185185186</v>
      </c>
      <c r="D12" s="87" t="s">
        <v>2478</v>
      </c>
      <c r="E12" s="95">
        <v>730</v>
      </c>
      <c r="F12" s="86" t="str">
        <f>VLOOKUP(E12,VIP!$A$2:$O11054,2,0)</f>
        <v>DRBR082</v>
      </c>
      <c r="G12" s="92" t="str">
        <f>VLOOKUP(E12,'LISTADO ATM'!$A$2:$B$893,2,0)</f>
        <v xml:space="preserve">ATM Palacio de Justicia Barahona </v>
      </c>
      <c r="H12" s="92" t="str">
        <f>VLOOKUP(E12,VIP!$A$2:$O15976,7,FALSE)</f>
        <v>Si</v>
      </c>
      <c r="I12" s="92" t="str">
        <f>VLOOKUP(E12,VIP!$A$2:$O7941,8,FALSE)</f>
        <v>Si</v>
      </c>
      <c r="J12" s="92" t="str">
        <f>VLOOKUP(E12,VIP!$A$2:$O7891,8,FALSE)</f>
        <v>Si</v>
      </c>
      <c r="K12" s="92" t="str">
        <f>VLOOKUP(E12,VIP!$A$2:$O11465,6,0)</f>
        <v>NO</v>
      </c>
      <c r="L12" s="92" t="s">
        <v>2430</v>
      </c>
      <c r="M12" s="88" t="s">
        <v>2473</v>
      </c>
      <c r="N12" s="88" t="s">
        <v>2483</v>
      </c>
      <c r="O12" s="92" t="s">
        <v>2487</v>
      </c>
      <c r="P12" s="94"/>
      <c r="Q12" s="90" t="s">
        <v>2430</v>
      </c>
    </row>
    <row r="13" spans="1:17" ht="18" x14ac:dyDescent="0.25">
      <c r="A13" s="86" t="str">
        <f>VLOOKUP(E13,'LISTADO ATM'!$A$2:$C$894,3,0)</f>
        <v>DISTRITO NACIONAL</v>
      </c>
      <c r="B13" s="91">
        <v>335753078</v>
      </c>
      <c r="C13" s="87">
        <v>44195.94803240741</v>
      </c>
      <c r="D13" s="87" t="s">
        <v>2477</v>
      </c>
      <c r="E13" s="95">
        <v>785</v>
      </c>
      <c r="F13" s="86" t="str">
        <f>VLOOKUP(E13,VIP!$A$2:$O11022,2,0)</f>
        <v>DRBR785</v>
      </c>
      <c r="G13" s="92" t="str">
        <f>VLOOKUP(E13,'LISTADO ATM'!$A$2:$B$893,2,0)</f>
        <v xml:space="preserve">ATM S/M Nacional Máximo Gómez </v>
      </c>
      <c r="H13" s="92" t="str">
        <f>VLOOKUP(E13,VIP!$A$2:$O15944,7,FALSE)</f>
        <v>Si</v>
      </c>
      <c r="I13" s="92" t="str">
        <f>VLOOKUP(E13,VIP!$A$2:$O7909,8,FALSE)</f>
        <v>Si</v>
      </c>
      <c r="J13" s="92" t="str">
        <f>VLOOKUP(E13,VIP!$A$2:$O7859,8,FALSE)</f>
        <v>Si</v>
      </c>
      <c r="K13" s="92" t="str">
        <f>VLOOKUP(E13,VIP!$A$2:$O11433,6,0)</f>
        <v>NO</v>
      </c>
      <c r="L13" s="92" t="s">
        <v>2466</v>
      </c>
      <c r="M13" s="88" t="s">
        <v>2473</v>
      </c>
      <c r="N13" s="88" t="s">
        <v>2483</v>
      </c>
      <c r="O13" s="92" t="s">
        <v>2485</v>
      </c>
      <c r="P13" s="94"/>
      <c r="Q13" s="90" t="s">
        <v>2466</v>
      </c>
    </row>
    <row r="14" spans="1:17" ht="18" x14ac:dyDescent="0.25">
      <c r="A14" s="86" t="str">
        <f>VLOOKUP(E14,'LISTADO ATM'!$A$2:$C$894,3,0)</f>
        <v>DISTRITO NACIONAL</v>
      </c>
      <c r="B14" s="91">
        <v>335753082</v>
      </c>
      <c r="C14" s="87">
        <v>44196.014687499999</v>
      </c>
      <c r="D14" s="87" t="s">
        <v>2189</v>
      </c>
      <c r="E14" s="95">
        <v>546</v>
      </c>
      <c r="F14" s="86" t="str">
        <f>VLOOKUP(E14,VIP!$A$2:$O11030,2,0)</f>
        <v>DRBR230</v>
      </c>
      <c r="G14" s="92" t="str">
        <f>VLOOKUP(E14,'LISTADO ATM'!$A$2:$B$893,2,0)</f>
        <v xml:space="preserve">ATM ITLA </v>
      </c>
      <c r="H14" s="92" t="str">
        <f>VLOOKUP(E14,VIP!$A$2:$O15952,7,FALSE)</f>
        <v>Si</v>
      </c>
      <c r="I14" s="92" t="str">
        <f>VLOOKUP(E14,VIP!$A$2:$O7917,8,FALSE)</f>
        <v>Si</v>
      </c>
      <c r="J14" s="92" t="str">
        <f>VLOOKUP(E14,VIP!$A$2:$O7867,8,FALSE)</f>
        <v>Si</v>
      </c>
      <c r="K14" s="92" t="str">
        <f>VLOOKUP(E14,VIP!$A$2:$O11441,6,0)</f>
        <v>NO</v>
      </c>
      <c r="L14" s="92" t="s">
        <v>2435</v>
      </c>
      <c r="M14" s="88" t="s">
        <v>2473</v>
      </c>
      <c r="N14" s="88" t="s">
        <v>2483</v>
      </c>
      <c r="O14" s="92" t="s">
        <v>2486</v>
      </c>
      <c r="P14" s="94"/>
      <c r="Q14" s="90" t="s">
        <v>2435</v>
      </c>
    </row>
    <row r="15" spans="1:17" ht="18" x14ac:dyDescent="0.25">
      <c r="A15" s="86" t="str">
        <f>VLOOKUP(E15,'LISTADO ATM'!$A$2:$C$894,3,0)</f>
        <v>DISTRITO NACIONAL</v>
      </c>
      <c r="B15" s="91">
        <v>335753097</v>
      </c>
      <c r="C15" s="87">
        <v>44196.167453703703</v>
      </c>
      <c r="D15" s="87" t="s">
        <v>2189</v>
      </c>
      <c r="E15" s="95">
        <v>624</v>
      </c>
      <c r="F15" s="86" t="str">
        <f>VLOOKUP(E15,VIP!$A$2:$O11023,2,0)</f>
        <v>DRBR624</v>
      </c>
      <c r="G15" s="92" t="str">
        <f>VLOOKUP(E15,'LISTADO ATM'!$A$2:$B$893,2,0)</f>
        <v xml:space="preserve">ATM Policía Nacional I </v>
      </c>
      <c r="H15" s="92" t="str">
        <f>VLOOKUP(E15,VIP!$A$2:$O15945,7,FALSE)</f>
        <v>Si</v>
      </c>
      <c r="I15" s="92" t="str">
        <f>VLOOKUP(E15,VIP!$A$2:$O7910,8,FALSE)</f>
        <v>Si</v>
      </c>
      <c r="J15" s="92" t="str">
        <f>VLOOKUP(E15,VIP!$A$2:$O7860,8,FALSE)</f>
        <v>Si</v>
      </c>
      <c r="K15" s="92" t="str">
        <f>VLOOKUP(E15,VIP!$A$2:$O11434,6,0)</f>
        <v>NO</v>
      </c>
      <c r="L15" s="92" t="s">
        <v>2228</v>
      </c>
      <c r="M15" s="88" t="s">
        <v>2473</v>
      </c>
      <c r="N15" s="88" t="s">
        <v>2483</v>
      </c>
      <c r="O15" s="92" t="s">
        <v>2486</v>
      </c>
      <c r="P15" s="94"/>
      <c r="Q15" s="90" t="s">
        <v>2228</v>
      </c>
    </row>
    <row r="16" spans="1:17" ht="18" x14ac:dyDescent="0.25">
      <c r="A16" s="86" t="str">
        <f>VLOOKUP(E16,'LISTADO ATM'!$A$2:$C$894,3,0)</f>
        <v>ESTE</v>
      </c>
      <c r="B16" s="91">
        <v>335753119</v>
      </c>
      <c r="C16" s="87">
        <v>44196.331435185188</v>
      </c>
      <c r="D16" s="87" t="s">
        <v>2477</v>
      </c>
      <c r="E16" s="95">
        <v>934</v>
      </c>
      <c r="F16" s="86" t="str">
        <f>VLOOKUP(E16,VIP!$A$2:$O11026,2,0)</f>
        <v>DRBR934</v>
      </c>
      <c r="G16" s="92" t="str">
        <f>VLOOKUP(E16,'LISTADO ATM'!$A$2:$B$893,2,0)</f>
        <v>ATM Hotel Dreams La Romana</v>
      </c>
      <c r="H16" s="92" t="str">
        <f>VLOOKUP(E16,VIP!$A$2:$O15948,7,FALSE)</f>
        <v>Si</v>
      </c>
      <c r="I16" s="92" t="str">
        <f>VLOOKUP(E16,VIP!$A$2:$O7913,8,FALSE)</f>
        <v>Si</v>
      </c>
      <c r="J16" s="92" t="str">
        <f>VLOOKUP(E16,VIP!$A$2:$O7863,8,FALSE)</f>
        <v>Si</v>
      </c>
      <c r="K16" s="92" t="str">
        <f>VLOOKUP(E16,VIP!$A$2:$O11437,6,0)</f>
        <v>NO</v>
      </c>
      <c r="L16" s="92" t="s">
        <v>2430</v>
      </c>
      <c r="M16" s="88" t="s">
        <v>2473</v>
      </c>
      <c r="N16" s="88" t="s">
        <v>2483</v>
      </c>
      <c r="O16" s="92" t="s">
        <v>2485</v>
      </c>
      <c r="P16" s="94"/>
      <c r="Q16" s="90" t="s">
        <v>2430</v>
      </c>
    </row>
    <row r="17" spans="1:17" ht="18" x14ac:dyDescent="0.25">
      <c r="A17" s="86" t="str">
        <f>VLOOKUP(E17,'LISTADO ATM'!$A$2:$C$894,3,0)</f>
        <v>SUR</v>
      </c>
      <c r="B17" s="91">
        <v>335753182</v>
      </c>
      <c r="C17" s="87">
        <v>44196.370752314811</v>
      </c>
      <c r="D17" s="87" t="s">
        <v>2477</v>
      </c>
      <c r="E17" s="95">
        <v>182</v>
      </c>
      <c r="F17" s="86" t="str">
        <f>VLOOKUP(E17,VIP!$A$2:$O11036,2,0)</f>
        <v>DRBR182</v>
      </c>
      <c r="G17" s="92" t="str">
        <f>VLOOKUP(E17,'LISTADO ATM'!$A$2:$B$893,2,0)</f>
        <v xml:space="preserve">ATM Barahona Comb </v>
      </c>
      <c r="H17" s="92" t="str">
        <f>VLOOKUP(E17,VIP!$A$2:$O15958,7,FALSE)</f>
        <v>Si</v>
      </c>
      <c r="I17" s="92" t="str">
        <f>VLOOKUP(E17,VIP!$A$2:$O7923,8,FALSE)</f>
        <v>Si</v>
      </c>
      <c r="J17" s="92" t="str">
        <f>VLOOKUP(E17,VIP!$A$2:$O7873,8,FALSE)</f>
        <v>Si</v>
      </c>
      <c r="K17" s="92" t="str">
        <f>VLOOKUP(E17,VIP!$A$2:$O11447,6,0)</f>
        <v>NO</v>
      </c>
      <c r="L17" s="92" t="s">
        <v>2430</v>
      </c>
      <c r="M17" s="88" t="s">
        <v>2473</v>
      </c>
      <c r="N17" s="88" t="s">
        <v>2483</v>
      </c>
      <c r="O17" s="92" t="s">
        <v>2485</v>
      </c>
      <c r="P17" s="94"/>
      <c r="Q17" s="90" t="s">
        <v>2430</v>
      </c>
    </row>
    <row r="18" spans="1:17" ht="18" x14ac:dyDescent="0.25">
      <c r="A18" s="86" t="str">
        <f>VLOOKUP(E18,'LISTADO ATM'!$A$2:$C$894,3,0)</f>
        <v>DISTRITO NACIONAL</v>
      </c>
      <c r="B18" s="91">
        <v>335753210</v>
      </c>
      <c r="C18" s="87">
        <v>44196.391932870371</v>
      </c>
      <c r="D18" s="87" t="s">
        <v>2477</v>
      </c>
      <c r="E18" s="95">
        <v>183</v>
      </c>
      <c r="F18" s="86" t="str">
        <f>VLOOKUP(E18,VIP!$A$2:$O11033,2,0)</f>
        <v>DRBR183</v>
      </c>
      <c r="G18" s="92" t="str">
        <f>VLOOKUP(E18,'LISTADO ATM'!$A$2:$B$893,2,0)</f>
        <v>ATM Estación Nativa Km. 22 Aut. Duarte.</v>
      </c>
      <c r="H18" s="92" t="str">
        <f>VLOOKUP(E18,VIP!$A$2:$O15955,7,FALSE)</f>
        <v>N/A</v>
      </c>
      <c r="I18" s="92" t="str">
        <f>VLOOKUP(E18,VIP!$A$2:$O7920,8,FALSE)</f>
        <v>N/A</v>
      </c>
      <c r="J18" s="92" t="str">
        <f>VLOOKUP(E18,VIP!$A$2:$O7870,8,FALSE)</f>
        <v>N/A</v>
      </c>
      <c r="K18" s="92" t="str">
        <f>VLOOKUP(E18,VIP!$A$2:$O11444,6,0)</f>
        <v>N/A</v>
      </c>
      <c r="L18" s="92" t="s">
        <v>2430</v>
      </c>
      <c r="M18" s="88" t="s">
        <v>2473</v>
      </c>
      <c r="N18" s="88" t="s">
        <v>2483</v>
      </c>
      <c r="O18" s="92" t="s">
        <v>2485</v>
      </c>
      <c r="P18" s="94"/>
      <c r="Q18" s="90" t="s">
        <v>2430</v>
      </c>
    </row>
    <row r="19" spans="1:17" ht="18" x14ac:dyDescent="0.25">
      <c r="A19" s="86" t="str">
        <f>VLOOKUP(E19,'LISTADO ATM'!$A$2:$C$894,3,0)</f>
        <v>DISTRITO NACIONAL</v>
      </c>
      <c r="B19" s="91">
        <v>335753426</v>
      </c>
      <c r="C19" s="87">
        <v>44196.540729166663</v>
      </c>
      <c r="D19" s="87" t="s">
        <v>2189</v>
      </c>
      <c r="E19" s="95">
        <v>930</v>
      </c>
      <c r="F19" s="86" t="str">
        <f>VLOOKUP(E19,VIP!$A$2:$O11050,2,0)</f>
        <v>DRBR930</v>
      </c>
      <c r="G19" s="92" t="str">
        <f>VLOOKUP(E19,'LISTADO ATM'!$A$2:$B$893,2,0)</f>
        <v>ATM Oficina Plaza Spring Center</v>
      </c>
      <c r="H19" s="92" t="str">
        <f>VLOOKUP(E19,VIP!$A$2:$O15972,7,FALSE)</f>
        <v>Si</v>
      </c>
      <c r="I19" s="92" t="str">
        <f>VLOOKUP(E19,VIP!$A$2:$O7937,8,FALSE)</f>
        <v>Si</v>
      </c>
      <c r="J19" s="92" t="str">
        <f>VLOOKUP(E19,VIP!$A$2:$O7887,8,FALSE)</f>
        <v>Si</v>
      </c>
      <c r="K19" s="92" t="str">
        <f>VLOOKUP(E19,VIP!$A$2:$O11461,6,0)</f>
        <v>NO</v>
      </c>
      <c r="L19" s="92" t="s">
        <v>2463</v>
      </c>
      <c r="M19" s="88" t="s">
        <v>2473</v>
      </c>
      <c r="N19" s="88" t="s">
        <v>2483</v>
      </c>
      <c r="O19" s="92" t="s">
        <v>2486</v>
      </c>
      <c r="P19" s="94"/>
      <c r="Q19" s="90" t="s">
        <v>2463</v>
      </c>
    </row>
    <row r="20" spans="1:17" ht="18" x14ac:dyDescent="0.25">
      <c r="A20" s="86" t="str">
        <f>VLOOKUP(E20,'LISTADO ATM'!$A$2:$C$894,3,0)</f>
        <v>DISTRITO NACIONAL</v>
      </c>
      <c r="B20" s="91">
        <v>335753455</v>
      </c>
      <c r="C20" s="87">
        <v>44196.574120370373</v>
      </c>
      <c r="D20" s="87" t="s">
        <v>2477</v>
      </c>
      <c r="E20" s="95">
        <v>958</v>
      </c>
      <c r="F20" s="86" t="str">
        <f>VLOOKUP(E20,VIP!$A$2:$O11046,2,0)</f>
        <v>DRBR958</v>
      </c>
      <c r="G20" s="92" t="str">
        <f>VLOOKUP(E20,'LISTADO ATM'!$A$2:$B$893,2,0)</f>
        <v xml:space="preserve">ATM Olé Aut. San Isidro </v>
      </c>
      <c r="H20" s="92" t="str">
        <f>VLOOKUP(E20,VIP!$A$2:$O15968,7,FALSE)</f>
        <v>Si</v>
      </c>
      <c r="I20" s="92" t="str">
        <f>VLOOKUP(E20,VIP!$A$2:$O7933,8,FALSE)</f>
        <v>Si</v>
      </c>
      <c r="J20" s="92" t="str">
        <f>VLOOKUP(E20,VIP!$A$2:$O7883,8,FALSE)</f>
        <v>Si</v>
      </c>
      <c r="K20" s="92" t="str">
        <f>VLOOKUP(E20,VIP!$A$2:$O11457,6,0)</f>
        <v>NO</v>
      </c>
      <c r="L20" s="92" t="s">
        <v>2430</v>
      </c>
      <c r="M20" s="88" t="s">
        <v>2473</v>
      </c>
      <c r="N20" s="88" t="s">
        <v>2483</v>
      </c>
      <c r="O20" s="92" t="s">
        <v>2485</v>
      </c>
      <c r="P20" s="94"/>
      <c r="Q20" s="90" t="s">
        <v>2430</v>
      </c>
    </row>
    <row r="21" spans="1:17" ht="18" x14ac:dyDescent="0.25">
      <c r="A21" s="86" t="str">
        <f>VLOOKUP(E21,'LISTADO ATM'!$A$2:$C$894,3,0)</f>
        <v>SUR</v>
      </c>
      <c r="B21" s="91">
        <v>335753461</v>
      </c>
      <c r="C21" s="87">
        <v>44196.598634259259</v>
      </c>
      <c r="D21" s="87" t="s">
        <v>2189</v>
      </c>
      <c r="E21" s="95">
        <v>311</v>
      </c>
      <c r="F21" s="86" t="str">
        <f>VLOOKUP(E21,VIP!$A$2:$O11099,2,0)</f>
        <v>DRBR311</v>
      </c>
      <c r="G21" s="92" t="str">
        <f>VLOOKUP(E21,'LISTADO ATM'!$A$2:$B$893,2,0)</f>
        <v>ATM Plaza Eroski</v>
      </c>
      <c r="H21" s="92" t="str">
        <f>VLOOKUP(E21,VIP!$A$2:$O16020,7,FALSE)</f>
        <v>Si</v>
      </c>
      <c r="I21" s="92" t="str">
        <f>VLOOKUP(E21,VIP!$A$2:$O7985,8,FALSE)</f>
        <v>Si</v>
      </c>
      <c r="J21" s="92" t="str">
        <f>VLOOKUP(E21,VIP!$A$2:$O7935,8,FALSE)</f>
        <v>Si</v>
      </c>
      <c r="K21" s="92" t="str">
        <f>VLOOKUP(E21,VIP!$A$2:$O11509,6,0)</f>
        <v>NO</v>
      </c>
      <c r="L21" s="92" t="s">
        <v>2435</v>
      </c>
      <c r="M21" s="88" t="s">
        <v>2473</v>
      </c>
      <c r="N21" s="88" t="s">
        <v>2491</v>
      </c>
      <c r="O21" s="92" t="s">
        <v>2486</v>
      </c>
      <c r="P21" s="94"/>
      <c r="Q21" s="90" t="s">
        <v>2435</v>
      </c>
    </row>
    <row r="22" spans="1:17" ht="18" x14ac:dyDescent="0.25">
      <c r="A22" s="86" t="str">
        <f>VLOOKUP(E22,'LISTADO ATM'!$A$2:$C$894,3,0)</f>
        <v>ESTE</v>
      </c>
      <c r="B22" s="91">
        <v>335753464</v>
      </c>
      <c r="C22" s="87">
        <v>44196.614108796297</v>
      </c>
      <c r="D22" s="87" t="s">
        <v>2189</v>
      </c>
      <c r="E22" s="95">
        <v>159</v>
      </c>
      <c r="F22" s="86" t="str">
        <f>VLOOKUP(E22,VIP!$A$2:$O11097,2,0)</f>
        <v>DRBR159</v>
      </c>
      <c r="G22" s="92" t="str">
        <f>VLOOKUP(E22,'LISTADO ATM'!$A$2:$B$893,2,0)</f>
        <v xml:space="preserve">ATM Hotel Dreams Bayahibe I </v>
      </c>
      <c r="H22" s="92" t="str">
        <f>VLOOKUP(E22,VIP!$A$2:$O16018,7,FALSE)</f>
        <v>Si</v>
      </c>
      <c r="I22" s="92" t="str">
        <f>VLOOKUP(E22,VIP!$A$2:$O7983,8,FALSE)</f>
        <v>Si</v>
      </c>
      <c r="J22" s="92" t="str">
        <f>VLOOKUP(E22,VIP!$A$2:$O7933,8,FALSE)</f>
        <v>Si</v>
      </c>
      <c r="K22" s="92" t="str">
        <f>VLOOKUP(E22,VIP!$A$2:$O11507,6,0)</f>
        <v>NO</v>
      </c>
      <c r="L22" s="92" t="s">
        <v>2254</v>
      </c>
      <c r="M22" s="88" t="s">
        <v>2473</v>
      </c>
      <c r="N22" s="88" t="s">
        <v>2491</v>
      </c>
      <c r="O22" s="92" t="s">
        <v>2486</v>
      </c>
      <c r="P22" s="94"/>
      <c r="Q22" s="90" t="s">
        <v>2254</v>
      </c>
    </row>
    <row r="23" spans="1:17" ht="18" x14ac:dyDescent="0.25">
      <c r="A23" s="86" t="str">
        <f>VLOOKUP(E23,'LISTADO ATM'!$A$2:$C$894,3,0)</f>
        <v>NORTE</v>
      </c>
      <c r="B23" s="91">
        <v>335753466</v>
      </c>
      <c r="C23" s="87">
        <v>44196.626979166664</v>
      </c>
      <c r="D23" s="87" t="s">
        <v>2190</v>
      </c>
      <c r="E23" s="95">
        <v>304</v>
      </c>
      <c r="F23" s="86" t="str">
        <f>VLOOKUP(E23,VIP!$A$2:$O11096,2,0)</f>
        <v>DRBR304</v>
      </c>
      <c r="G23" s="92" t="str">
        <f>VLOOKUP(E23,'LISTADO ATM'!$A$2:$B$893,2,0)</f>
        <v xml:space="preserve">ATM Multicentro La Sirena Estrella Sadhala </v>
      </c>
      <c r="H23" s="92" t="str">
        <f>VLOOKUP(E23,VIP!$A$2:$O16017,7,FALSE)</f>
        <v>Si</v>
      </c>
      <c r="I23" s="92" t="str">
        <f>VLOOKUP(E23,VIP!$A$2:$O7982,8,FALSE)</f>
        <v>Si</v>
      </c>
      <c r="J23" s="92" t="str">
        <f>VLOOKUP(E23,VIP!$A$2:$O7932,8,FALSE)</f>
        <v>Si</v>
      </c>
      <c r="K23" s="92" t="str">
        <f>VLOOKUP(E23,VIP!$A$2:$O11506,6,0)</f>
        <v>NO</v>
      </c>
      <c r="L23" s="92" t="s">
        <v>2463</v>
      </c>
      <c r="M23" s="134" t="s">
        <v>2536</v>
      </c>
      <c r="N23" s="88" t="s">
        <v>2483</v>
      </c>
      <c r="O23" s="92" t="s">
        <v>2490</v>
      </c>
      <c r="P23" s="94"/>
      <c r="Q23" s="134">
        <v>44198.474398148152</v>
      </c>
    </row>
    <row r="24" spans="1:17" ht="18" x14ac:dyDescent="0.25">
      <c r="A24" s="86" t="str">
        <f>VLOOKUP(E24,'LISTADO ATM'!$A$2:$C$894,3,0)</f>
        <v>NORTE</v>
      </c>
      <c r="B24" s="91">
        <v>335753483</v>
      </c>
      <c r="C24" s="87">
        <v>44196.694884259261</v>
      </c>
      <c r="D24" s="87" t="s">
        <v>2478</v>
      </c>
      <c r="E24" s="95">
        <v>965</v>
      </c>
      <c r="F24" s="86" t="str">
        <f>VLOOKUP(E24,VIP!$A$2:$O11093,2,0)</f>
        <v>DRBR965</v>
      </c>
      <c r="G24" s="92" t="str">
        <f>VLOOKUP(E24,'LISTADO ATM'!$A$2:$B$893,2,0)</f>
        <v xml:space="preserve">ATM S/M La Fuente FUN (Santiago) </v>
      </c>
      <c r="H24" s="92" t="str">
        <f>VLOOKUP(E24,VIP!$A$2:$O16014,7,FALSE)</f>
        <v>Si</v>
      </c>
      <c r="I24" s="92" t="str">
        <f>VLOOKUP(E24,VIP!$A$2:$O7979,8,FALSE)</f>
        <v>Si</v>
      </c>
      <c r="J24" s="92" t="str">
        <f>VLOOKUP(E24,VIP!$A$2:$O7929,8,FALSE)</f>
        <v>Si</v>
      </c>
      <c r="K24" s="92" t="str">
        <f>VLOOKUP(E24,VIP!$A$2:$O11503,6,0)</f>
        <v>NO</v>
      </c>
      <c r="L24" s="92" t="s">
        <v>2430</v>
      </c>
      <c r="M24" s="88" t="s">
        <v>2473</v>
      </c>
      <c r="N24" s="88" t="s">
        <v>2483</v>
      </c>
      <c r="O24" s="92" t="s">
        <v>2487</v>
      </c>
      <c r="P24" s="94"/>
      <c r="Q24" s="90" t="s">
        <v>2430</v>
      </c>
    </row>
    <row r="25" spans="1:17" ht="18" x14ac:dyDescent="0.25">
      <c r="A25" s="86" t="str">
        <f>VLOOKUP(E25,'LISTADO ATM'!$A$2:$C$894,3,0)</f>
        <v>DISTRITO NACIONAL</v>
      </c>
      <c r="B25" s="91">
        <v>335753484</v>
      </c>
      <c r="C25" s="87">
        <v>44196.700787037036</v>
      </c>
      <c r="D25" s="87" t="s">
        <v>2477</v>
      </c>
      <c r="E25" s="95">
        <v>20</v>
      </c>
      <c r="F25" s="86" t="str">
        <f>VLOOKUP(E25,VIP!$A$2:$O11092,2,0)</f>
        <v>DRBR049</v>
      </c>
      <c r="G25" s="92" t="str">
        <f>VLOOKUP(E25,'LISTADO ATM'!$A$2:$B$893,2,0)</f>
        <v>ATM S/M Aprezio Las Palmas</v>
      </c>
      <c r="H25" s="92" t="str">
        <f>VLOOKUP(E25,VIP!$A$2:$O16013,7,FALSE)</f>
        <v>Si</v>
      </c>
      <c r="I25" s="92" t="str">
        <f>VLOOKUP(E25,VIP!$A$2:$O7978,8,FALSE)</f>
        <v>Si</v>
      </c>
      <c r="J25" s="92" t="str">
        <f>VLOOKUP(E25,VIP!$A$2:$O7928,8,FALSE)</f>
        <v>Si</v>
      </c>
      <c r="K25" s="92" t="str">
        <f>VLOOKUP(E25,VIP!$A$2:$O11502,6,0)</f>
        <v>NO</v>
      </c>
      <c r="L25" s="92" t="s">
        <v>2430</v>
      </c>
      <c r="M25" s="88" t="s">
        <v>2473</v>
      </c>
      <c r="N25" s="88" t="s">
        <v>2483</v>
      </c>
      <c r="O25" s="92" t="s">
        <v>2485</v>
      </c>
      <c r="P25" s="94"/>
      <c r="Q25" s="90" t="s">
        <v>2430</v>
      </c>
    </row>
    <row r="26" spans="1:17" ht="18" x14ac:dyDescent="0.25">
      <c r="A26" s="86" t="str">
        <f>VLOOKUP(E26,'LISTADO ATM'!$A$2:$C$894,3,0)</f>
        <v>DISTRITO NACIONAL</v>
      </c>
      <c r="B26" s="91">
        <v>335753486</v>
      </c>
      <c r="C26" s="87">
        <v>44196.715266203704</v>
      </c>
      <c r="D26" s="87" t="s">
        <v>2477</v>
      </c>
      <c r="E26" s="95">
        <v>302</v>
      </c>
      <c r="F26" s="86" t="str">
        <f>VLOOKUP(E26,VIP!$A$2:$O11090,2,0)</f>
        <v>DRBR302</v>
      </c>
      <c r="G26" s="92" t="str">
        <f>VLOOKUP(E26,'LISTADO ATM'!$A$2:$B$893,2,0)</f>
        <v xml:space="preserve">ATM S/M Aprezio Los Mameyes  </v>
      </c>
      <c r="H26" s="92" t="str">
        <f>VLOOKUP(E26,VIP!$A$2:$O16011,7,FALSE)</f>
        <v>Si</v>
      </c>
      <c r="I26" s="92" t="str">
        <f>VLOOKUP(E26,VIP!$A$2:$O7976,8,FALSE)</f>
        <v>Si</v>
      </c>
      <c r="J26" s="92" t="str">
        <f>VLOOKUP(E26,VIP!$A$2:$O7926,8,FALSE)</f>
        <v>Si</v>
      </c>
      <c r="K26" s="92" t="str">
        <f>VLOOKUP(E26,VIP!$A$2:$O11500,6,0)</f>
        <v>NO</v>
      </c>
      <c r="L26" s="92" t="s">
        <v>2466</v>
      </c>
      <c r="M26" s="88" t="s">
        <v>2473</v>
      </c>
      <c r="N26" s="88" t="s">
        <v>2483</v>
      </c>
      <c r="O26" s="92" t="s">
        <v>2485</v>
      </c>
      <c r="P26" s="94"/>
      <c r="Q26" s="90" t="s">
        <v>2466</v>
      </c>
    </row>
    <row r="27" spans="1:17" ht="18" x14ac:dyDescent="0.25">
      <c r="A27" s="86" t="str">
        <f>VLOOKUP(E27,'LISTADO ATM'!$A$2:$C$894,3,0)</f>
        <v>NORTE</v>
      </c>
      <c r="B27" s="91">
        <v>335753487</v>
      </c>
      <c r="C27" s="87">
        <v>44196.716331018521</v>
      </c>
      <c r="D27" s="87" t="s">
        <v>2481</v>
      </c>
      <c r="E27" s="95">
        <v>337</v>
      </c>
      <c r="F27" s="86" t="str">
        <f>VLOOKUP(E27,VIP!$A$2:$O11089,2,0)</f>
        <v>DRBR337</v>
      </c>
      <c r="G27" s="92" t="str">
        <f>VLOOKUP(E27,'LISTADO ATM'!$A$2:$B$893,2,0)</f>
        <v>ATM S/M Cooperativa Moca</v>
      </c>
      <c r="H27" s="92" t="str">
        <f>VLOOKUP(E27,VIP!$A$2:$O16010,7,FALSE)</f>
        <v>Si</v>
      </c>
      <c r="I27" s="92" t="str">
        <f>VLOOKUP(E27,VIP!$A$2:$O7975,8,FALSE)</f>
        <v>Si</v>
      </c>
      <c r="J27" s="92" t="str">
        <f>VLOOKUP(E27,VIP!$A$2:$O7925,8,FALSE)</f>
        <v>Si</v>
      </c>
      <c r="K27" s="92" t="str">
        <f>VLOOKUP(E27,VIP!$A$2:$O11499,6,0)</f>
        <v>NO</v>
      </c>
      <c r="L27" s="92" t="s">
        <v>2430</v>
      </c>
      <c r="M27" s="88" t="s">
        <v>2473</v>
      </c>
      <c r="N27" s="88" t="s">
        <v>2483</v>
      </c>
      <c r="O27" s="92" t="s">
        <v>2488</v>
      </c>
      <c r="P27" s="94"/>
      <c r="Q27" s="90" t="s">
        <v>2430</v>
      </c>
    </row>
    <row r="28" spans="1:17" ht="18" x14ac:dyDescent="0.25">
      <c r="A28" s="86" t="str">
        <f>VLOOKUP(E28,'LISTADO ATM'!$A$2:$C$894,3,0)</f>
        <v>NORTE</v>
      </c>
      <c r="B28" s="91">
        <v>335753488</v>
      </c>
      <c r="C28" s="87">
        <v>44196.717638888891</v>
      </c>
      <c r="D28" s="87" t="s">
        <v>2481</v>
      </c>
      <c r="E28" s="95">
        <v>987</v>
      </c>
      <c r="F28" s="86" t="str">
        <f>VLOOKUP(E28,VIP!$A$2:$O11088,2,0)</f>
        <v>DRBR987</v>
      </c>
      <c r="G28" s="92" t="str">
        <f>VLOOKUP(E28,'LISTADO ATM'!$A$2:$B$893,2,0)</f>
        <v xml:space="preserve">ATM S/M Jumbo (Moca) </v>
      </c>
      <c r="H28" s="92" t="str">
        <f>VLOOKUP(E28,VIP!$A$2:$O16009,7,FALSE)</f>
        <v>Si</v>
      </c>
      <c r="I28" s="92" t="str">
        <f>VLOOKUP(E28,VIP!$A$2:$O7974,8,FALSE)</f>
        <v>Si</v>
      </c>
      <c r="J28" s="92" t="str">
        <f>VLOOKUP(E28,VIP!$A$2:$O7924,8,FALSE)</f>
        <v>Si</v>
      </c>
      <c r="K28" s="92" t="str">
        <f>VLOOKUP(E28,VIP!$A$2:$O11498,6,0)</f>
        <v>NO</v>
      </c>
      <c r="L28" s="92" t="s">
        <v>2430</v>
      </c>
      <c r="M28" s="88" t="s">
        <v>2473</v>
      </c>
      <c r="N28" s="88" t="s">
        <v>2483</v>
      </c>
      <c r="O28" s="92" t="s">
        <v>2488</v>
      </c>
      <c r="P28" s="94"/>
      <c r="Q28" s="90" t="s">
        <v>2430</v>
      </c>
    </row>
    <row r="29" spans="1:17" ht="18" x14ac:dyDescent="0.25">
      <c r="A29" s="86" t="str">
        <f>VLOOKUP(E29,'LISTADO ATM'!$A$2:$C$894,3,0)</f>
        <v>DISTRITO NACIONAL</v>
      </c>
      <c r="B29" s="91">
        <v>335753489</v>
      </c>
      <c r="C29" s="87">
        <v>44196.718449074076</v>
      </c>
      <c r="D29" s="87" t="s">
        <v>2477</v>
      </c>
      <c r="E29" s="95">
        <v>918</v>
      </c>
      <c r="F29" s="86" t="str">
        <f>VLOOKUP(E29,VIP!$A$2:$O11087,2,0)</f>
        <v>DRBR918</v>
      </c>
      <c r="G29" s="92" t="str">
        <f>VLOOKUP(E29,'LISTADO ATM'!$A$2:$B$893,2,0)</f>
        <v xml:space="preserve">ATM S/M Liverpool de la Jacobo Majluta </v>
      </c>
      <c r="H29" s="92" t="str">
        <f>VLOOKUP(E29,VIP!$A$2:$O16008,7,FALSE)</f>
        <v>Si</v>
      </c>
      <c r="I29" s="92" t="str">
        <f>VLOOKUP(E29,VIP!$A$2:$O7973,8,FALSE)</f>
        <v>Si</v>
      </c>
      <c r="J29" s="92" t="str">
        <f>VLOOKUP(E29,VIP!$A$2:$O7923,8,FALSE)</f>
        <v>Si</v>
      </c>
      <c r="K29" s="92" t="str">
        <f>VLOOKUP(E29,VIP!$A$2:$O11497,6,0)</f>
        <v>NO</v>
      </c>
      <c r="L29" s="92" t="s">
        <v>2430</v>
      </c>
      <c r="M29" s="88" t="s">
        <v>2473</v>
      </c>
      <c r="N29" s="88" t="s">
        <v>2483</v>
      </c>
      <c r="O29" s="92" t="s">
        <v>2485</v>
      </c>
      <c r="P29" s="94"/>
      <c r="Q29" s="90" t="s">
        <v>2430</v>
      </c>
    </row>
    <row r="30" spans="1:17" ht="18" x14ac:dyDescent="0.25">
      <c r="A30" s="86" t="str">
        <f>VLOOKUP(E30,'LISTADO ATM'!$A$2:$C$894,3,0)</f>
        <v>NORTE</v>
      </c>
      <c r="B30" s="91">
        <v>335753492</v>
      </c>
      <c r="C30" s="87">
        <v>44196.731087962966</v>
      </c>
      <c r="D30" s="87" t="s">
        <v>2190</v>
      </c>
      <c r="E30" s="95">
        <v>315</v>
      </c>
      <c r="F30" s="86" t="str">
        <f>VLOOKUP(E30,VIP!$A$2:$O11085,2,0)</f>
        <v>DRBR315</v>
      </c>
      <c r="G30" s="92" t="str">
        <f>VLOOKUP(E30,'LISTADO ATM'!$A$2:$B$893,2,0)</f>
        <v xml:space="preserve">ATM Oficina Estrella Sadalá </v>
      </c>
      <c r="H30" s="92" t="str">
        <f>VLOOKUP(E30,VIP!$A$2:$O16006,7,FALSE)</f>
        <v>Si</v>
      </c>
      <c r="I30" s="92" t="str">
        <f>VLOOKUP(E30,VIP!$A$2:$O7971,8,FALSE)</f>
        <v>Si</v>
      </c>
      <c r="J30" s="92" t="str">
        <f>VLOOKUP(E30,VIP!$A$2:$O7921,8,FALSE)</f>
        <v>Si</v>
      </c>
      <c r="K30" s="92" t="str">
        <f>VLOOKUP(E30,VIP!$A$2:$O11495,6,0)</f>
        <v>NO</v>
      </c>
      <c r="L30" s="92" t="s">
        <v>2228</v>
      </c>
      <c r="M30" s="88" t="s">
        <v>2473</v>
      </c>
      <c r="N30" s="88" t="s">
        <v>2483</v>
      </c>
      <c r="O30" s="92" t="s">
        <v>2484</v>
      </c>
      <c r="P30" s="94"/>
      <c r="Q30" s="90" t="s">
        <v>2228</v>
      </c>
    </row>
    <row r="31" spans="1:17" ht="18" x14ac:dyDescent="0.25">
      <c r="A31" s="86" t="str">
        <f>VLOOKUP(E31,'LISTADO ATM'!$A$2:$C$894,3,0)</f>
        <v>DISTRITO NACIONAL</v>
      </c>
      <c r="B31" s="91">
        <v>335753493</v>
      </c>
      <c r="C31" s="87">
        <v>44196.737939814811</v>
      </c>
      <c r="D31" s="87" t="s">
        <v>2189</v>
      </c>
      <c r="E31" s="95">
        <v>696</v>
      </c>
      <c r="F31" s="86" t="str">
        <f>VLOOKUP(E31,VIP!$A$2:$O11084,2,0)</f>
        <v>DRBR696</v>
      </c>
      <c r="G31" s="92" t="str">
        <f>VLOOKUP(E31,'LISTADO ATM'!$A$2:$B$893,2,0)</f>
        <v>ATM Olé Jacobo Majluta</v>
      </c>
      <c r="H31" s="92" t="str">
        <f>VLOOKUP(E31,VIP!$A$2:$O16005,7,FALSE)</f>
        <v>Si</v>
      </c>
      <c r="I31" s="92" t="str">
        <f>VLOOKUP(E31,VIP!$A$2:$O7970,8,FALSE)</f>
        <v>Si</v>
      </c>
      <c r="J31" s="92" t="str">
        <f>VLOOKUP(E31,VIP!$A$2:$O7920,8,FALSE)</f>
        <v>Si</v>
      </c>
      <c r="K31" s="92" t="str">
        <f>VLOOKUP(E31,VIP!$A$2:$O11494,6,0)</f>
        <v>NO</v>
      </c>
      <c r="L31" s="92" t="s">
        <v>2463</v>
      </c>
      <c r="M31" s="88" t="s">
        <v>2473</v>
      </c>
      <c r="N31" s="88" t="s">
        <v>2483</v>
      </c>
      <c r="O31" s="92" t="s">
        <v>2486</v>
      </c>
      <c r="P31" s="94"/>
      <c r="Q31" s="90" t="s">
        <v>2463</v>
      </c>
    </row>
    <row r="32" spans="1:17" ht="18" x14ac:dyDescent="0.25">
      <c r="A32" s="86" t="str">
        <f>VLOOKUP(E32,'LISTADO ATM'!$A$2:$C$894,3,0)</f>
        <v>DISTRITO NACIONAL</v>
      </c>
      <c r="B32" s="91">
        <v>335753494</v>
      </c>
      <c r="C32" s="87">
        <v>44196.740104166667</v>
      </c>
      <c r="D32" s="87" t="s">
        <v>2189</v>
      </c>
      <c r="E32" s="95">
        <v>12</v>
      </c>
      <c r="F32" s="86" t="str">
        <f>VLOOKUP(E32,VIP!$A$2:$O11083,2,0)</f>
        <v>DRBR012</v>
      </c>
      <c r="G32" s="92" t="str">
        <f>VLOOKUP(E32,'LISTADO ATM'!$A$2:$B$893,2,0)</f>
        <v xml:space="preserve">ATM Comercial Ganadera (San Isidro) </v>
      </c>
      <c r="H32" s="92" t="str">
        <f>VLOOKUP(E32,VIP!$A$2:$O16004,7,FALSE)</f>
        <v>Si</v>
      </c>
      <c r="I32" s="92" t="str">
        <f>VLOOKUP(E32,VIP!$A$2:$O7969,8,FALSE)</f>
        <v>No</v>
      </c>
      <c r="J32" s="92" t="str">
        <f>VLOOKUP(E32,VIP!$A$2:$O7919,8,FALSE)</f>
        <v>No</v>
      </c>
      <c r="K32" s="92" t="str">
        <f>VLOOKUP(E32,VIP!$A$2:$O11493,6,0)</f>
        <v>NO</v>
      </c>
      <c r="L32" s="92" t="s">
        <v>2463</v>
      </c>
      <c r="M32" s="88" t="s">
        <v>2473</v>
      </c>
      <c r="N32" s="88" t="s">
        <v>2483</v>
      </c>
      <c r="O32" s="92" t="s">
        <v>2486</v>
      </c>
      <c r="P32" s="94"/>
      <c r="Q32" s="90" t="s">
        <v>2463</v>
      </c>
    </row>
    <row r="33" spans="1:17" ht="18" x14ac:dyDescent="0.25">
      <c r="A33" s="86" t="str">
        <f>VLOOKUP(E33,'LISTADO ATM'!$A$2:$C$894,3,0)</f>
        <v>DISTRITO NACIONAL</v>
      </c>
      <c r="B33" s="91">
        <v>335753496</v>
      </c>
      <c r="C33" s="87">
        <v>44196.744432870371</v>
      </c>
      <c r="D33" s="87" t="s">
        <v>2189</v>
      </c>
      <c r="E33" s="95">
        <v>37</v>
      </c>
      <c r="F33" s="86" t="str">
        <f>VLOOKUP(E33,VIP!$A$2:$O11081,2,0)</f>
        <v>DRBR037</v>
      </c>
      <c r="G33" s="92" t="str">
        <f>VLOOKUP(E33,'LISTADO ATM'!$A$2:$B$893,2,0)</f>
        <v xml:space="preserve">ATM Oficina Villa Mella </v>
      </c>
      <c r="H33" s="92" t="str">
        <f>VLOOKUP(E33,VIP!$A$2:$O16002,7,FALSE)</f>
        <v>Si</v>
      </c>
      <c r="I33" s="92" t="str">
        <f>VLOOKUP(E33,VIP!$A$2:$O7967,8,FALSE)</f>
        <v>Si</v>
      </c>
      <c r="J33" s="92" t="str">
        <f>VLOOKUP(E33,VIP!$A$2:$O7917,8,FALSE)</f>
        <v>Si</v>
      </c>
      <c r="K33" s="92" t="str">
        <f>VLOOKUP(E33,VIP!$A$2:$O11491,6,0)</f>
        <v>SI</v>
      </c>
      <c r="L33" s="92" t="s">
        <v>2228</v>
      </c>
      <c r="M33" s="88" t="s">
        <v>2473</v>
      </c>
      <c r="N33" s="88" t="s">
        <v>2483</v>
      </c>
      <c r="O33" s="92" t="s">
        <v>2486</v>
      </c>
      <c r="P33" s="94"/>
      <c r="Q33" s="90" t="s">
        <v>2228</v>
      </c>
    </row>
    <row r="34" spans="1:17" ht="18" x14ac:dyDescent="0.25">
      <c r="A34" s="86" t="str">
        <f>VLOOKUP(E34,'LISTADO ATM'!$A$2:$C$894,3,0)</f>
        <v>ESTE</v>
      </c>
      <c r="B34" s="91">
        <v>335753498</v>
      </c>
      <c r="C34" s="87">
        <v>44196.744942129626</v>
      </c>
      <c r="D34" s="87" t="s">
        <v>2189</v>
      </c>
      <c r="E34" s="95">
        <v>213</v>
      </c>
      <c r="F34" s="86" t="str">
        <f>VLOOKUP(E34,VIP!$A$2:$O11079,2,0)</f>
        <v>DRBR213</v>
      </c>
      <c r="G34" s="92" t="str">
        <f>VLOOKUP(E34,'LISTADO ATM'!$A$2:$B$893,2,0)</f>
        <v xml:space="preserve">ATM Almacenes Iberia (La Romana) </v>
      </c>
      <c r="H34" s="92" t="str">
        <f>VLOOKUP(E34,VIP!$A$2:$O16000,7,FALSE)</f>
        <v>Si</v>
      </c>
      <c r="I34" s="92" t="str">
        <f>VLOOKUP(E34,VIP!$A$2:$O7965,8,FALSE)</f>
        <v>Si</v>
      </c>
      <c r="J34" s="92" t="str">
        <f>VLOOKUP(E34,VIP!$A$2:$O7915,8,FALSE)</f>
        <v>Si</v>
      </c>
      <c r="K34" s="92" t="str">
        <f>VLOOKUP(E34,VIP!$A$2:$O11489,6,0)</f>
        <v>NO</v>
      </c>
      <c r="L34" s="92" t="s">
        <v>2228</v>
      </c>
      <c r="M34" s="134" t="s">
        <v>2536</v>
      </c>
      <c r="N34" s="88" t="s">
        <v>2483</v>
      </c>
      <c r="O34" s="92" t="s">
        <v>2486</v>
      </c>
      <c r="P34" s="94"/>
      <c r="Q34" s="134">
        <v>44198.471620370372</v>
      </c>
    </row>
    <row r="35" spans="1:17" ht="18" x14ac:dyDescent="0.25">
      <c r="A35" s="86" t="str">
        <f>VLOOKUP(E35,'LISTADO ATM'!$A$2:$C$894,3,0)</f>
        <v>DISTRITO NACIONAL</v>
      </c>
      <c r="B35" s="91">
        <v>335753499</v>
      </c>
      <c r="C35" s="87">
        <v>44196.745729166665</v>
      </c>
      <c r="D35" s="87" t="s">
        <v>2189</v>
      </c>
      <c r="E35" s="95">
        <v>917</v>
      </c>
      <c r="F35" s="86" t="str">
        <f>VLOOKUP(E35,VIP!$A$2:$O11078,2,0)</f>
        <v>DRBR01B</v>
      </c>
      <c r="G35" s="92" t="str">
        <f>VLOOKUP(E35,'LISTADO ATM'!$A$2:$B$893,2,0)</f>
        <v xml:space="preserve">ATM Oficina Los Mina </v>
      </c>
      <c r="H35" s="92" t="str">
        <f>VLOOKUP(E35,VIP!$A$2:$O15999,7,FALSE)</f>
        <v>Si</v>
      </c>
      <c r="I35" s="92" t="str">
        <f>VLOOKUP(E35,VIP!$A$2:$O7964,8,FALSE)</f>
        <v>Si</v>
      </c>
      <c r="J35" s="92" t="str">
        <f>VLOOKUP(E35,VIP!$A$2:$O7914,8,FALSE)</f>
        <v>Si</v>
      </c>
      <c r="K35" s="92" t="str">
        <f>VLOOKUP(E35,VIP!$A$2:$O11488,6,0)</f>
        <v>NO</v>
      </c>
      <c r="L35" s="92" t="s">
        <v>2228</v>
      </c>
      <c r="M35" s="88" t="s">
        <v>2473</v>
      </c>
      <c r="N35" s="88" t="s">
        <v>2483</v>
      </c>
      <c r="O35" s="92" t="s">
        <v>2486</v>
      </c>
      <c r="P35" s="94"/>
      <c r="Q35" s="90" t="s">
        <v>2228</v>
      </c>
    </row>
    <row r="36" spans="1:17" ht="18" x14ac:dyDescent="0.25">
      <c r="A36" s="86" t="str">
        <f>VLOOKUP(E36,'LISTADO ATM'!$A$2:$C$894,3,0)</f>
        <v>NORTE</v>
      </c>
      <c r="B36" s="91">
        <v>335753500</v>
      </c>
      <c r="C36" s="87">
        <v>44196.749803240738</v>
      </c>
      <c r="D36" s="87" t="s">
        <v>2190</v>
      </c>
      <c r="E36" s="95">
        <v>299</v>
      </c>
      <c r="F36" s="86" t="str">
        <f>VLOOKUP(E36,VIP!$A$2:$O11077,2,0)</f>
        <v>DRBR299</v>
      </c>
      <c r="G36" s="92" t="str">
        <f>VLOOKUP(E36,'LISTADO ATM'!$A$2:$B$893,2,0)</f>
        <v xml:space="preserve">ATM S/M Aprezio Cotui </v>
      </c>
      <c r="H36" s="92" t="str">
        <f>VLOOKUP(E36,VIP!$A$2:$O15998,7,FALSE)</f>
        <v>Si</v>
      </c>
      <c r="I36" s="92" t="str">
        <f>VLOOKUP(E36,VIP!$A$2:$O7963,8,FALSE)</f>
        <v>Si</v>
      </c>
      <c r="J36" s="92" t="str">
        <f>VLOOKUP(E36,VIP!$A$2:$O7913,8,FALSE)</f>
        <v>Si</v>
      </c>
      <c r="K36" s="92" t="str">
        <f>VLOOKUP(E36,VIP!$A$2:$O11487,6,0)</f>
        <v>NO</v>
      </c>
      <c r="L36" s="92" t="s">
        <v>2228</v>
      </c>
      <c r="M36" s="134" t="s">
        <v>2536</v>
      </c>
      <c r="N36" s="88" t="s">
        <v>2483</v>
      </c>
      <c r="O36" s="92" t="s">
        <v>2484</v>
      </c>
      <c r="P36" s="94"/>
      <c r="Q36" s="134">
        <v>44198.516759259262</v>
      </c>
    </row>
    <row r="37" spans="1:17" ht="18" x14ac:dyDescent="0.25">
      <c r="A37" s="86" t="str">
        <f>VLOOKUP(E37,'LISTADO ATM'!$A$2:$C$894,3,0)</f>
        <v>DISTRITO NACIONAL</v>
      </c>
      <c r="B37" s="91">
        <v>335753504</v>
      </c>
      <c r="C37" s="87">
        <v>44196.754895833335</v>
      </c>
      <c r="D37" s="87" t="s">
        <v>2189</v>
      </c>
      <c r="E37" s="95">
        <v>232</v>
      </c>
      <c r="F37" s="86" t="str">
        <f>VLOOKUP(E37,VIP!$A$2:$O11073,2,0)</f>
        <v>DRBR232</v>
      </c>
      <c r="G37" s="92" t="str">
        <f>VLOOKUP(E37,'LISTADO ATM'!$A$2:$B$893,2,0)</f>
        <v xml:space="preserve">ATM S/M Nacional Charles de Gaulle </v>
      </c>
      <c r="H37" s="92" t="str">
        <f>VLOOKUP(E37,VIP!$A$2:$O15994,7,FALSE)</f>
        <v>Si</v>
      </c>
      <c r="I37" s="92" t="str">
        <f>VLOOKUP(E37,VIP!$A$2:$O7959,8,FALSE)</f>
        <v>Si</v>
      </c>
      <c r="J37" s="92" t="str">
        <f>VLOOKUP(E37,VIP!$A$2:$O7909,8,FALSE)</f>
        <v>Si</v>
      </c>
      <c r="K37" s="92" t="str">
        <f>VLOOKUP(E37,VIP!$A$2:$O11483,6,0)</f>
        <v>SI</v>
      </c>
      <c r="L37" s="92" t="s">
        <v>2228</v>
      </c>
      <c r="M37" s="88" t="s">
        <v>2473</v>
      </c>
      <c r="N37" s="88" t="s">
        <v>2483</v>
      </c>
      <c r="O37" s="92" t="s">
        <v>2486</v>
      </c>
      <c r="P37" s="94"/>
      <c r="Q37" s="90" t="s">
        <v>2228</v>
      </c>
    </row>
    <row r="38" spans="1:17" ht="18" x14ac:dyDescent="0.25">
      <c r="A38" s="86" t="str">
        <f>VLOOKUP(E38,'LISTADO ATM'!$A$2:$C$894,3,0)</f>
        <v>ESTE</v>
      </c>
      <c r="B38" s="91">
        <v>335753507</v>
      </c>
      <c r="C38" s="87">
        <v>44196.756342592591</v>
      </c>
      <c r="D38" s="87" t="s">
        <v>2189</v>
      </c>
      <c r="E38" s="95">
        <v>366</v>
      </c>
      <c r="F38" s="86" t="str">
        <f>VLOOKUP(E38,VIP!$A$2:$O11070,2,0)</f>
        <v>DRBR366</v>
      </c>
      <c r="G38" s="92" t="str">
        <f>VLOOKUP(E38,'LISTADO ATM'!$A$2:$B$893,2,0)</f>
        <v>ATM Oficina Boulevard (Higuey) II</v>
      </c>
      <c r="H38" s="92" t="str">
        <f>VLOOKUP(E38,VIP!$A$2:$O15991,7,FALSE)</f>
        <v>N/A</v>
      </c>
      <c r="I38" s="92" t="str">
        <f>VLOOKUP(E38,VIP!$A$2:$O7956,8,FALSE)</f>
        <v>N/A</v>
      </c>
      <c r="J38" s="92" t="str">
        <f>VLOOKUP(E38,VIP!$A$2:$O7906,8,FALSE)</f>
        <v>N/A</v>
      </c>
      <c r="K38" s="92" t="str">
        <f>VLOOKUP(E38,VIP!$A$2:$O11480,6,0)</f>
        <v>N/A</v>
      </c>
      <c r="L38" s="92" t="s">
        <v>2228</v>
      </c>
      <c r="M38" s="88" t="s">
        <v>2473</v>
      </c>
      <c r="N38" s="88" t="s">
        <v>2483</v>
      </c>
      <c r="O38" s="92" t="s">
        <v>2486</v>
      </c>
      <c r="P38" s="94"/>
      <c r="Q38" s="90" t="s">
        <v>2228</v>
      </c>
    </row>
    <row r="39" spans="1:17" ht="18" x14ac:dyDescent="0.25">
      <c r="A39" s="86" t="str">
        <f>VLOOKUP(E39,'LISTADO ATM'!$A$2:$C$894,3,0)</f>
        <v>DISTRITO NACIONAL</v>
      </c>
      <c r="B39" s="91">
        <v>335753510</v>
      </c>
      <c r="C39" s="87">
        <v>44196.757835648146</v>
      </c>
      <c r="D39" s="87" t="s">
        <v>2189</v>
      </c>
      <c r="E39" s="95">
        <v>487</v>
      </c>
      <c r="F39" s="86" t="str">
        <f>VLOOKUP(E39,VIP!$A$2:$O11067,2,0)</f>
        <v>DRBR487</v>
      </c>
      <c r="G39" s="92" t="str">
        <f>VLOOKUP(E39,'LISTADO ATM'!$A$2:$B$893,2,0)</f>
        <v xml:space="preserve">ATM Olé Hainamosa </v>
      </c>
      <c r="H39" s="92" t="str">
        <f>VLOOKUP(E39,VIP!$A$2:$O15988,7,FALSE)</f>
        <v>Si</v>
      </c>
      <c r="I39" s="92" t="str">
        <f>VLOOKUP(E39,VIP!$A$2:$O7953,8,FALSE)</f>
        <v>Si</v>
      </c>
      <c r="J39" s="92" t="str">
        <f>VLOOKUP(E39,VIP!$A$2:$O7903,8,FALSE)</f>
        <v>Si</v>
      </c>
      <c r="K39" s="92" t="str">
        <f>VLOOKUP(E39,VIP!$A$2:$O11477,6,0)</f>
        <v>SI</v>
      </c>
      <c r="L39" s="92" t="s">
        <v>2228</v>
      </c>
      <c r="M39" s="134" t="s">
        <v>2536</v>
      </c>
      <c r="N39" s="88" t="s">
        <v>2483</v>
      </c>
      <c r="O39" s="92" t="s">
        <v>2486</v>
      </c>
      <c r="P39" s="94"/>
      <c r="Q39" s="134">
        <v>44198.472314814811</v>
      </c>
    </row>
    <row r="40" spans="1:17" ht="18" x14ac:dyDescent="0.25">
      <c r="A40" s="86" t="str">
        <f>VLOOKUP(E40,'LISTADO ATM'!$A$2:$C$894,3,0)</f>
        <v>DISTRITO NACIONAL</v>
      </c>
      <c r="B40" s="91">
        <v>335753511</v>
      </c>
      <c r="C40" s="87">
        <v>44196.758518518516</v>
      </c>
      <c r="D40" s="87" t="s">
        <v>2189</v>
      </c>
      <c r="E40" s="95">
        <v>498</v>
      </c>
      <c r="F40" s="86" t="str">
        <f>VLOOKUP(E40,VIP!$A$2:$O11066,2,0)</f>
        <v>DRBR498</v>
      </c>
      <c r="G40" s="92" t="str">
        <f>VLOOKUP(E40,'LISTADO ATM'!$A$2:$B$893,2,0)</f>
        <v xml:space="preserve">ATM Estación Sunix 27 de Febrero </v>
      </c>
      <c r="H40" s="92" t="str">
        <f>VLOOKUP(E40,VIP!$A$2:$O15987,7,FALSE)</f>
        <v>Si</v>
      </c>
      <c r="I40" s="92" t="str">
        <f>VLOOKUP(E40,VIP!$A$2:$O7952,8,FALSE)</f>
        <v>Si</v>
      </c>
      <c r="J40" s="92" t="str">
        <f>VLOOKUP(E40,VIP!$A$2:$O7902,8,FALSE)</f>
        <v>Si</v>
      </c>
      <c r="K40" s="92" t="str">
        <f>VLOOKUP(E40,VIP!$A$2:$O11476,6,0)</f>
        <v>NO</v>
      </c>
      <c r="L40" s="92" t="s">
        <v>2228</v>
      </c>
      <c r="M40" s="88" t="s">
        <v>2473</v>
      </c>
      <c r="N40" s="88" t="s">
        <v>2483</v>
      </c>
      <c r="O40" s="92" t="s">
        <v>2486</v>
      </c>
      <c r="P40" s="94"/>
      <c r="Q40" s="90" t="s">
        <v>2228</v>
      </c>
    </row>
    <row r="41" spans="1:17" ht="18" x14ac:dyDescent="0.25">
      <c r="A41" s="86" t="str">
        <f>VLOOKUP(E41,'LISTADO ATM'!$A$2:$C$894,3,0)</f>
        <v>ESTE</v>
      </c>
      <c r="B41" s="91">
        <v>335753512</v>
      </c>
      <c r="C41" s="87">
        <v>44196.759641203702</v>
      </c>
      <c r="D41" s="87" t="s">
        <v>2189</v>
      </c>
      <c r="E41" s="95">
        <v>824</v>
      </c>
      <c r="F41" s="86" t="str">
        <f>VLOOKUP(E41,VIP!$A$2:$O11065,2,0)</f>
        <v>DRBR824</v>
      </c>
      <c r="G41" s="92" t="str">
        <f>VLOOKUP(E41,'LISTADO ATM'!$A$2:$B$893,2,0)</f>
        <v xml:space="preserve">ATM Multiplaza (Higuey) </v>
      </c>
      <c r="H41" s="92" t="str">
        <f>VLOOKUP(E41,VIP!$A$2:$O15986,7,FALSE)</f>
        <v>Si</v>
      </c>
      <c r="I41" s="92" t="str">
        <f>VLOOKUP(E41,VIP!$A$2:$O7951,8,FALSE)</f>
        <v>Si</v>
      </c>
      <c r="J41" s="92" t="str">
        <f>VLOOKUP(E41,VIP!$A$2:$O7901,8,FALSE)</f>
        <v>Si</v>
      </c>
      <c r="K41" s="92" t="str">
        <f>VLOOKUP(E41,VIP!$A$2:$O11475,6,0)</f>
        <v>NO</v>
      </c>
      <c r="L41" s="92" t="s">
        <v>2228</v>
      </c>
      <c r="M41" s="88" t="s">
        <v>2473</v>
      </c>
      <c r="N41" s="88" t="s">
        <v>2483</v>
      </c>
      <c r="O41" s="92" t="s">
        <v>2486</v>
      </c>
      <c r="P41" s="94"/>
      <c r="Q41" s="90" t="s">
        <v>2228</v>
      </c>
    </row>
    <row r="42" spans="1:17" ht="18" x14ac:dyDescent="0.25">
      <c r="A42" s="86" t="str">
        <f>VLOOKUP(E42,'LISTADO ATM'!$A$2:$C$894,3,0)</f>
        <v>DISTRITO NACIONAL</v>
      </c>
      <c r="B42" s="91">
        <v>335753513</v>
      </c>
      <c r="C42" s="87">
        <v>44196.760254629633</v>
      </c>
      <c r="D42" s="87" t="s">
        <v>2189</v>
      </c>
      <c r="E42" s="95">
        <v>70</v>
      </c>
      <c r="F42" s="86" t="str">
        <f>VLOOKUP(E42,VIP!$A$2:$O11064,2,0)</f>
        <v>DRBR070</v>
      </c>
      <c r="G42" s="92" t="str">
        <f>VLOOKUP(E42,'LISTADO ATM'!$A$2:$B$893,2,0)</f>
        <v xml:space="preserve">ATM Autoservicio Plaza Lama Zona Oriental </v>
      </c>
      <c r="H42" s="92" t="str">
        <f>VLOOKUP(E42,VIP!$A$2:$O15985,7,FALSE)</f>
        <v>Si</v>
      </c>
      <c r="I42" s="92" t="str">
        <f>VLOOKUP(E42,VIP!$A$2:$O7950,8,FALSE)</f>
        <v>Si</v>
      </c>
      <c r="J42" s="92" t="str">
        <f>VLOOKUP(E42,VIP!$A$2:$O7900,8,FALSE)</f>
        <v>Si</v>
      </c>
      <c r="K42" s="92" t="str">
        <f>VLOOKUP(E42,VIP!$A$2:$O11474,6,0)</f>
        <v>NO</v>
      </c>
      <c r="L42" s="130" t="s">
        <v>2228</v>
      </c>
      <c r="M42" s="88" t="s">
        <v>2473</v>
      </c>
      <c r="N42" s="88" t="s">
        <v>2483</v>
      </c>
      <c r="O42" s="92" t="s">
        <v>2486</v>
      </c>
      <c r="P42" s="94"/>
      <c r="Q42" s="90" t="s">
        <v>2228</v>
      </c>
    </row>
    <row r="43" spans="1:17" ht="18" x14ac:dyDescent="0.25">
      <c r="A43" s="86" t="str">
        <f>VLOOKUP(E43,'LISTADO ATM'!$A$2:$C$894,3,0)</f>
        <v>DISTRITO NACIONAL</v>
      </c>
      <c r="B43" s="91">
        <v>335753514</v>
      </c>
      <c r="C43" s="87">
        <v>44196.760972222219</v>
      </c>
      <c r="D43" s="87" t="s">
        <v>2189</v>
      </c>
      <c r="E43" s="95">
        <v>790</v>
      </c>
      <c r="F43" s="86" t="str">
        <f>VLOOKUP(E43,VIP!$A$2:$O11063,2,0)</f>
        <v>DRBR16I</v>
      </c>
      <c r="G43" s="92" t="str">
        <f>VLOOKUP(E43,'LISTADO ATM'!$A$2:$B$893,2,0)</f>
        <v xml:space="preserve">ATM Oficina Bella Vista Mall I </v>
      </c>
      <c r="H43" s="92" t="str">
        <f>VLOOKUP(E43,VIP!$A$2:$O15984,7,FALSE)</f>
        <v>Si</v>
      </c>
      <c r="I43" s="92" t="str">
        <f>VLOOKUP(E43,VIP!$A$2:$O7949,8,FALSE)</f>
        <v>Si</v>
      </c>
      <c r="J43" s="92" t="str">
        <f>VLOOKUP(E43,VIP!$A$2:$O7899,8,FALSE)</f>
        <v>Si</v>
      </c>
      <c r="K43" s="92" t="str">
        <f>VLOOKUP(E43,VIP!$A$2:$O11473,6,0)</f>
        <v>SI</v>
      </c>
      <c r="L43" s="130" t="s">
        <v>2228</v>
      </c>
      <c r="M43" s="88" t="s">
        <v>2473</v>
      </c>
      <c r="N43" s="88" t="s">
        <v>2483</v>
      </c>
      <c r="O43" s="92" t="s">
        <v>2486</v>
      </c>
      <c r="P43" s="94"/>
      <c r="Q43" s="90" t="s">
        <v>2228</v>
      </c>
    </row>
    <row r="44" spans="1:17" ht="18" x14ac:dyDescent="0.25">
      <c r="A44" s="86" t="str">
        <f>VLOOKUP(E44,'LISTADO ATM'!$A$2:$C$894,3,0)</f>
        <v>DISTRITO NACIONAL</v>
      </c>
      <c r="B44" s="91">
        <v>335753515</v>
      </c>
      <c r="C44" s="87">
        <v>44196.761412037034</v>
      </c>
      <c r="D44" s="87" t="s">
        <v>2189</v>
      </c>
      <c r="E44" s="95">
        <v>938</v>
      </c>
      <c r="F44" s="86" t="str">
        <f>VLOOKUP(E44,VIP!$A$2:$O11062,2,0)</f>
        <v>DRBR938</v>
      </c>
      <c r="G44" s="92" t="str">
        <f>VLOOKUP(E44,'LISTADO ATM'!$A$2:$B$893,2,0)</f>
        <v xml:space="preserve">ATM Autobanco Oficina Filadelfia Plaza </v>
      </c>
      <c r="H44" s="92" t="str">
        <f>VLOOKUP(E44,VIP!$A$2:$O15983,7,FALSE)</f>
        <v>Si</v>
      </c>
      <c r="I44" s="92" t="str">
        <f>VLOOKUP(E44,VIP!$A$2:$O7948,8,FALSE)</f>
        <v>Si</v>
      </c>
      <c r="J44" s="92" t="str">
        <f>VLOOKUP(E44,VIP!$A$2:$O7898,8,FALSE)</f>
        <v>Si</v>
      </c>
      <c r="K44" s="92" t="str">
        <f>VLOOKUP(E44,VIP!$A$2:$O11472,6,0)</f>
        <v>NO</v>
      </c>
      <c r="L44" s="92" t="s">
        <v>2228</v>
      </c>
      <c r="M44" s="88" t="s">
        <v>2473</v>
      </c>
      <c r="N44" s="88" t="s">
        <v>2483</v>
      </c>
      <c r="O44" s="92" t="s">
        <v>2486</v>
      </c>
      <c r="P44" s="94"/>
      <c r="Q44" s="90" t="s">
        <v>2228</v>
      </c>
    </row>
    <row r="45" spans="1:17" ht="18" x14ac:dyDescent="0.25">
      <c r="A45" s="86" t="str">
        <f>VLOOKUP(E45,'LISTADO ATM'!$A$2:$C$894,3,0)</f>
        <v>DISTRITO NACIONAL</v>
      </c>
      <c r="B45" s="91">
        <v>335753517</v>
      </c>
      <c r="C45" s="87">
        <v>44196.76425925926</v>
      </c>
      <c r="D45" s="87" t="s">
        <v>2189</v>
      </c>
      <c r="E45" s="95">
        <v>955</v>
      </c>
      <c r="F45" s="86" t="str">
        <f>VLOOKUP(E45,VIP!$A$2:$O11060,2,0)</f>
        <v>DRBR955</v>
      </c>
      <c r="G45" s="92" t="str">
        <f>VLOOKUP(E45,'LISTADO ATM'!$A$2:$B$893,2,0)</f>
        <v xml:space="preserve">ATM Oficina Americana Independencia II </v>
      </c>
      <c r="H45" s="92" t="str">
        <f>VLOOKUP(E45,VIP!$A$2:$O15981,7,FALSE)</f>
        <v>Si</v>
      </c>
      <c r="I45" s="92" t="str">
        <f>VLOOKUP(E45,VIP!$A$2:$O7946,8,FALSE)</f>
        <v>Si</v>
      </c>
      <c r="J45" s="92" t="str">
        <f>VLOOKUP(E45,VIP!$A$2:$O7896,8,FALSE)</f>
        <v>Si</v>
      </c>
      <c r="K45" s="92" t="str">
        <f>VLOOKUP(E45,VIP!$A$2:$O11470,6,0)</f>
        <v>NO</v>
      </c>
      <c r="L45" s="130" t="s">
        <v>2228</v>
      </c>
      <c r="M45" s="88" t="s">
        <v>2473</v>
      </c>
      <c r="N45" s="88" t="s">
        <v>2483</v>
      </c>
      <c r="O45" s="92" t="s">
        <v>2486</v>
      </c>
      <c r="P45" s="94"/>
      <c r="Q45" s="90" t="s">
        <v>2228</v>
      </c>
    </row>
    <row r="46" spans="1:17" ht="18" x14ac:dyDescent="0.25">
      <c r="A46" s="86" t="str">
        <f>VLOOKUP(E46,'LISTADO ATM'!$A$2:$C$894,3,0)</f>
        <v>SUR</v>
      </c>
      <c r="B46" s="91">
        <v>335753519</v>
      </c>
      <c r="C46" s="87">
        <v>44196.768564814818</v>
      </c>
      <c r="D46" s="87" t="s">
        <v>2189</v>
      </c>
      <c r="E46" s="95">
        <v>342</v>
      </c>
      <c r="F46" s="86" t="str">
        <f>VLOOKUP(E46,VIP!$A$2:$O11059,2,0)</f>
        <v>DRBR342</v>
      </c>
      <c r="G46" s="92" t="str">
        <f>VLOOKUP(E46,'LISTADO ATM'!$A$2:$B$893,2,0)</f>
        <v>ATM Oficina Obras Públicas Azua</v>
      </c>
      <c r="H46" s="92" t="str">
        <f>VLOOKUP(E46,VIP!$A$2:$O15980,7,FALSE)</f>
        <v>Si</v>
      </c>
      <c r="I46" s="92" t="str">
        <f>VLOOKUP(E46,VIP!$A$2:$O7945,8,FALSE)</f>
        <v>Si</v>
      </c>
      <c r="J46" s="92" t="str">
        <f>VLOOKUP(E46,VIP!$A$2:$O7895,8,FALSE)</f>
        <v>Si</v>
      </c>
      <c r="K46" s="92" t="str">
        <f>VLOOKUP(E46,VIP!$A$2:$O11469,6,0)</f>
        <v>SI</v>
      </c>
      <c r="L46" s="92" t="s">
        <v>2463</v>
      </c>
      <c r="M46" s="134" t="s">
        <v>2536</v>
      </c>
      <c r="N46" s="88" t="s">
        <v>2483</v>
      </c>
      <c r="O46" s="92" t="s">
        <v>2486</v>
      </c>
      <c r="P46" s="94"/>
      <c r="Q46" s="134">
        <v>44198.478564814817</v>
      </c>
    </row>
    <row r="47" spans="1:17" ht="18" x14ac:dyDescent="0.25">
      <c r="A47" s="86" t="str">
        <f>VLOOKUP(E47,'LISTADO ATM'!$A$2:$C$894,3,0)</f>
        <v>DISTRITO NACIONAL</v>
      </c>
      <c r="B47" s="91">
        <v>335753524</v>
      </c>
      <c r="C47" s="87">
        <v>44196.78402777778</v>
      </c>
      <c r="D47" s="87" t="s">
        <v>2189</v>
      </c>
      <c r="E47" s="95">
        <v>590</v>
      </c>
      <c r="F47" s="86" t="str">
        <f>VLOOKUP(E47,VIP!$A$2:$O11055,2,0)</f>
        <v>DRBR177</v>
      </c>
      <c r="G47" s="92" t="str">
        <f>VLOOKUP(E47,'LISTADO ATM'!$A$2:$B$893,2,0)</f>
        <v xml:space="preserve">ATM Olé Aut. Las Américas </v>
      </c>
      <c r="H47" s="92" t="str">
        <f>VLOOKUP(E47,VIP!$A$2:$O15976,7,FALSE)</f>
        <v>Si</v>
      </c>
      <c r="I47" s="92" t="str">
        <f>VLOOKUP(E47,VIP!$A$2:$O7941,8,FALSE)</f>
        <v>Si</v>
      </c>
      <c r="J47" s="92" t="str">
        <f>VLOOKUP(E47,VIP!$A$2:$O7891,8,FALSE)</f>
        <v>Si</v>
      </c>
      <c r="K47" s="92" t="str">
        <f>VLOOKUP(E47,VIP!$A$2:$O11465,6,0)</f>
        <v>SI</v>
      </c>
      <c r="L47" s="92" t="s">
        <v>2493</v>
      </c>
      <c r="M47" s="88" t="s">
        <v>2473</v>
      </c>
      <c r="N47" s="88" t="s">
        <v>2483</v>
      </c>
      <c r="O47" s="92" t="s">
        <v>2486</v>
      </c>
      <c r="P47" s="94"/>
      <c r="Q47" s="90" t="s">
        <v>2493</v>
      </c>
    </row>
    <row r="48" spans="1:17" s="89" customFormat="1" ht="18" x14ac:dyDescent="0.25">
      <c r="A48" s="86" t="str">
        <f>VLOOKUP(E48,'LISTADO ATM'!$A$2:$C$894,3,0)</f>
        <v>DISTRITO NACIONAL</v>
      </c>
      <c r="B48" s="91">
        <v>335753526</v>
      </c>
      <c r="C48" s="87">
        <v>44196.785613425927</v>
      </c>
      <c r="D48" s="87" t="s">
        <v>2189</v>
      </c>
      <c r="E48" s="95">
        <v>424</v>
      </c>
      <c r="F48" s="86" t="str">
        <f>VLOOKUP(E48,VIP!$A$2:$O11053,2,0)</f>
        <v>DRBR424</v>
      </c>
      <c r="G48" s="96" t="str">
        <f>VLOOKUP(E48,'LISTADO ATM'!$A$2:$B$893,2,0)</f>
        <v xml:space="preserve">ATM UNP Jumbo Luperón I </v>
      </c>
      <c r="H48" s="96" t="str">
        <f>VLOOKUP(E48,VIP!$A$2:$O15974,7,FALSE)</f>
        <v>Si</v>
      </c>
      <c r="I48" s="96" t="str">
        <f>VLOOKUP(E48,VIP!$A$2:$O7939,8,FALSE)</f>
        <v>Si</v>
      </c>
      <c r="J48" s="96" t="str">
        <f>VLOOKUP(E48,VIP!$A$2:$O7889,8,FALSE)</f>
        <v>Si</v>
      </c>
      <c r="K48" s="96" t="str">
        <f>VLOOKUP(E48,VIP!$A$2:$O11463,6,0)</f>
        <v>NO</v>
      </c>
      <c r="L48" s="96" t="s">
        <v>2463</v>
      </c>
      <c r="M48" s="88" t="s">
        <v>2473</v>
      </c>
      <c r="N48" s="88" t="s">
        <v>2483</v>
      </c>
      <c r="O48" s="96" t="s">
        <v>2486</v>
      </c>
      <c r="P48" s="94"/>
      <c r="Q48" s="90" t="s">
        <v>2463</v>
      </c>
    </row>
    <row r="49" spans="1:17" s="89" customFormat="1" ht="18" x14ac:dyDescent="0.25">
      <c r="A49" s="86" t="str">
        <f>VLOOKUP(E49,'LISTADO ATM'!$A$2:$C$894,3,0)</f>
        <v>DISTRITO NACIONAL</v>
      </c>
      <c r="B49" s="91">
        <v>335753527</v>
      </c>
      <c r="C49" s="87">
        <v>44196.785844907405</v>
      </c>
      <c r="D49" s="87" t="s">
        <v>2189</v>
      </c>
      <c r="E49" s="95">
        <v>425</v>
      </c>
      <c r="F49" s="86" t="str">
        <f>VLOOKUP(E49,VIP!$A$2:$O11052,2,0)</f>
        <v>DRBR425</v>
      </c>
      <c r="G49" s="96" t="str">
        <f>VLOOKUP(E49,'LISTADO ATM'!$A$2:$B$893,2,0)</f>
        <v xml:space="preserve">ATM UNP Jumbo Luperón II </v>
      </c>
      <c r="H49" s="96" t="str">
        <f>VLOOKUP(E49,VIP!$A$2:$O15973,7,FALSE)</f>
        <v>Si</v>
      </c>
      <c r="I49" s="96" t="str">
        <f>VLOOKUP(E49,VIP!$A$2:$O7938,8,FALSE)</f>
        <v>Si</v>
      </c>
      <c r="J49" s="96" t="str">
        <f>VLOOKUP(E49,VIP!$A$2:$O7888,8,FALSE)</f>
        <v>Si</v>
      </c>
      <c r="K49" s="96" t="str">
        <f>VLOOKUP(E49,VIP!$A$2:$O11462,6,0)</f>
        <v>NO</v>
      </c>
      <c r="L49" s="96" t="s">
        <v>2463</v>
      </c>
      <c r="M49" s="88" t="s">
        <v>2473</v>
      </c>
      <c r="N49" s="88" t="s">
        <v>2483</v>
      </c>
      <c r="O49" s="96" t="s">
        <v>2486</v>
      </c>
      <c r="P49" s="94"/>
      <c r="Q49" s="90" t="s">
        <v>2463</v>
      </c>
    </row>
    <row r="50" spans="1:17" s="89" customFormat="1" ht="18" x14ac:dyDescent="0.25">
      <c r="A50" s="86" t="str">
        <f>VLOOKUP(E50,'LISTADO ATM'!$A$2:$C$894,3,0)</f>
        <v>ESTE</v>
      </c>
      <c r="B50" s="91">
        <v>335753528</v>
      </c>
      <c r="C50" s="87">
        <v>44196.786249999997</v>
      </c>
      <c r="D50" s="87" t="s">
        <v>2189</v>
      </c>
      <c r="E50" s="95">
        <v>963</v>
      </c>
      <c r="F50" s="86" t="str">
        <f>VLOOKUP(E50,VIP!$A$2:$O11051,2,0)</f>
        <v>DRBR963</v>
      </c>
      <c r="G50" s="96" t="str">
        <f>VLOOKUP(E50,'LISTADO ATM'!$A$2:$B$893,2,0)</f>
        <v xml:space="preserve">ATM Multiplaza La Romana </v>
      </c>
      <c r="H50" s="96" t="str">
        <f>VLOOKUP(E50,VIP!$A$2:$O15972,7,FALSE)</f>
        <v>Si</v>
      </c>
      <c r="I50" s="96" t="str">
        <f>VLOOKUP(E50,VIP!$A$2:$O7937,8,FALSE)</f>
        <v>Si</v>
      </c>
      <c r="J50" s="96" t="str">
        <f>VLOOKUP(E50,VIP!$A$2:$O7887,8,FALSE)</f>
        <v>Si</v>
      </c>
      <c r="K50" s="96" t="str">
        <f>VLOOKUP(E50,VIP!$A$2:$O11461,6,0)</f>
        <v>NO</v>
      </c>
      <c r="L50" s="96" t="s">
        <v>2463</v>
      </c>
      <c r="M50" s="134" t="s">
        <v>2536</v>
      </c>
      <c r="N50" s="88" t="s">
        <v>2483</v>
      </c>
      <c r="O50" s="96" t="s">
        <v>2486</v>
      </c>
      <c r="P50" s="94"/>
      <c r="Q50" s="134">
        <v>44198.477175925924</v>
      </c>
    </row>
    <row r="51" spans="1:17" s="89" customFormat="1" ht="18" x14ac:dyDescent="0.25">
      <c r="A51" s="86" t="str">
        <f>VLOOKUP(E51,'LISTADO ATM'!$A$2:$C$894,3,0)</f>
        <v>DISTRITO NACIONAL</v>
      </c>
      <c r="B51" s="91" t="s">
        <v>2492</v>
      </c>
      <c r="C51" s="87">
        <v>44196.79184027778</v>
      </c>
      <c r="D51" s="87" t="s">
        <v>2189</v>
      </c>
      <c r="E51" s="95">
        <v>929</v>
      </c>
      <c r="F51" s="86" t="str">
        <f>VLOOKUP(E51,VIP!$A$2:$O11046,2,0)</f>
        <v>DRBR929</v>
      </c>
      <c r="G51" s="96" t="str">
        <f>VLOOKUP(E51,'LISTADO ATM'!$A$2:$B$893,2,0)</f>
        <v>ATM Autoservicio Nacional El Conde</v>
      </c>
      <c r="H51" s="96" t="str">
        <f>VLOOKUP(E51,VIP!$A$2:$O15967,7,FALSE)</f>
        <v>Si</v>
      </c>
      <c r="I51" s="96" t="str">
        <f>VLOOKUP(E51,VIP!$A$2:$O7932,8,FALSE)</f>
        <v>Si</v>
      </c>
      <c r="J51" s="96" t="str">
        <f>VLOOKUP(E51,VIP!$A$2:$O7882,8,FALSE)</f>
        <v>Si</v>
      </c>
      <c r="K51" s="96" t="str">
        <f>VLOOKUP(E51,VIP!$A$2:$O11456,6,0)</f>
        <v>NO</v>
      </c>
      <c r="L51" s="96" t="s">
        <v>2228</v>
      </c>
      <c r="M51" s="88" t="s">
        <v>2473</v>
      </c>
      <c r="N51" s="88" t="s">
        <v>2483</v>
      </c>
      <c r="O51" s="96" t="s">
        <v>2486</v>
      </c>
      <c r="P51" s="94"/>
      <c r="Q51" s="90" t="s">
        <v>2228</v>
      </c>
    </row>
    <row r="52" spans="1:17" s="89" customFormat="1" ht="18" x14ac:dyDescent="0.25">
      <c r="A52" s="86" t="str">
        <f>VLOOKUP(E52,'LISTADO ATM'!$A$2:$C$894,3,0)</f>
        <v>DISTRITO NACIONAL</v>
      </c>
      <c r="B52" s="91">
        <v>335753539</v>
      </c>
      <c r="C52" s="87">
        <v>44196.879641203705</v>
      </c>
      <c r="D52" s="87" t="s">
        <v>2189</v>
      </c>
      <c r="E52" s="95">
        <v>39</v>
      </c>
      <c r="F52" s="86" t="str">
        <f>VLOOKUP(E52,VIP!$A$2:$O11051,2,0)</f>
        <v>DRBR039</v>
      </c>
      <c r="G52" s="96" t="str">
        <f>VLOOKUP(E52,'LISTADO ATM'!$A$2:$B$893,2,0)</f>
        <v xml:space="preserve">ATM Oficina Ovando </v>
      </c>
      <c r="H52" s="96" t="str">
        <f>VLOOKUP(E52,VIP!$A$2:$O15973,7,FALSE)</f>
        <v>Si</v>
      </c>
      <c r="I52" s="96" t="str">
        <f>VLOOKUP(E52,VIP!$A$2:$O7938,8,FALSE)</f>
        <v>No</v>
      </c>
      <c r="J52" s="96" t="str">
        <f>VLOOKUP(E52,VIP!$A$2:$O7888,8,FALSE)</f>
        <v>No</v>
      </c>
      <c r="K52" s="96" t="str">
        <f>VLOOKUP(E52,VIP!$A$2:$O11462,6,0)</f>
        <v>NO</v>
      </c>
      <c r="L52" s="96" t="s">
        <v>2254</v>
      </c>
      <c r="M52" s="88" t="s">
        <v>2473</v>
      </c>
      <c r="N52" s="88" t="s">
        <v>2483</v>
      </c>
      <c r="O52" s="96" t="s">
        <v>2486</v>
      </c>
      <c r="P52" s="94"/>
      <c r="Q52" s="90" t="s">
        <v>2254</v>
      </c>
    </row>
    <row r="53" spans="1:17" s="89" customFormat="1" ht="18" x14ac:dyDescent="0.25">
      <c r="A53" s="86" t="str">
        <f>VLOOKUP(E53,'LISTADO ATM'!$A$2:$C$894,3,0)</f>
        <v>DISTRITO NACIONAL</v>
      </c>
      <c r="B53" s="91">
        <v>335753540</v>
      </c>
      <c r="C53" s="87">
        <v>44196.880312499998</v>
      </c>
      <c r="D53" s="87" t="s">
        <v>2189</v>
      </c>
      <c r="E53" s="95">
        <v>713</v>
      </c>
      <c r="F53" s="86" t="str">
        <f>VLOOKUP(E53,VIP!$A$2:$O11050,2,0)</f>
        <v>DRBR016</v>
      </c>
      <c r="G53" s="96" t="str">
        <f>VLOOKUP(E53,'LISTADO ATM'!$A$2:$B$893,2,0)</f>
        <v xml:space="preserve">ATM Oficina Las Américas </v>
      </c>
      <c r="H53" s="96" t="str">
        <f>VLOOKUP(E53,VIP!$A$2:$O15972,7,FALSE)</f>
        <v>Si</v>
      </c>
      <c r="I53" s="96" t="str">
        <f>VLOOKUP(E53,VIP!$A$2:$O7937,8,FALSE)</f>
        <v>Si</v>
      </c>
      <c r="J53" s="96" t="str">
        <f>VLOOKUP(E53,VIP!$A$2:$O7887,8,FALSE)</f>
        <v>Si</v>
      </c>
      <c r="K53" s="96" t="str">
        <f>VLOOKUP(E53,VIP!$A$2:$O11461,6,0)</f>
        <v>NO</v>
      </c>
      <c r="L53" s="96" t="s">
        <v>2254</v>
      </c>
      <c r="M53" s="88" t="s">
        <v>2473</v>
      </c>
      <c r="N53" s="88" t="s">
        <v>2483</v>
      </c>
      <c r="O53" s="96" t="s">
        <v>2486</v>
      </c>
      <c r="P53" s="94"/>
      <c r="Q53" s="90" t="s">
        <v>2254</v>
      </c>
    </row>
    <row r="54" spans="1:17" s="89" customFormat="1" ht="18" x14ac:dyDescent="0.25">
      <c r="A54" s="86" t="str">
        <f>VLOOKUP(E54,'LISTADO ATM'!$A$2:$C$894,3,0)</f>
        <v>NORTE</v>
      </c>
      <c r="B54" s="91">
        <v>335753541</v>
      </c>
      <c r="C54" s="87">
        <v>44196.895694444444</v>
      </c>
      <c r="D54" s="87" t="s">
        <v>2481</v>
      </c>
      <c r="E54" s="95">
        <v>500</v>
      </c>
      <c r="F54" s="86" t="str">
        <f>VLOOKUP(E54,VIP!$A$2:$O11049,2,0)</f>
        <v>DRBR500</v>
      </c>
      <c r="G54" s="96" t="str">
        <f>VLOOKUP(E54,'LISTADO ATM'!$A$2:$B$893,2,0)</f>
        <v xml:space="preserve">ATM UNP Cutupú </v>
      </c>
      <c r="H54" s="96" t="str">
        <f>VLOOKUP(E54,VIP!$A$2:$O15971,7,FALSE)</f>
        <v>Si</v>
      </c>
      <c r="I54" s="96" t="str">
        <f>VLOOKUP(E54,VIP!$A$2:$O7936,8,FALSE)</f>
        <v>Si</v>
      </c>
      <c r="J54" s="96" t="str">
        <f>VLOOKUP(E54,VIP!$A$2:$O7886,8,FALSE)</f>
        <v>Si</v>
      </c>
      <c r="K54" s="96" t="str">
        <f>VLOOKUP(E54,VIP!$A$2:$O11460,6,0)</f>
        <v>NO</v>
      </c>
      <c r="L54" s="96" t="s">
        <v>2466</v>
      </c>
      <c r="M54" s="88" t="s">
        <v>2473</v>
      </c>
      <c r="N54" s="88" t="s">
        <v>2483</v>
      </c>
      <c r="O54" s="96" t="s">
        <v>2488</v>
      </c>
      <c r="P54" s="94"/>
      <c r="Q54" s="90" t="s">
        <v>2466</v>
      </c>
    </row>
    <row r="55" spans="1:17" s="89" customFormat="1" ht="18" x14ac:dyDescent="0.25">
      <c r="A55" s="86" t="str">
        <f>VLOOKUP(E55,'LISTADO ATM'!$A$2:$C$894,3,0)</f>
        <v>SUR</v>
      </c>
      <c r="B55" s="91">
        <v>335753542</v>
      </c>
      <c r="C55" s="87">
        <v>44196.897997685184</v>
      </c>
      <c r="D55" s="87" t="s">
        <v>2477</v>
      </c>
      <c r="E55" s="95">
        <v>252</v>
      </c>
      <c r="F55" s="86" t="str">
        <f>VLOOKUP(E55,VIP!$A$2:$O11048,2,0)</f>
        <v>DRBR252</v>
      </c>
      <c r="G55" s="96" t="str">
        <f>VLOOKUP(E55,'LISTADO ATM'!$A$2:$B$893,2,0)</f>
        <v xml:space="preserve">ATM Banco Agrícola (Barahona) </v>
      </c>
      <c r="H55" s="96" t="str">
        <f>VLOOKUP(E55,VIP!$A$2:$O15970,7,FALSE)</f>
        <v>Si</v>
      </c>
      <c r="I55" s="96" t="str">
        <f>VLOOKUP(E55,VIP!$A$2:$O7935,8,FALSE)</f>
        <v>Si</v>
      </c>
      <c r="J55" s="96" t="str">
        <f>VLOOKUP(E55,VIP!$A$2:$O7885,8,FALSE)</f>
        <v>Si</v>
      </c>
      <c r="K55" s="96" t="str">
        <f>VLOOKUP(E55,VIP!$A$2:$O11459,6,0)</f>
        <v>NO</v>
      </c>
      <c r="L55" s="96" t="s">
        <v>2430</v>
      </c>
      <c r="M55" s="88" t="s">
        <v>2473</v>
      </c>
      <c r="N55" s="88" t="s">
        <v>2483</v>
      </c>
      <c r="O55" s="96" t="s">
        <v>2485</v>
      </c>
      <c r="P55" s="94"/>
      <c r="Q55" s="90" t="s">
        <v>2430</v>
      </c>
    </row>
    <row r="56" spans="1:17" s="89" customFormat="1" ht="18" x14ac:dyDescent="0.25">
      <c r="A56" s="86" t="str">
        <f>VLOOKUP(E56,'LISTADO ATM'!$A$2:$C$894,3,0)</f>
        <v>ESTE</v>
      </c>
      <c r="B56" s="91">
        <v>335753543</v>
      </c>
      <c r="C56" s="87">
        <v>44196.900023148148</v>
      </c>
      <c r="D56" s="87" t="s">
        <v>2477</v>
      </c>
      <c r="E56" s="95">
        <v>673</v>
      </c>
      <c r="F56" s="86" t="str">
        <f>VLOOKUP(E56,VIP!$A$2:$O11047,2,0)</f>
        <v>DRBR673</v>
      </c>
      <c r="G56" s="96" t="str">
        <f>VLOOKUP(E56,'LISTADO ATM'!$A$2:$B$893,2,0)</f>
        <v>ATM Clínica Dr. Cruz Jiminián</v>
      </c>
      <c r="H56" s="96" t="str">
        <f>VLOOKUP(E56,VIP!$A$2:$O15969,7,FALSE)</f>
        <v>Si</v>
      </c>
      <c r="I56" s="96" t="str">
        <f>VLOOKUP(E56,VIP!$A$2:$O7934,8,FALSE)</f>
        <v>Si</v>
      </c>
      <c r="J56" s="96" t="str">
        <f>VLOOKUP(E56,VIP!$A$2:$O7884,8,FALSE)</f>
        <v>Si</v>
      </c>
      <c r="K56" s="96" t="str">
        <f>VLOOKUP(E56,VIP!$A$2:$O11458,6,0)</f>
        <v>NO</v>
      </c>
      <c r="L56" s="96" t="s">
        <v>2430</v>
      </c>
      <c r="M56" s="88" t="s">
        <v>2473</v>
      </c>
      <c r="N56" s="88" t="s">
        <v>2483</v>
      </c>
      <c r="O56" s="96" t="s">
        <v>2485</v>
      </c>
      <c r="P56" s="94"/>
      <c r="Q56" s="90" t="s">
        <v>2430</v>
      </c>
    </row>
    <row r="57" spans="1:17" s="89" customFormat="1" ht="18" x14ac:dyDescent="0.25">
      <c r="A57" s="86" t="str">
        <f>VLOOKUP(E57,'LISTADO ATM'!$A$2:$C$894,3,0)</f>
        <v>DISTRITO NACIONAL</v>
      </c>
      <c r="B57" s="91">
        <v>335753550</v>
      </c>
      <c r="C57" s="87">
        <v>44197.026979166665</v>
      </c>
      <c r="D57" s="87" t="s">
        <v>2477</v>
      </c>
      <c r="E57" s="95">
        <v>967</v>
      </c>
      <c r="F57" s="86" t="str">
        <f>VLOOKUP(E57,VIP!$A$2:$O11056,2,0)</f>
        <v>DRBR967</v>
      </c>
      <c r="G57" s="96" t="str">
        <f>VLOOKUP(E57,'LISTADO ATM'!$A$2:$B$893,2,0)</f>
        <v xml:space="preserve">ATM UNP Hiper Olé Autopista Duarte </v>
      </c>
      <c r="H57" s="96" t="str">
        <f>VLOOKUP(E57,VIP!$A$2:$O15978,7,FALSE)</f>
        <v>Si</v>
      </c>
      <c r="I57" s="96" t="str">
        <f>VLOOKUP(E57,VIP!$A$2:$O7943,8,FALSE)</f>
        <v>Si</v>
      </c>
      <c r="J57" s="96" t="str">
        <f>VLOOKUP(E57,VIP!$A$2:$O7893,8,FALSE)</f>
        <v>Si</v>
      </c>
      <c r="K57" s="96" t="str">
        <f>VLOOKUP(E57,VIP!$A$2:$O11467,6,0)</f>
        <v>NO</v>
      </c>
      <c r="L57" s="96" t="s">
        <v>2430</v>
      </c>
      <c r="M57" s="88" t="s">
        <v>2473</v>
      </c>
      <c r="N57" s="88" t="s">
        <v>2483</v>
      </c>
      <c r="O57" s="96" t="s">
        <v>2485</v>
      </c>
      <c r="P57" s="94"/>
      <c r="Q57" s="90" t="s">
        <v>2430</v>
      </c>
    </row>
    <row r="58" spans="1:17" s="89" customFormat="1" ht="18" x14ac:dyDescent="0.25">
      <c r="A58" s="86" t="str">
        <f>VLOOKUP(E58,'LISTADO ATM'!$A$2:$C$894,3,0)</f>
        <v>DISTRITO NACIONAL</v>
      </c>
      <c r="B58" s="91">
        <v>335753553</v>
      </c>
      <c r="C58" s="87">
        <v>44197.059027777781</v>
      </c>
      <c r="D58" s="87" t="s">
        <v>2478</v>
      </c>
      <c r="E58" s="95">
        <v>911</v>
      </c>
      <c r="F58" s="86" t="str">
        <f>VLOOKUP(E58,VIP!$A$2:$O11053,2,0)</f>
        <v>DRBR911</v>
      </c>
      <c r="G58" s="96" t="str">
        <f>VLOOKUP(E58,'LISTADO ATM'!$A$2:$B$893,2,0)</f>
        <v xml:space="preserve">ATM Oficina Venezuela II </v>
      </c>
      <c r="H58" s="96" t="str">
        <f>VLOOKUP(E58,VIP!$A$2:$O15975,7,FALSE)</f>
        <v>Si</v>
      </c>
      <c r="I58" s="96" t="str">
        <f>VLOOKUP(E58,VIP!$A$2:$O7940,8,FALSE)</f>
        <v>Si</v>
      </c>
      <c r="J58" s="96" t="str">
        <f>VLOOKUP(E58,VIP!$A$2:$O7890,8,FALSE)</f>
        <v>Si</v>
      </c>
      <c r="K58" s="96" t="str">
        <f>VLOOKUP(E58,VIP!$A$2:$O11464,6,0)</f>
        <v>SI</v>
      </c>
      <c r="L58" s="96" t="s">
        <v>2466</v>
      </c>
      <c r="M58" s="88" t="s">
        <v>2473</v>
      </c>
      <c r="N58" s="88" t="s">
        <v>2483</v>
      </c>
      <c r="O58" s="96" t="s">
        <v>2487</v>
      </c>
      <c r="P58" s="94"/>
      <c r="Q58" s="90" t="s">
        <v>2466</v>
      </c>
    </row>
    <row r="59" spans="1:17" s="89" customFormat="1" ht="18" x14ac:dyDescent="0.25">
      <c r="A59" s="86" t="str">
        <f>VLOOKUP(E59,'LISTADO ATM'!$A$2:$C$894,3,0)</f>
        <v>DISTRITO NACIONAL</v>
      </c>
      <c r="B59" s="91">
        <v>335753554</v>
      </c>
      <c r="C59" s="87">
        <v>44197.062604166669</v>
      </c>
      <c r="D59" s="87" t="s">
        <v>2477</v>
      </c>
      <c r="E59" s="95">
        <v>823</v>
      </c>
      <c r="F59" s="86" t="str">
        <f>VLOOKUP(E59,VIP!$A$2:$O11052,2,0)</f>
        <v>DRBR823</v>
      </c>
      <c r="G59" s="96" t="str">
        <f>VLOOKUP(E59,'LISTADO ATM'!$A$2:$B$893,2,0)</f>
        <v xml:space="preserve">ATM UNP El Carril (Haina) </v>
      </c>
      <c r="H59" s="96" t="str">
        <f>VLOOKUP(E59,VIP!$A$2:$O15974,7,FALSE)</f>
        <v>Si</v>
      </c>
      <c r="I59" s="96" t="str">
        <f>VLOOKUP(E59,VIP!$A$2:$O7939,8,FALSE)</f>
        <v>Si</v>
      </c>
      <c r="J59" s="96" t="str">
        <f>VLOOKUP(E59,VIP!$A$2:$O7889,8,FALSE)</f>
        <v>Si</v>
      </c>
      <c r="K59" s="96" t="str">
        <f>VLOOKUP(E59,VIP!$A$2:$O11463,6,0)</f>
        <v>NO</v>
      </c>
      <c r="L59" s="96" t="s">
        <v>2430</v>
      </c>
      <c r="M59" s="88" t="s">
        <v>2473</v>
      </c>
      <c r="N59" s="88" t="s">
        <v>2483</v>
      </c>
      <c r="O59" s="96" t="s">
        <v>2485</v>
      </c>
      <c r="P59" s="94"/>
      <c r="Q59" s="90" t="s">
        <v>2430</v>
      </c>
    </row>
    <row r="60" spans="1:17" s="89" customFormat="1" ht="18" x14ac:dyDescent="0.25">
      <c r="A60" s="86" t="str">
        <f>VLOOKUP(E60,'LISTADO ATM'!$A$2:$C$894,3,0)</f>
        <v>DISTRITO NACIONAL</v>
      </c>
      <c r="B60" s="91">
        <v>335753555</v>
      </c>
      <c r="C60" s="87">
        <v>44197.06658564815</v>
      </c>
      <c r="D60" s="87" t="s">
        <v>2189</v>
      </c>
      <c r="E60" s="95">
        <v>639</v>
      </c>
      <c r="F60" s="86" t="str">
        <f>VLOOKUP(E60,VIP!$A$2:$O11051,2,0)</f>
        <v>DRBR639</v>
      </c>
      <c r="G60" s="96" t="str">
        <f>VLOOKUP(E60,'LISTADO ATM'!$A$2:$B$893,2,0)</f>
        <v xml:space="preserve">ATM Comisión Militar MOPC </v>
      </c>
      <c r="H60" s="96" t="str">
        <f>VLOOKUP(E60,VIP!$A$2:$O15973,7,FALSE)</f>
        <v>Si</v>
      </c>
      <c r="I60" s="96" t="str">
        <f>VLOOKUP(E60,VIP!$A$2:$O7938,8,FALSE)</f>
        <v>Si</v>
      </c>
      <c r="J60" s="96" t="str">
        <f>VLOOKUP(E60,VIP!$A$2:$O7888,8,FALSE)</f>
        <v>Si</v>
      </c>
      <c r="K60" s="96" t="str">
        <f>VLOOKUP(E60,VIP!$A$2:$O11462,6,0)</f>
        <v>NO</v>
      </c>
      <c r="L60" s="96" t="s">
        <v>2228</v>
      </c>
      <c r="M60" s="88" t="s">
        <v>2473</v>
      </c>
      <c r="N60" s="88" t="s">
        <v>2483</v>
      </c>
      <c r="O60" s="96" t="s">
        <v>2486</v>
      </c>
      <c r="P60" s="94"/>
      <c r="Q60" s="90" t="s">
        <v>2228</v>
      </c>
    </row>
    <row r="61" spans="1:17" s="89" customFormat="1" ht="18" x14ac:dyDescent="0.25">
      <c r="A61" s="86" t="str">
        <f>VLOOKUP(E61,'LISTADO ATM'!$A$2:$C$894,3,0)</f>
        <v>DISTRITO NACIONAL</v>
      </c>
      <c r="B61" s="91">
        <v>335753556</v>
      </c>
      <c r="C61" s="87">
        <v>44197.069861111115</v>
      </c>
      <c r="D61" s="87" t="s">
        <v>2189</v>
      </c>
      <c r="E61" s="95">
        <v>577</v>
      </c>
      <c r="F61" s="86" t="str">
        <f>VLOOKUP(E61,VIP!$A$2:$O11050,2,0)</f>
        <v>DRBR173</v>
      </c>
      <c r="G61" s="96" t="str">
        <f>VLOOKUP(E61,'LISTADO ATM'!$A$2:$B$893,2,0)</f>
        <v xml:space="preserve">ATM Olé Ave. Duarte </v>
      </c>
      <c r="H61" s="96" t="str">
        <f>VLOOKUP(E61,VIP!$A$2:$O15972,7,FALSE)</f>
        <v>Si</v>
      </c>
      <c r="I61" s="96" t="str">
        <f>VLOOKUP(E61,VIP!$A$2:$O7937,8,FALSE)</f>
        <v>Si</v>
      </c>
      <c r="J61" s="96" t="str">
        <f>VLOOKUP(E61,VIP!$A$2:$O7887,8,FALSE)</f>
        <v>Si</v>
      </c>
      <c r="K61" s="96" t="str">
        <f>VLOOKUP(E61,VIP!$A$2:$O11461,6,0)</f>
        <v>SI</v>
      </c>
      <c r="L61" s="96" t="s">
        <v>2254</v>
      </c>
      <c r="M61" s="134" t="s">
        <v>2536</v>
      </c>
      <c r="N61" s="88" t="s">
        <v>2483</v>
      </c>
      <c r="O61" s="96" t="s">
        <v>2486</v>
      </c>
      <c r="P61" s="94"/>
      <c r="Q61" s="134">
        <v>44198.473703703705</v>
      </c>
    </row>
    <row r="62" spans="1:17" s="89" customFormat="1" ht="18" x14ac:dyDescent="0.25">
      <c r="A62" s="86" t="str">
        <f>VLOOKUP(E62,'LISTADO ATM'!$A$2:$C$894,3,0)</f>
        <v>SUR</v>
      </c>
      <c r="B62" s="91">
        <v>335753559</v>
      </c>
      <c r="C62" s="87">
        <v>44197.137280092589</v>
      </c>
      <c r="D62" s="87" t="s">
        <v>2189</v>
      </c>
      <c r="E62" s="95">
        <v>677</v>
      </c>
      <c r="F62" s="86" t="str">
        <f>VLOOKUP(E62,VIP!$A$2:$O11047,2,0)</f>
        <v>DRBR677</v>
      </c>
      <c r="G62" s="96" t="str">
        <f>VLOOKUP(E62,'LISTADO ATM'!$A$2:$B$893,2,0)</f>
        <v>ATM PBG Villa Jaragua</v>
      </c>
      <c r="H62" s="96" t="str">
        <f>VLOOKUP(E62,VIP!$A$2:$O15969,7,FALSE)</f>
        <v>Si</v>
      </c>
      <c r="I62" s="96" t="str">
        <f>VLOOKUP(E62,VIP!$A$2:$O7934,8,FALSE)</f>
        <v>Si</v>
      </c>
      <c r="J62" s="96" t="str">
        <f>VLOOKUP(E62,VIP!$A$2:$O7884,8,FALSE)</f>
        <v>Si</v>
      </c>
      <c r="K62" s="96" t="str">
        <f>VLOOKUP(E62,VIP!$A$2:$O11458,6,0)</f>
        <v>SI</v>
      </c>
      <c r="L62" s="96" t="s">
        <v>2463</v>
      </c>
      <c r="M62" s="134" t="s">
        <v>2536</v>
      </c>
      <c r="N62" s="88" t="s">
        <v>2483</v>
      </c>
      <c r="O62" s="96" t="s">
        <v>2486</v>
      </c>
      <c r="P62" s="94"/>
      <c r="Q62" s="134">
        <v>44198.479953703703</v>
      </c>
    </row>
    <row r="63" spans="1:17" s="89" customFormat="1" ht="18" x14ac:dyDescent="0.25">
      <c r="A63" s="86" t="str">
        <f>VLOOKUP(E63,'LISTADO ATM'!$A$2:$C$894,3,0)</f>
        <v>DISTRITO NACIONAL</v>
      </c>
      <c r="B63" s="91">
        <v>335753566</v>
      </c>
      <c r="C63" s="87">
        <v>44197.452777777777</v>
      </c>
      <c r="D63" s="87" t="s">
        <v>2189</v>
      </c>
      <c r="E63" s="95">
        <v>587</v>
      </c>
      <c r="F63" s="86" t="str">
        <f>VLOOKUP(E63,VIP!$A$2:$O10894,2,0)</f>
        <v>DRBR123</v>
      </c>
      <c r="G63" s="96" t="str">
        <f>VLOOKUP(E63,'LISTADO ATM'!$A$2:$B$893,2,0)</f>
        <v xml:space="preserve">ATM Cuerpo de Ayudantes Militares </v>
      </c>
      <c r="H63" s="96" t="str">
        <f>VLOOKUP(E63,VIP!$A$2:$O15720,7,FALSE)</f>
        <v>Si</v>
      </c>
      <c r="I63" s="96" t="str">
        <f>VLOOKUP(E63,VIP!$A$2:$O7689,8,FALSE)</f>
        <v>Si</v>
      </c>
      <c r="J63" s="96" t="str">
        <f>VLOOKUP(E63,VIP!$A$2:$O7637,8,FALSE)</f>
        <v>Si</v>
      </c>
      <c r="K63" s="96" t="str">
        <f>VLOOKUP(E63,VIP!$A$2:$O11213,6,0)</f>
        <v>NO</v>
      </c>
      <c r="L63" s="96" t="s">
        <v>2228</v>
      </c>
      <c r="M63" s="88" t="s">
        <v>2473</v>
      </c>
      <c r="N63" s="88" t="s">
        <v>2483</v>
      </c>
      <c r="O63" s="96" t="s">
        <v>2486</v>
      </c>
      <c r="P63" s="135"/>
      <c r="Q63" s="90" t="s">
        <v>2228</v>
      </c>
    </row>
    <row r="64" spans="1:17" s="89" customFormat="1" ht="18" x14ac:dyDescent="0.25">
      <c r="A64" s="86" t="str">
        <f>VLOOKUP(E64,'LISTADO ATM'!$A$2:$C$894,3,0)</f>
        <v>NORTE</v>
      </c>
      <c r="B64" s="91" t="s">
        <v>2501</v>
      </c>
      <c r="C64" s="87">
        <v>44197.508483796293</v>
      </c>
      <c r="D64" s="87" t="s">
        <v>2190</v>
      </c>
      <c r="E64" s="95">
        <v>444</v>
      </c>
      <c r="F64" s="86" t="str">
        <f>VLOOKUP(E64,VIP!$A$2:$O10900,2,0)</f>
        <v>DRBR444</v>
      </c>
      <c r="G64" s="96" t="str">
        <f>VLOOKUP(E64,'LISTADO ATM'!$A$2:$B$893,2,0)</f>
        <v xml:space="preserve">ATM Hospital Metropolitano de (Santiago) (HOMS) </v>
      </c>
      <c r="H64" s="96" t="str">
        <f>VLOOKUP(E64,VIP!$A$2:$O15726,7,FALSE)</f>
        <v>Si</v>
      </c>
      <c r="I64" s="96" t="str">
        <f>VLOOKUP(E64,VIP!$A$2:$O7695,8,FALSE)</f>
        <v>Si</v>
      </c>
      <c r="J64" s="96" t="str">
        <f>VLOOKUP(E64,VIP!$A$2:$O7643,8,FALSE)</f>
        <v>Si</v>
      </c>
      <c r="K64" s="96" t="str">
        <f>VLOOKUP(E64,VIP!$A$2:$O11219,6,0)</f>
        <v>NO</v>
      </c>
      <c r="L64" s="96" t="s">
        <v>2463</v>
      </c>
      <c r="M64" s="134" t="s">
        <v>2536</v>
      </c>
      <c r="N64" s="88" t="s">
        <v>2483</v>
      </c>
      <c r="O64" s="96" t="s">
        <v>2484</v>
      </c>
      <c r="P64" s="135"/>
      <c r="Q64" s="134">
        <v>44198.469537037039</v>
      </c>
    </row>
    <row r="65" spans="1:17" s="89" customFormat="1" ht="18" x14ac:dyDescent="0.25">
      <c r="A65" s="86" t="str">
        <f>VLOOKUP(E65,'LISTADO ATM'!$A$2:$C$894,3,0)</f>
        <v>NORTE</v>
      </c>
      <c r="B65" s="91" t="s">
        <v>2500</v>
      </c>
      <c r="C65" s="87">
        <v>44197.526689814818</v>
      </c>
      <c r="D65" s="87" t="s">
        <v>2190</v>
      </c>
      <c r="E65" s="95">
        <v>189</v>
      </c>
      <c r="F65" s="86" t="str">
        <f>VLOOKUP(E65,VIP!$A$2:$O10899,2,0)</f>
        <v>DRBR189</v>
      </c>
      <c r="G65" s="96" t="str">
        <f>VLOOKUP(E65,'LISTADO ATM'!$A$2:$B$893,2,0)</f>
        <v xml:space="preserve">ATM Comando Regional Cibao Central P.N. </v>
      </c>
      <c r="H65" s="96" t="str">
        <f>VLOOKUP(E65,VIP!$A$2:$O15725,7,FALSE)</f>
        <v>Si</v>
      </c>
      <c r="I65" s="96" t="str">
        <f>VLOOKUP(E65,VIP!$A$2:$O7694,8,FALSE)</f>
        <v>Si</v>
      </c>
      <c r="J65" s="96" t="str">
        <f>VLOOKUP(E65,VIP!$A$2:$O7642,8,FALSE)</f>
        <v>Si</v>
      </c>
      <c r="K65" s="96" t="str">
        <f>VLOOKUP(E65,VIP!$A$2:$O11218,6,0)</f>
        <v>NO</v>
      </c>
      <c r="L65" s="96" t="s">
        <v>2435</v>
      </c>
      <c r="M65" s="134" t="s">
        <v>2536</v>
      </c>
      <c r="N65" s="88" t="s">
        <v>2483</v>
      </c>
      <c r="O65" s="96" t="s">
        <v>2484</v>
      </c>
      <c r="P65" s="133"/>
      <c r="Q65" s="134">
        <v>44198.476481481484</v>
      </c>
    </row>
    <row r="66" spans="1:17" s="89" customFormat="1" ht="18" x14ac:dyDescent="0.25">
      <c r="A66" s="86" t="str">
        <f>VLOOKUP(E66,'LISTADO ATM'!$A$2:$C$894,3,0)</f>
        <v>NORTE</v>
      </c>
      <c r="B66" s="91" t="s">
        <v>2499</v>
      </c>
      <c r="C66" s="87">
        <v>44197.528645833336</v>
      </c>
      <c r="D66" s="87" t="s">
        <v>2190</v>
      </c>
      <c r="E66" s="95">
        <v>606</v>
      </c>
      <c r="F66" s="86" t="str">
        <f>VLOOKUP(E66,VIP!$A$2:$O10898,2,0)</f>
        <v>DRBR704</v>
      </c>
      <c r="G66" s="96" t="str">
        <f>VLOOKUP(E66,'LISTADO ATM'!$A$2:$B$893,2,0)</f>
        <v xml:space="preserve">ATM UNP Manolo Tavarez Justo </v>
      </c>
      <c r="H66" s="96" t="str">
        <f>VLOOKUP(E66,VIP!$A$2:$O15724,7,FALSE)</f>
        <v>Si</v>
      </c>
      <c r="I66" s="96" t="str">
        <f>VLOOKUP(E66,VIP!$A$2:$O7693,8,FALSE)</f>
        <v>Si</v>
      </c>
      <c r="J66" s="96" t="str">
        <f>VLOOKUP(E66,VIP!$A$2:$O7641,8,FALSE)</f>
        <v>Si</v>
      </c>
      <c r="K66" s="96" t="str">
        <f>VLOOKUP(E66,VIP!$A$2:$O11217,6,0)</f>
        <v>NO</v>
      </c>
      <c r="L66" s="96" t="s">
        <v>2435</v>
      </c>
      <c r="M66" s="134" t="s">
        <v>2536</v>
      </c>
      <c r="N66" s="88" t="s">
        <v>2483</v>
      </c>
      <c r="O66" s="96" t="s">
        <v>2484</v>
      </c>
      <c r="P66" s="135"/>
      <c r="Q66" s="134">
        <v>44198.440370370372</v>
      </c>
    </row>
    <row r="67" spans="1:17" s="89" customFormat="1" ht="18" x14ac:dyDescent="0.25">
      <c r="A67" s="86" t="str">
        <f>VLOOKUP(E67,'LISTADO ATM'!$A$2:$C$894,3,0)</f>
        <v>ESTE</v>
      </c>
      <c r="B67" s="91" t="s">
        <v>2498</v>
      </c>
      <c r="C67" s="87">
        <v>44197.530439814815</v>
      </c>
      <c r="D67" s="87" t="s">
        <v>2189</v>
      </c>
      <c r="E67" s="95">
        <v>631</v>
      </c>
      <c r="F67" s="86" t="str">
        <f>VLOOKUP(E67,VIP!$A$2:$O10897,2,0)</f>
        <v>DRBR417</v>
      </c>
      <c r="G67" s="96" t="str">
        <f>VLOOKUP(E67,'LISTADO ATM'!$A$2:$B$893,2,0)</f>
        <v xml:space="preserve">ATM ASOCODEQUI (San Pedro) </v>
      </c>
      <c r="H67" s="96" t="str">
        <f>VLOOKUP(E67,VIP!$A$2:$O15723,7,FALSE)</f>
        <v>Si</v>
      </c>
      <c r="I67" s="96" t="str">
        <f>VLOOKUP(E67,VIP!$A$2:$O7692,8,FALSE)</f>
        <v>Si</v>
      </c>
      <c r="J67" s="96" t="str">
        <f>VLOOKUP(E67,VIP!$A$2:$O7640,8,FALSE)</f>
        <v>Si</v>
      </c>
      <c r="K67" s="96" t="str">
        <f>VLOOKUP(E67,VIP!$A$2:$O11216,6,0)</f>
        <v>NO</v>
      </c>
      <c r="L67" s="96" t="s">
        <v>2435</v>
      </c>
      <c r="M67" s="88" t="s">
        <v>2473</v>
      </c>
      <c r="N67" s="88" t="s">
        <v>2483</v>
      </c>
      <c r="O67" s="96" t="s">
        <v>2486</v>
      </c>
      <c r="P67" s="135"/>
      <c r="Q67" s="90" t="s">
        <v>2435</v>
      </c>
    </row>
    <row r="68" spans="1:17" s="89" customFormat="1" ht="18" x14ac:dyDescent="0.25">
      <c r="A68" s="86" t="str">
        <f>VLOOKUP(E68,'LISTADO ATM'!$A$2:$C$894,3,0)</f>
        <v>ESTE</v>
      </c>
      <c r="B68" s="91" t="s">
        <v>2497</v>
      </c>
      <c r="C68" s="87">
        <v>44197.534918981481</v>
      </c>
      <c r="D68" s="87" t="s">
        <v>2189</v>
      </c>
      <c r="E68" s="95">
        <v>682</v>
      </c>
      <c r="F68" s="86" t="str">
        <f>VLOOKUP(E68,VIP!$A$2:$O10895,2,0)</f>
        <v>DRBR682</v>
      </c>
      <c r="G68" s="96" t="str">
        <f>VLOOKUP(E68,'LISTADO ATM'!$A$2:$B$893,2,0)</f>
        <v>ATM Blue Mall Punta Cana</v>
      </c>
      <c r="H68" s="96" t="str">
        <f>VLOOKUP(E68,VIP!$A$2:$O15721,7,FALSE)</f>
        <v>NO</v>
      </c>
      <c r="I68" s="96" t="str">
        <f>VLOOKUP(E68,VIP!$A$2:$O7690,8,FALSE)</f>
        <v>NO</v>
      </c>
      <c r="J68" s="96" t="str">
        <f>VLOOKUP(E68,VIP!$A$2:$O7638,8,FALSE)</f>
        <v>NO</v>
      </c>
      <c r="K68" s="96" t="str">
        <f>VLOOKUP(E68,VIP!$A$2:$O11214,6,0)</f>
        <v>NO</v>
      </c>
      <c r="L68" s="96" t="s">
        <v>2228</v>
      </c>
      <c r="M68" s="88" t="s">
        <v>2473</v>
      </c>
      <c r="N68" s="88" t="s">
        <v>2483</v>
      </c>
      <c r="O68" s="96" t="s">
        <v>2486</v>
      </c>
      <c r="P68" s="135"/>
      <c r="Q68" s="90" t="s">
        <v>2228</v>
      </c>
    </row>
    <row r="69" spans="1:17" s="89" customFormat="1" ht="18" x14ac:dyDescent="0.25">
      <c r="A69" s="86" t="str">
        <f>VLOOKUP(E69,'LISTADO ATM'!$A$2:$C$894,3,0)</f>
        <v>SUR</v>
      </c>
      <c r="B69" s="91" t="s">
        <v>2496</v>
      </c>
      <c r="C69" s="87">
        <v>44197.535787037035</v>
      </c>
      <c r="D69" s="87" t="s">
        <v>2189</v>
      </c>
      <c r="E69" s="95">
        <v>582</v>
      </c>
      <c r="F69" s="86" t="e">
        <f>VLOOKUP(E69,VIP!$A$2:$O10894,2,0)</f>
        <v>#N/A</v>
      </c>
      <c r="G69" s="96" t="str">
        <f>VLOOKUP(E69,'LISTADO ATM'!$A$2:$B$893,2,0)</f>
        <v>ATM Estación Sabana Yegua</v>
      </c>
      <c r="H69" s="96" t="e">
        <f>VLOOKUP(E69,VIP!$A$2:$O15720,7,FALSE)</f>
        <v>#N/A</v>
      </c>
      <c r="I69" s="96" t="e">
        <f>VLOOKUP(E69,VIP!$A$2:$O7689,8,FALSE)</f>
        <v>#N/A</v>
      </c>
      <c r="J69" s="96" t="e">
        <f>VLOOKUP(E69,VIP!$A$2:$O7637,8,FALSE)</f>
        <v>#N/A</v>
      </c>
      <c r="K69" s="96" t="e">
        <f>VLOOKUP(E69,VIP!$A$2:$O11213,6,0)</f>
        <v>#N/A</v>
      </c>
      <c r="L69" s="96" t="s">
        <v>2228</v>
      </c>
      <c r="M69" s="88" t="s">
        <v>2473</v>
      </c>
      <c r="N69" s="88" t="s">
        <v>2483</v>
      </c>
      <c r="O69" s="96" t="s">
        <v>2486</v>
      </c>
      <c r="P69" s="135"/>
      <c r="Q69" s="90" t="s">
        <v>2228</v>
      </c>
    </row>
    <row r="70" spans="1:17" s="89" customFormat="1" ht="18" x14ac:dyDescent="0.25">
      <c r="A70" s="86" t="str">
        <f>VLOOKUP(E70,'LISTADO ATM'!$A$2:$C$894,3,0)</f>
        <v>DISTRITO NACIONAL</v>
      </c>
      <c r="B70" s="91" t="s">
        <v>2504</v>
      </c>
      <c r="C70" s="87">
        <v>44197.632592592592</v>
      </c>
      <c r="D70" s="87" t="s">
        <v>2477</v>
      </c>
      <c r="E70" s="95">
        <v>406</v>
      </c>
      <c r="F70" s="86" t="str">
        <f>VLOOKUP(E70,VIP!$A$2:$O10897,2,0)</f>
        <v>DRBR406</v>
      </c>
      <c r="G70" s="96" t="str">
        <f>VLOOKUP(E70,'LISTADO ATM'!$A$2:$B$893,2,0)</f>
        <v xml:space="preserve">ATM UNP Plaza Lama Máximo Gómez </v>
      </c>
      <c r="H70" s="96" t="str">
        <f>VLOOKUP(E70,VIP!$A$2:$O15723,7,FALSE)</f>
        <v>Si</v>
      </c>
      <c r="I70" s="96" t="str">
        <f>VLOOKUP(E70,VIP!$A$2:$O7692,8,FALSE)</f>
        <v>Si</v>
      </c>
      <c r="J70" s="96" t="str">
        <f>VLOOKUP(E70,VIP!$A$2:$O7640,8,FALSE)</f>
        <v>Si</v>
      </c>
      <c r="K70" s="96" t="str">
        <f>VLOOKUP(E70,VIP!$A$2:$O11216,6,0)</f>
        <v>SI</v>
      </c>
      <c r="L70" s="96" t="s">
        <v>2430</v>
      </c>
      <c r="M70" s="88" t="s">
        <v>2473</v>
      </c>
      <c r="N70" s="88" t="s">
        <v>2483</v>
      </c>
      <c r="O70" s="96" t="s">
        <v>2485</v>
      </c>
      <c r="P70" s="135"/>
      <c r="Q70" s="90" t="s">
        <v>2430</v>
      </c>
    </row>
    <row r="71" spans="1:17" s="97" customFormat="1" ht="18" x14ac:dyDescent="0.25">
      <c r="A71" s="86" t="str">
        <f>VLOOKUP(E71,'LISTADO ATM'!$A$2:$C$894,3,0)</f>
        <v>NORTE</v>
      </c>
      <c r="B71" s="127" t="s">
        <v>2503</v>
      </c>
      <c r="C71" s="87">
        <v>44197.633310185185</v>
      </c>
      <c r="D71" s="87" t="s">
        <v>2481</v>
      </c>
      <c r="E71" s="122">
        <v>351</v>
      </c>
      <c r="F71" s="86" t="str">
        <f>VLOOKUP(E71,VIP!$A$2:$O10896,2,0)</f>
        <v>DRBR351</v>
      </c>
      <c r="G71" s="129" t="str">
        <f>VLOOKUP(E71,'LISTADO ATM'!$A$2:$B$893,2,0)</f>
        <v xml:space="preserve">ATM S/M José Luís (Puerto Plata) </v>
      </c>
      <c r="H71" s="129" t="str">
        <f>VLOOKUP(E71,VIP!$A$2:$O15722,7,FALSE)</f>
        <v>Si</v>
      </c>
      <c r="I71" s="129" t="str">
        <f>VLOOKUP(E71,VIP!$A$2:$O7691,8,FALSE)</f>
        <v>Si</v>
      </c>
      <c r="J71" s="129" t="str">
        <f>VLOOKUP(E71,VIP!$A$2:$O7639,8,FALSE)</f>
        <v>Si</v>
      </c>
      <c r="K71" s="129" t="str">
        <f>VLOOKUP(E71,VIP!$A$2:$O11215,6,0)</f>
        <v>NO</v>
      </c>
      <c r="L71" s="129" t="s">
        <v>2430</v>
      </c>
      <c r="M71" s="88" t="s">
        <v>2473</v>
      </c>
      <c r="N71" s="88" t="s">
        <v>2483</v>
      </c>
      <c r="O71" s="129" t="s">
        <v>2488</v>
      </c>
      <c r="P71" s="135"/>
      <c r="Q71" s="90" t="s">
        <v>2430</v>
      </c>
    </row>
    <row r="72" spans="1:17" s="97" customFormat="1" ht="18" x14ac:dyDescent="0.25">
      <c r="A72" s="86" t="str">
        <f>VLOOKUP(E72,'LISTADO ATM'!$A$2:$C$894,3,0)</f>
        <v>DISTRITO NACIONAL</v>
      </c>
      <c r="B72" s="127" t="s">
        <v>2502</v>
      </c>
      <c r="C72" s="87">
        <v>44197.633692129632</v>
      </c>
      <c r="D72" s="87" t="s">
        <v>2477</v>
      </c>
      <c r="E72" s="122">
        <v>407</v>
      </c>
      <c r="F72" s="86" t="str">
        <f>VLOOKUP(E72,VIP!$A$2:$O10895,2,0)</f>
        <v>DRBR407</v>
      </c>
      <c r="G72" s="129" t="str">
        <f>VLOOKUP(E72,'LISTADO ATM'!$A$2:$B$893,2,0)</f>
        <v xml:space="preserve">ATM Multicentro La Sirena Villa Mella </v>
      </c>
      <c r="H72" s="129" t="str">
        <f>VLOOKUP(E72,VIP!$A$2:$O15721,7,FALSE)</f>
        <v>Si</v>
      </c>
      <c r="I72" s="129" t="str">
        <f>VLOOKUP(E72,VIP!$A$2:$O7690,8,FALSE)</f>
        <v>Si</v>
      </c>
      <c r="J72" s="129" t="str">
        <f>VLOOKUP(E72,VIP!$A$2:$O7638,8,FALSE)</f>
        <v>Si</v>
      </c>
      <c r="K72" s="129" t="str">
        <f>VLOOKUP(E72,VIP!$A$2:$O11214,6,0)</f>
        <v>NO</v>
      </c>
      <c r="L72" s="129" t="s">
        <v>2430</v>
      </c>
      <c r="M72" s="88" t="s">
        <v>2473</v>
      </c>
      <c r="N72" s="88" t="s">
        <v>2483</v>
      </c>
      <c r="O72" s="129" t="s">
        <v>2485</v>
      </c>
      <c r="P72" s="135"/>
      <c r="Q72" s="90" t="s">
        <v>2430</v>
      </c>
    </row>
    <row r="73" spans="1:17" s="97" customFormat="1" ht="18" x14ac:dyDescent="0.25">
      <c r="A73" s="86" t="str">
        <f>VLOOKUP(E73,'LISTADO ATM'!$A$2:$C$894,3,0)</f>
        <v>DISTRITO NACIONAL</v>
      </c>
      <c r="B73" s="127" t="s">
        <v>2506</v>
      </c>
      <c r="C73" s="87">
        <v>44197.674027777779</v>
      </c>
      <c r="D73" s="87" t="s">
        <v>2189</v>
      </c>
      <c r="E73" s="122">
        <v>658</v>
      </c>
      <c r="F73" s="86" t="str">
        <f>VLOOKUP(E73,VIP!$A$2:$O11104,2,0)</f>
        <v>DRBR658</v>
      </c>
      <c r="G73" s="129" t="str">
        <f>VLOOKUP(E73,'LISTADO ATM'!$A$2:$B$893,2,0)</f>
        <v>ATM Cámara de Cuentas</v>
      </c>
      <c r="H73" s="129" t="str">
        <f>VLOOKUP(E73,VIP!$A$2:$O16025,7,FALSE)</f>
        <v>Si</v>
      </c>
      <c r="I73" s="129" t="str">
        <f>VLOOKUP(E73,VIP!$A$2:$O7990,8,FALSE)</f>
        <v>Si</v>
      </c>
      <c r="J73" s="129" t="str">
        <f>VLOOKUP(E73,VIP!$A$2:$O7940,8,FALSE)</f>
        <v>Si</v>
      </c>
      <c r="K73" s="129" t="str">
        <f>VLOOKUP(E73,VIP!$A$2:$O11514,6,0)</f>
        <v>NO</v>
      </c>
      <c r="L73" s="129" t="s">
        <v>2254</v>
      </c>
      <c r="M73" s="88" t="s">
        <v>2473</v>
      </c>
      <c r="N73" s="88" t="s">
        <v>2483</v>
      </c>
      <c r="O73" s="129" t="s">
        <v>2488</v>
      </c>
      <c r="P73" s="94"/>
      <c r="Q73" s="90" t="s">
        <v>2254</v>
      </c>
    </row>
    <row r="74" spans="1:17" s="97" customFormat="1" ht="18" x14ac:dyDescent="0.25">
      <c r="A74" s="86" t="str">
        <f>VLOOKUP(E74,'LISTADO ATM'!$A$2:$C$894,3,0)</f>
        <v>DISTRITO NACIONAL</v>
      </c>
      <c r="B74" s="127" t="s">
        <v>2505</v>
      </c>
      <c r="C74" s="87">
        <v>44197.675729166665</v>
      </c>
      <c r="D74" s="87" t="s">
        <v>2189</v>
      </c>
      <c r="E74" s="122">
        <v>507</v>
      </c>
      <c r="F74" s="86" t="str">
        <f>VLOOKUP(E74,VIP!$A$2:$O11103,2,0)</f>
        <v>DRBR507</v>
      </c>
      <c r="G74" s="129" t="str">
        <f>VLOOKUP(E74,'LISTADO ATM'!$A$2:$B$893,2,0)</f>
        <v>ATM Estación Sigma Boca Chica</v>
      </c>
      <c r="H74" s="129" t="str">
        <f>VLOOKUP(E74,VIP!$A$2:$O16024,7,FALSE)</f>
        <v>Si</v>
      </c>
      <c r="I74" s="129" t="str">
        <f>VLOOKUP(E74,VIP!$A$2:$O7989,8,FALSE)</f>
        <v>Si</v>
      </c>
      <c r="J74" s="129" t="str">
        <f>VLOOKUP(E74,VIP!$A$2:$O7939,8,FALSE)</f>
        <v>Si</v>
      </c>
      <c r="K74" s="129" t="str">
        <f>VLOOKUP(E74,VIP!$A$2:$O11513,6,0)</f>
        <v>NO</v>
      </c>
      <c r="L74" s="129" t="s">
        <v>2254</v>
      </c>
      <c r="M74" s="134" t="s">
        <v>2536</v>
      </c>
      <c r="N74" s="88" t="s">
        <v>2483</v>
      </c>
      <c r="O74" s="129" t="s">
        <v>2487</v>
      </c>
      <c r="P74" s="94"/>
      <c r="Q74" s="134">
        <v>44198.476481481484</v>
      </c>
    </row>
    <row r="75" spans="1:17" s="97" customFormat="1" ht="18" x14ac:dyDescent="0.25">
      <c r="A75" s="86" t="str">
        <f>VLOOKUP(E75,'LISTADO ATM'!$A$2:$C$894,3,0)</f>
        <v>NORTE</v>
      </c>
      <c r="B75" s="127" t="s">
        <v>2512</v>
      </c>
      <c r="C75" s="87">
        <v>44197.677858796298</v>
      </c>
      <c r="D75" s="87" t="s">
        <v>2478</v>
      </c>
      <c r="E75" s="122">
        <v>256</v>
      </c>
      <c r="F75" s="86" t="str">
        <f>VLOOKUP(E75,VIP!$A$2:$O11112,2,0)</f>
        <v>DRBR256</v>
      </c>
      <c r="G75" s="129" t="str">
        <f>VLOOKUP(E75,'LISTADO ATM'!$A$2:$B$893,2,0)</f>
        <v xml:space="preserve">ATM Oficina Licey Al Medio </v>
      </c>
      <c r="H75" s="129" t="str">
        <f>VLOOKUP(E75,VIP!$A$2:$O16033,7,FALSE)</f>
        <v>Si</v>
      </c>
      <c r="I75" s="129" t="str">
        <f>VLOOKUP(E75,VIP!$A$2:$O7998,8,FALSE)</f>
        <v>Si</v>
      </c>
      <c r="J75" s="129" t="str">
        <f>VLOOKUP(E75,VIP!$A$2:$O7948,8,FALSE)</f>
        <v>Si</v>
      </c>
      <c r="K75" s="129" t="str">
        <f>VLOOKUP(E75,VIP!$A$2:$O11522,6,0)</f>
        <v>NO</v>
      </c>
      <c r="L75" s="129" t="s">
        <v>2430</v>
      </c>
      <c r="M75" s="88" t="s">
        <v>2473</v>
      </c>
      <c r="N75" s="88" t="s">
        <v>2483</v>
      </c>
      <c r="O75" s="129" t="s">
        <v>2485</v>
      </c>
      <c r="P75" s="94"/>
      <c r="Q75" s="90" t="s">
        <v>2430</v>
      </c>
    </row>
    <row r="76" spans="1:17" s="97" customFormat="1" ht="18" x14ac:dyDescent="0.25">
      <c r="A76" s="86" t="str">
        <f>VLOOKUP(E76,'LISTADO ATM'!$A$2:$C$894,3,0)</f>
        <v>DISTRITO NACIONAL</v>
      </c>
      <c r="B76" s="127" t="s">
        <v>2509</v>
      </c>
      <c r="C76" s="87">
        <v>44197.684502314813</v>
      </c>
      <c r="D76" s="87" t="s">
        <v>2477</v>
      </c>
      <c r="E76" s="122">
        <v>267</v>
      </c>
      <c r="F76" s="86" t="str">
        <f>VLOOKUP(E76,VIP!$A$2:$O11107,2,0)</f>
        <v>DRBR267</v>
      </c>
      <c r="G76" s="129" t="str">
        <f>VLOOKUP(E76,'LISTADO ATM'!$A$2:$B$893,2,0)</f>
        <v xml:space="preserve">ATM Centro de Caja México </v>
      </c>
      <c r="H76" s="129" t="str">
        <f>VLOOKUP(E76,VIP!$A$2:$O16028,7,FALSE)</f>
        <v>Si</v>
      </c>
      <c r="I76" s="129" t="str">
        <f>VLOOKUP(E76,VIP!$A$2:$O7993,8,FALSE)</f>
        <v>Si</v>
      </c>
      <c r="J76" s="129" t="str">
        <f>VLOOKUP(E76,VIP!$A$2:$O7943,8,FALSE)</f>
        <v>Si</v>
      </c>
      <c r="K76" s="129" t="str">
        <f>VLOOKUP(E76,VIP!$A$2:$O11517,6,0)</f>
        <v>NO</v>
      </c>
      <c r="L76" s="129" t="s">
        <v>2466</v>
      </c>
      <c r="M76" s="88" t="s">
        <v>2473</v>
      </c>
      <c r="N76" s="88" t="s">
        <v>2483</v>
      </c>
      <c r="O76" s="129" t="s">
        <v>2485</v>
      </c>
      <c r="P76" s="94"/>
      <c r="Q76" s="90" t="s">
        <v>2466</v>
      </c>
    </row>
    <row r="77" spans="1:17" s="97" customFormat="1" ht="18" x14ac:dyDescent="0.25">
      <c r="A77" s="86" t="str">
        <f>VLOOKUP(E77,'LISTADO ATM'!$A$2:$C$894,3,0)</f>
        <v>NORTE</v>
      </c>
      <c r="B77" s="127" t="s">
        <v>2508</v>
      </c>
      <c r="C77" s="87">
        <v>44197.687731481485</v>
      </c>
      <c r="D77" s="87" t="s">
        <v>2481</v>
      </c>
      <c r="E77" s="122">
        <v>888</v>
      </c>
      <c r="F77" s="86" t="str">
        <f>VLOOKUP(E77,VIP!$A$2:$O11106,2,0)</f>
        <v>DRBR888</v>
      </c>
      <c r="G77" s="129" t="str">
        <f>VLOOKUP(E77,'LISTADO ATM'!$A$2:$B$893,2,0)</f>
        <v>ATM Oficina galeria 56 II (SFM)</v>
      </c>
      <c r="H77" s="129" t="str">
        <f>VLOOKUP(E77,VIP!$A$2:$O16027,7,FALSE)</f>
        <v>Si</v>
      </c>
      <c r="I77" s="129" t="str">
        <f>VLOOKUP(E77,VIP!$A$2:$O7992,8,FALSE)</f>
        <v>Si</v>
      </c>
      <c r="J77" s="129" t="str">
        <f>VLOOKUP(E77,VIP!$A$2:$O7942,8,FALSE)</f>
        <v>Si</v>
      </c>
      <c r="K77" s="129" t="str">
        <f>VLOOKUP(E77,VIP!$A$2:$O11516,6,0)</f>
        <v>SI</v>
      </c>
      <c r="L77" s="129" t="s">
        <v>2466</v>
      </c>
      <c r="M77" s="88" t="s">
        <v>2473</v>
      </c>
      <c r="N77" s="88" t="s">
        <v>2483</v>
      </c>
      <c r="O77" s="129" t="s">
        <v>2488</v>
      </c>
      <c r="P77" s="94"/>
      <c r="Q77" s="90" t="s">
        <v>2466</v>
      </c>
    </row>
    <row r="78" spans="1:17" s="97" customFormat="1" ht="18" x14ac:dyDescent="0.25">
      <c r="A78" s="86" t="str">
        <f>VLOOKUP(E78,'LISTADO ATM'!$A$2:$C$894,3,0)</f>
        <v>DISTRITO NACIONAL</v>
      </c>
      <c r="B78" s="127" t="s">
        <v>2511</v>
      </c>
      <c r="C78" s="87">
        <v>44197.689444444448</v>
      </c>
      <c r="D78" s="87" t="s">
        <v>2477</v>
      </c>
      <c r="E78" s="122">
        <v>744</v>
      </c>
      <c r="F78" s="86" t="str">
        <f>VLOOKUP(E78,VIP!$A$2:$O11111,2,0)</f>
        <v>DRBR289</v>
      </c>
      <c r="G78" s="129" t="str">
        <f>VLOOKUP(E78,'LISTADO ATM'!$A$2:$B$893,2,0)</f>
        <v xml:space="preserve">ATM Multicentro La Sirena Venezuela </v>
      </c>
      <c r="H78" s="129" t="str">
        <f>VLOOKUP(E78,VIP!$A$2:$O16032,7,FALSE)</f>
        <v>Si</v>
      </c>
      <c r="I78" s="129" t="str">
        <f>VLOOKUP(E78,VIP!$A$2:$O7997,8,FALSE)</f>
        <v>Si</v>
      </c>
      <c r="J78" s="129" t="str">
        <f>VLOOKUP(E78,VIP!$A$2:$O7947,8,FALSE)</f>
        <v>Si</v>
      </c>
      <c r="K78" s="129" t="str">
        <f>VLOOKUP(E78,VIP!$A$2:$O11521,6,0)</f>
        <v>SI</v>
      </c>
      <c r="L78" s="129" t="s">
        <v>2430</v>
      </c>
      <c r="M78" s="88" t="s">
        <v>2473</v>
      </c>
      <c r="N78" s="88" t="s">
        <v>2483</v>
      </c>
      <c r="O78" s="129" t="s">
        <v>2485</v>
      </c>
      <c r="P78" s="94"/>
      <c r="Q78" s="90" t="s">
        <v>2430</v>
      </c>
    </row>
    <row r="79" spans="1:17" s="97" customFormat="1" ht="18" x14ac:dyDescent="0.25">
      <c r="A79" s="86" t="str">
        <f>VLOOKUP(E79,'LISTADO ATM'!$A$2:$C$894,3,0)</f>
        <v>NORTE</v>
      </c>
      <c r="B79" s="127" t="s">
        <v>2507</v>
      </c>
      <c r="C79" s="87">
        <v>44197.733043981483</v>
      </c>
      <c r="D79" s="87" t="s">
        <v>2481</v>
      </c>
      <c r="E79" s="122">
        <v>532</v>
      </c>
      <c r="F79" s="86" t="str">
        <f>VLOOKUP(E79,VIP!$A$2:$O11105,2,0)</f>
        <v>DRBR532</v>
      </c>
      <c r="G79" s="129" t="str">
        <f>VLOOKUP(E79,'LISTADO ATM'!$A$2:$B$893,2,0)</f>
        <v xml:space="preserve">ATM UNP Guanábano (Moca) </v>
      </c>
      <c r="H79" s="129" t="str">
        <f>VLOOKUP(E79,VIP!$A$2:$O16026,7,FALSE)</f>
        <v>Si</v>
      </c>
      <c r="I79" s="129" t="str">
        <f>VLOOKUP(E79,VIP!$A$2:$O7991,8,FALSE)</f>
        <v>Si</v>
      </c>
      <c r="J79" s="129" t="str">
        <f>VLOOKUP(E79,VIP!$A$2:$O7941,8,FALSE)</f>
        <v>Si</v>
      </c>
      <c r="K79" s="129" t="str">
        <f>VLOOKUP(E79,VIP!$A$2:$O11515,6,0)</f>
        <v>NO</v>
      </c>
      <c r="L79" s="129" t="s">
        <v>2466</v>
      </c>
      <c r="M79" s="88" t="s">
        <v>2473</v>
      </c>
      <c r="N79" s="88" t="s">
        <v>2483</v>
      </c>
      <c r="O79" s="129" t="s">
        <v>2485</v>
      </c>
      <c r="P79" s="94"/>
      <c r="Q79" s="90" t="s">
        <v>2466</v>
      </c>
    </row>
    <row r="80" spans="1:17" s="97" customFormat="1" ht="18" x14ac:dyDescent="0.25">
      <c r="A80" s="86" t="str">
        <f>VLOOKUP(E80,'LISTADO ATM'!$A$2:$C$894,3,0)</f>
        <v>DISTRITO NACIONAL</v>
      </c>
      <c r="B80" s="127" t="s">
        <v>2510</v>
      </c>
      <c r="C80" s="87">
        <v>44197.739884259259</v>
      </c>
      <c r="D80" s="87" t="s">
        <v>2478</v>
      </c>
      <c r="E80" s="122">
        <v>722</v>
      </c>
      <c r="F80" s="86" t="str">
        <f>VLOOKUP(E80,VIP!$A$2:$O11110,2,0)</f>
        <v>DRBR393</v>
      </c>
      <c r="G80" s="129" t="str">
        <f>VLOOKUP(E80,'LISTADO ATM'!$A$2:$B$893,2,0)</f>
        <v xml:space="preserve">ATM Oficina Charles de Gaulle III </v>
      </c>
      <c r="H80" s="129" t="str">
        <f>VLOOKUP(E80,VIP!$A$2:$O16031,7,FALSE)</f>
        <v>Si</v>
      </c>
      <c r="I80" s="129" t="str">
        <f>VLOOKUP(E80,VIP!$A$2:$O7996,8,FALSE)</f>
        <v>Si</v>
      </c>
      <c r="J80" s="129" t="str">
        <f>VLOOKUP(E80,VIP!$A$2:$O7946,8,FALSE)</f>
        <v>Si</v>
      </c>
      <c r="K80" s="129" t="str">
        <f>VLOOKUP(E80,VIP!$A$2:$O11520,6,0)</f>
        <v>SI</v>
      </c>
      <c r="L80" s="129" t="s">
        <v>2430</v>
      </c>
      <c r="M80" s="88" t="s">
        <v>2473</v>
      </c>
      <c r="N80" s="88" t="s">
        <v>2483</v>
      </c>
      <c r="O80" s="129" t="s">
        <v>2486</v>
      </c>
      <c r="P80" s="94"/>
      <c r="Q80" s="90" t="s">
        <v>2430</v>
      </c>
    </row>
    <row r="81" spans="1:18" s="97" customFormat="1" ht="18" x14ac:dyDescent="0.25">
      <c r="A81" s="86" t="str">
        <f>VLOOKUP(E81,'LISTADO ATM'!$A$2:$C$894,3,0)</f>
        <v>DISTRITO NACIONAL</v>
      </c>
      <c r="B81" s="127" t="s">
        <v>2515</v>
      </c>
      <c r="C81" s="87">
        <v>44197.828726851854</v>
      </c>
      <c r="D81" s="87" t="s">
        <v>2189</v>
      </c>
      <c r="E81" s="122">
        <v>622</v>
      </c>
      <c r="F81" s="86" t="str">
        <f>VLOOKUP(E81,VIP!$A$2:$O11123,2,0)</f>
        <v>DRBR622</v>
      </c>
      <c r="G81" s="129" t="str">
        <f>VLOOKUP(E81,'LISTADO ATM'!$A$2:$B$893,2,0)</f>
        <v xml:space="preserve">ATM Ayuntamiento D.N. </v>
      </c>
      <c r="H81" s="129" t="str">
        <f>VLOOKUP(E81,VIP!$A$2:$O16044,7,FALSE)</f>
        <v>Si</v>
      </c>
      <c r="I81" s="129" t="str">
        <f>VLOOKUP(E81,VIP!$A$2:$O8009,8,FALSE)</f>
        <v>Si</v>
      </c>
      <c r="J81" s="129" t="str">
        <f>VLOOKUP(E81,VIP!$A$2:$O7959,8,FALSE)</f>
        <v>Si</v>
      </c>
      <c r="K81" s="129" t="str">
        <f>VLOOKUP(E81,VIP!$A$2:$O11533,6,0)</f>
        <v>NO</v>
      </c>
      <c r="L81" s="129" t="s">
        <v>2254</v>
      </c>
      <c r="M81" s="88" t="s">
        <v>2473</v>
      </c>
      <c r="N81" s="88" t="s">
        <v>2483</v>
      </c>
      <c r="O81" s="129" t="s">
        <v>2486</v>
      </c>
      <c r="P81" s="94"/>
      <c r="Q81" s="90" t="s">
        <v>2254</v>
      </c>
    </row>
    <row r="82" spans="1:18" s="97" customFormat="1" ht="18" x14ac:dyDescent="0.25">
      <c r="A82" s="86" t="str">
        <f>VLOOKUP(E82,'LISTADO ATM'!$A$2:$C$894,3,0)</f>
        <v>SUR</v>
      </c>
      <c r="B82" s="127" t="s">
        <v>2514</v>
      </c>
      <c r="C82" s="87">
        <v>44197.829918981479</v>
      </c>
      <c r="D82" s="87" t="s">
        <v>2189</v>
      </c>
      <c r="E82" s="122">
        <v>885</v>
      </c>
      <c r="F82" s="86" t="str">
        <f>VLOOKUP(E82,VIP!$A$2:$O11122,2,0)</f>
        <v>DRBR885</v>
      </c>
      <c r="G82" s="129" t="str">
        <f>VLOOKUP(E82,'LISTADO ATM'!$A$2:$B$893,2,0)</f>
        <v xml:space="preserve">ATM UNP Rancho Arriba </v>
      </c>
      <c r="H82" s="129" t="str">
        <f>VLOOKUP(E82,VIP!$A$2:$O16043,7,FALSE)</f>
        <v>Si</v>
      </c>
      <c r="I82" s="129" t="str">
        <f>VLOOKUP(E82,VIP!$A$2:$O8008,8,FALSE)</f>
        <v>Si</v>
      </c>
      <c r="J82" s="129" t="str">
        <f>VLOOKUP(E82,VIP!$A$2:$O7958,8,FALSE)</f>
        <v>Si</v>
      </c>
      <c r="K82" s="129" t="str">
        <f>VLOOKUP(E82,VIP!$A$2:$O11532,6,0)</f>
        <v>NO</v>
      </c>
      <c r="L82" s="129" t="s">
        <v>2254</v>
      </c>
      <c r="M82" s="134" t="s">
        <v>2536</v>
      </c>
      <c r="N82" s="88" t="s">
        <v>2483</v>
      </c>
      <c r="O82" s="129" t="s">
        <v>2486</v>
      </c>
      <c r="P82" s="94"/>
      <c r="Q82" s="134">
        <v>44198.477175925924</v>
      </c>
    </row>
    <row r="83" spans="1:18" s="97" customFormat="1" ht="18" x14ac:dyDescent="0.25">
      <c r="A83" s="86" t="str">
        <f>VLOOKUP(E83,'LISTADO ATM'!$A$2:$C$894,3,0)</f>
        <v>DISTRITO NACIONAL</v>
      </c>
      <c r="B83" s="127" t="s">
        <v>2513</v>
      </c>
      <c r="C83" s="87">
        <v>44197.831504629627</v>
      </c>
      <c r="D83" s="87" t="s">
        <v>2478</v>
      </c>
      <c r="E83" s="122">
        <v>527</v>
      </c>
      <c r="F83" s="86" t="str">
        <f>VLOOKUP(E83,VIP!$A$2:$O11121,2,0)</f>
        <v>DRBR527</v>
      </c>
      <c r="G83" s="129" t="str">
        <f>VLOOKUP(E83,'LISTADO ATM'!$A$2:$B$893,2,0)</f>
        <v>ATM Oficina Zona Oriental II</v>
      </c>
      <c r="H83" s="129" t="str">
        <f>VLOOKUP(E83,VIP!$A$2:$O16042,7,FALSE)</f>
        <v>Si</v>
      </c>
      <c r="I83" s="129" t="str">
        <f>VLOOKUP(E83,VIP!$A$2:$O8007,8,FALSE)</f>
        <v>Si</v>
      </c>
      <c r="J83" s="129" t="str">
        <f>VLOOKUP(E83,VIP!$A$2:$O7957,8,FALSE)</f>
        <v>Si</v>
      </c>
      <c r="K83" s="129" t="str">
        <f>VLOOKUP(E83,VIP!$A$2:$O11531,6,0)</f>
        <v>SI</v>
      </c>
      <c r="L83" s="129" t="s">
        <v>2430</v>
      </c>
      <c r="M83" s="88" t="s">
        <v>2473</v>
      </c>
      <c r="N83" s="88" t="s">
        <v>2483</v>
      </c>
      <c r="O83" s="129" t="s">
        <v>2487</v>
      </c>
      <c r="P83" s="94"/>
      <c r="Q83" s="90" t="s">
        <v>2430</v>
      </c>
    </row>
    <row r="84" spans="1:18" ht="18" x14ac:dyDescent="0.25">
      <c r="A84" s="86" t="str">
        <f>VLOOKUP(E84,'LISTADO ATM'!$A$2:$C$894,3,0)</f>
        <v>DISTRITO NACIONAL</v>
      </c>
      <c r="B84" s="127" t="s">
        <v>2520</v>
      </c>
      <c r="C84" s="87">
        <v>44197.994108796294</v>
      </c>
      <c r="D84" s="87" t="s">
        <v>2189</v>
      </c>
      <c r="E84" s="122">
        <v>493</v>
      </c>
      <c r="F84" s="86" t="str">
        <f>VLOOKUP(E84,VIP!$A$2:$O11079,2,0)</f>
        <v>DRBR493</v>
      </c>
      <c r="G84" s="130" t="str">
        <f>VLOOKUP(E84,'LISTADO ATM'!$A$2:$B$893,2,0)</f>
        <v xml:space="preserve">ATM Oficina Haina Occidental II </v>
      </c>
      <c r="H84" s="130" t="str">
        <f>VLOOKUP(E84,VIP!$A$2:$O16000,7,FALSE)</f>
        <v>Si</v>
      </c>
      <c r="I84" s="130" t="str">
        <f>VLOOKUP(E84,VIP!$A$2:$O7965,8,FALSE)</f>
        <v>Si</v>
      </c>
      <c r="J84" s="130" t="str">
        <f>VLOOKUP(E84,VIP!$A$2:$O7915,8,FALSE)</f>
        <v>Si</v>
      </c>
      <c r="K84" s="130" t="str">
        <f>VLOOKUP(E84,VIP!$A$2:$O11489,6,0)</f>
        <v>NO</v>
      </c>
      <c r="L84" s="130" t="s">
        <v>2228</v>
      </c>
      <c r="M84" s="88" t="s">
        <v>2473</v>
      </c>
      <c r="N84" s="88" t="s">
        <v>2483</v>
      </c>
      <c r="O84" s="130" t="s">
        <v>2486</v>
      </c>
      <c r="P84" s="94"/>
      <c r="Q84" s="90" t="s">
        <v>2228</v>
      </c>
    </row>
    <row r="85" spans="1:18" ht="18" x14ac:dyDescent="0.25">
      <c r="A85" s="86" t="str">
        <f>VLOOKUP(E85,'LISTADO ATM'!$A$2:$C$894,3,0)</f>
        <v>NORTE</v>
      </c>
      <c r="B85" s="127" t="s">
        <v>2519</v>
      </c>
      <c r="C85" s="87">
        <v>44198.033553240741</v>
      </c>
      <c r="D85" s="87" t="s">
        <v>2478</v>
      </c>
      <c r="E85" s="122">
        <v>649</v>
      </c>
      <c r="F85" s="86" t="str">
        <f>VLOOKUP(E85,VIP!$A$2:$O11078,2,0)</f>
        <v>DRBR649</v>
      </c>
      <c r="G85" s="130" t="str">
        <f>VLOOKUP(E85,'LISTADO ATM'!$A$2:$B$893,2,0)</f>
        <v xml:space="preserve">ATM Oficina Galería 56 (San Francisco de Macorís) </v>
      </c>
      <c r="H85" s="130" t="str">
        <f>VLOOKUP(E85,VIP!$A$2:$O15999,7,FALSE)</f>
        <v>Si</v>
      </c>
      <c r="I85" s="130" t="str">
        <f>VLOOKUP(E85,VIP!$A$2:$O7964,8,FALSE)</f>
        <v>Si</v>
      </c>
      <c r="J85" s="130" t="str">
        <f>VLOOKUP(E85,VIP!$A$2:$O7914,8,FALSE)</f>
        <v>Si</v>
      </c>
      <c r="K85" s="130" t="str">
        <f>VLOOKUP(E85,VIP!$A$2:$O11488,6,0)</f>
        <v>SI</v>
      </c>
      <c r="L85" s="130" t="s">
        <v>2430</v>
      </c>
      <c r="M85" s="88" t="s">
        <v>2473</v>
      </c>
      <c r="N85" s="88" t="s">
        <v>2483</v>
      </c>
      <c r="O85" s="130" t="s">
        <v>2487</v>
      </c>
      <c r="P85" s="94"/>
      <c r="Q85" s="90" t="s">
        <v>2430</v>
      </c>
    </row>
    <row r="86" spans="1:18" ht="18" x14ac:dyDescent="0.25">
      <c r="A86" s="86" t="str">
        <f>VLOOKUP(E86,'LISTADO ATM'!$A$2:$C$894,3,0)</f>
        <v>NORTE</v>
      </c>
      <c r="B86" s="127" t="s">
        <v>2518</v>
      </c>
      <c r="C86" s="87">
        <v>44198.09511574074</v>
      </c>
      <c r="D86" s="87" t="s">
        <v>2190</v>
      </c>
      <c r="E86" s="122">
        <v>720</v>
      </c>
      <c r="F86" s="86" t="str">
        <f>VLOOKUP(E86,VIP!$A$2:$O11077,2,0)</f>
        <v>DRBR12E</v>
      </c>
      <c r="G86" s="130" t="str">
        <f>VLOOKUP(E86,'LISTADO ATM'!$A$2:$B$893,2,0)</f>
        <v xml:space="preserve">ATM OMSA (Santiago) </v>
      </c>
      <c r="H86" s="130" t="str">
        <f>VLOOKUP(E86,VIP!$A$2:$O15998,7,FALSE)</f>
        <v>Si</v>
      </c>
      <c r="I86" s="130" t="str">
        <f>VLOOKUP(E86,VIP!$A$2:$O7963,8,FALSE)</f>
        <v>Si</v>
      </c>
      <c r="J86" s="130" t="str">
        <f>VLOOKUP(E86,VIP!$A$2:$O7913,8,FALSE)</f>
        <v>Si</v>
      </c>
      <c r="K86" s="130" t="str">
        <f>VLOOKUP(E86,VIP!$A$2:$O11487,6,0)</f>
        <v>NO</v>
      </c>
      <c r="L86" s="130" t="s">
        <v>2254</v>
      </c>
      <c r="M86" s="88" t="s">
        <v>2473</v>
      </c>
      <c r="N86" s="88" t="s">
        <v>2483</v>
      </c>
      <c r="O86" s="130" t="s">
        <v>2484</v>
      </c>
      <c r="P86" s="94"/>
      <c r="Q86" s="90" t="s">
        <v>2254</v>
      </c>
      <c r="R86" s="45">
        <f>85+12</f>
        <v>97</v>
      </c>
    </row>
    <row r="87" spans="1:18" ht="18" x14ac:dyDescent="0.25">
      <c r="A87" s="86" t="str">
        <f>VLOOKUP(E87,'LISTADO ATM'!$A$2:$C$894,3,0)</f>
        <v>NORTE</v>
      </c>
      <c r="B87" s="127" t="s">
        <v>2517</v>
      </c>
      <c r="C87" s="87">
        <v>44198.096932870372</v>
      </c>
      <c r="D87" s="87" t="s">
        <v>2190</v>
      </c>
      <c r="E87" s="122">
        <v>261</v>
      </c>
      <c r="F87" s="86" t="str">
        <f>VLOOKUP(E87,VIP!$A$2:$O11076,2,0)</f>
        <v>DRBR261</v>
      </c>
      <c r="G87" s="130" t="str">
        <f>VLOOKUP(E87,'LISTADO ATM'!$A$2:$B$893,2,0)</f>
        <v xml:space="preserve">ATM UNP Aeropuerto Cibao (Santiago) </v>
      </c>
      <c r="H87" s="130" t="str">
        <f>VLOOKUP(E87,VIP!$A$2:$O15997,7,FALSE)</f>
        <v>Si</v>
      </c>
      <c r="I87" s="130" t="str">
        <f>VLOOKUP(E87,VIP!$A$2:$O7962,8,FALSE)</f>
        <v>Si</v>
      </c>
      <c r="J87" s="130" t="str">
        <f>VLOOKUP(E87,VIP!$A$2:$O7912,8,FALSE)</f>
        <v>Si</v>
      </c>
      <c r="K87" s="130" t="str">
        <f>VLOOKUP(E87,VIP!$A$2:$O11486,6,0)</f>
        <v>NO</v>
      </c>
      <c r="L87" s="130" t="s">
        <v>2521</v>
      </c>
      <c r="M87" s="88" t="s">
        <v>2473</v>
      </c>
      <c r="N87" s="88" t="s">
        <v>2483</v>
      </c>
      <c r="O87" s="130" t="s">
        <v>2484</v>
      </c>
      <c r="P87" s="94"/>
      <c r="Q87" s="90" t="s">
        <v>2521</v>
      </c>
    </row>
    <row r="88" spans="1:18" ht="18" x14ac:dyDescent="0.25">
      <c r="A88" s="86" t="str">
        <f>VLOOKUP(E88,'LISTADO ATM'!$A$2:$C$894,3,0)</f>
        <v>NORTE</v>
      </c>
      <c r="B88" s="127">
        <v>335753611</v>
      </c>
      <c r="C88" s="87">
        <v>44198.316643518519</v>
      </c>
      <c r="D88" s="87" t="s">
        <v>2190</v>
      </c>
      <c r="E88" s="122">
        <v>370</v>
      </c>
      <c r="F88" s="86" t="str">
        <f>VLOOKUP(E88,VIP!$A$2:$O11073,2,0)</f>
        <v>DRBR370</v>
      </c>
      <c r="G88" s="130" t="str">
        <f>VLOOKUP(E88,'LISTADO ATM'!$A$2:$B$893,2,0)</f>
        <v>ATM Oficina Cruce de Imbert II (puerto Plata)</v>
      </c>
      <c r="H88" s="130" t="str">
        <f>VLOOKUP(E88,VIP!$A$2:$O15994,7,FALSE)</f>
        <v>N/A</v>
      </c>
      <c r="I88" s="130" t="str">
        <f>VLOOKUP(E88,VIP!$A$2:$O7959,8,FALSE)</f>
        <v>N/A</v>
      </c>
      <c r="J88" s="130" t="str">
        <f>VLOOKUP(E88,VIP!$A$2:$O7909,8,FALSE)</f>
        <v>N/A</v>
      </c>
      <c r="K88" s="130" t="str">
        <f>VLOOKUP(E88,VIP!$A$2:$O11483,6,0)</f>
        <v>N/A</v>
      </c>
      <c r="L88" s="130" t="s">
        <v>2228</v>
      </c>
      <c r="M88" s="88" t="s">
        <v>2473</v>
      </c>
      <c r="N88" s="88" t="s">
        <v>2483</v>
      </c>
      <c r="O88" s="130" t="s">
        <v>2484</v>
      </c>
      <c r="P88" s="94"/>
      <c r="Q88" s="90" t="s">
        <v>2228</v>
      </c>
    </row>
    <row r="89" spans="1:18" ht="18" x14ac:dyDescent="0.25">
      <c r="A89" s="86" t="str">
        <f>VLOOKUP(E89,'LISTADO ATM'!$A$2:$C$894,3,0)</f>
        <v>DISTRITO NACIONAL</v>
      </c>
      <c r="B89" s="127">
        <v>335753612</v>
      </c>
      <c r="C89" s="87">
        <v>44198.327060185184</v>
      </c>
      <c r="D89" s="87" t="s">
        <v>2189</v>
      </c>
      <c r="E89" s="122">
        <v>943</v>
      </c>
      <c r="F89" s="86" t="str">
        <f>VLOOKUP(E89,VIP!$A$2:$O11074,2,0)</f>
        <v>DRBR16K</v>
      </c>
      <c r="G89" s="130" t="str">
        <f>VLOOKUP(E89,'LISTADO ATM'!$A$2:$B$893,2,0)</f>
        <v xml:space="preserve">ATM Oficina Tránsito Terreste </v>
      </c>
      <c r="H89" s="130" t="str">
        <f>VLOOKUP(E89,VIP!$A$2:$O15995,7,FALSE)</f>
        <v>Si</v>
      </c>
      <c r="I89" s="130" t="str">
        <f>VLOOKUP(E89,VIP!$A$2:$O7960,8,FALSE)</f>
        <v>Si</v>
      </c>
      <c r="J89" s="130" t="str">
        <f>VLOOKUP(E89,VIP!$A$2:$O7910,8,FALSE)</f>
        <v>Si</v>
      </c>
      <c r="K89" s="130" t="str">
        <f>VLOOKUP(E89,VIP!$A$2:$O11484,6,0)</f>
        <v>NO</v>
      </c>
      <c r="L89" s="130" t="s">
        <v>2228</v>
      </c>
      <c r="M89" s="88" t="s">
        <v>2473</v>
      </c>
      <c r="N89" s="88" t="s">
        <v>2483</v>
      </c>
      <c r="O89" s="130" t="s">
        <v>2486</v>
      </c>
      <c r="P89" s="94"/>
      <c r="Q89" s="90" t="s">
        <v>2228</v>
      </c>
    </row>
    <row r="90" spans="1:18" ht="18" x14ac:dyDescent="0.25">
      <c r="A90" s="86" t="str">
        <f>VLOOKUP(E90,'LISTADO ATM'!$A$2:$C$894,3,0)</f>
        <v>ESTE</v>
      </c>
      <c r="B90" s="127" t="s">
        <v>2534</v>
      </c>
      <c r="C90" s="87">
        <v>44198.331203703703</v>
      </c>
      <c r="D90" s="87" t="s">
        <v>2477</v>
      </c>
      <c r="E90" s="122">
        <v>843</v>
      </c>
      <c r="F90" s="86" t="str">
        <f>VLOOKUP(E90,VIP!$A$2:$O11074,2,0)</f>
        <v>DRBR843</v>
      </c>
      <c r="G90" s="131" t="str">
        <f>VLOOKUP(E90,'LISTADO ATM'!$A$2:$B$893,2,0)</f>
        <v xml:space="preserve">ATM Oficina Romana Centro </v>
      </c>
      <c r="H90" s="131" t="str">
        <f>VLOOKUP(E90,VIP!$A$2:$O15995,7,FALSE)</f>
        <v>Si</v>
      </c>
      <c r="I90" s="131" t="str">
        <f>VLOOKUP(E90,VIP!$A$2:$O7960,8,FALSE)</f>
        <v>Si</v>
      </c>
      <c r="J90" s="131" t="str">
        <f>VLOOKUP(E90,VIP!$A$2:$O7910,8,FALSE)</f>
        <v>Si</v>
      </c>
      <c r="K90" s="131" t="str">
        <f>VLOOKUP(E90,VIP!$A$2:$O11484,6,0)</f>
        <v>NO</v>
      </c>
      <c r="L90" s="131" t="s">
        <v>2430</v>
      </c>
      <c r="M90" s="88" t="s">
        <v>2473</v>
      </c>
      <c r="N90" s="88" t="s">
        <v>2483</v>
      </c>
      <c r="O90" s="131" t="s">
        <v>2485</v>
      </c>
      <c r="P90" s="94"/>
      <c r="Q90" s="90" t="s">
        <v>2430</v>
      </c>
    </row>
    <row r="91" spans="1:18" ht="18" x14ac:dyDescent="0.25">
      <c r="A91" s="86" t="str">
        <f>VLOOKUP(E91,'LISTADO ATM'!$A$2:$C$894,3,0)</f>
        <v>NORTE</v>
      </c>
      <c r="B91" s="127" t="s">
        <v>2533</v>
      </c>
      <c r="C91" s="87">
        <v>44198.41710648148</v>
      </c>
      <c r="D91" s="87" t="s">
        <v>2190</v>
      </c>
      <c r="E91" s="122">
        <v>136</v>
      </c>
      <c r="F91" s="86" t="str">
        <f>VLOOKUP(E91,VIP!$A$2:$O11073,2,0)</f>
        <v>DRBR136</v>
      </c>
      <c r="G91" s="131" t="str">
        <f>VLOOKUP(E91,'LISTADO ATM'!$A$2:$B$893,2,0)</f>
        <v>ATM S/M Xtra (Santiago)</v>
      </c>
      <c r="H91" s="131" t="str">
        <f>VLOOKUP(E91,VIP!$A$2:$O15994,7,FALSE)</f>
        <v>Si</v>
      </c>
      <c r="I91" s="131" t="str">
        <f>VLOOKUP(E91,VIP!$A$2:$O7959,8,FALSE)</f>
        <v>Si</v>
      </c>
      <c r="J91" s="131" t="str">
        <f>VLOOKUP(E91,VIP!$A$2:$O7909,8,FALSE)</f>
        <v>Si</v>
      </c>
      <c r="K91" s="131" t="str">
        <f>VLOOKUP(E91,VIP!$A$2:$O11483,6,0)</f>
        <v>NO</v>
      </c>
      <c r="L91" s="131" t="s">
        <v>2463</v>
      </c>
      <c r="M91" s="134" t="s">
        <v>2536</v>
      </c>
      <c r="N91" s="88" t="s">
        <v>2483</v>
      </c>
      <c r="O91" s="131" t="s">
        <v>2490</v>
      </c>
      <c r="P91" s="94"/>
      <c r="Q91" s="134">
        <v>44198.522314814814</v>
      </c>
    </row>
    <row r="92" spans="1:18" ht="18" x14ac:dyDescent="0.25">
      <c r="A92" s="86" t="str">
        <f>VLOOKUP(E92,'LISTADO ATM'!$A$2:$C$894,3,0)</f>
        <v>DISTRITO NACIONAL</v>
      </c>
      <c r="B92" s="127" t="s">
        <v>2532</v>
      </c>
      <c r="C92" s="87">
        <v>44198.417754629627</v>
      </c>
      <c r="D92" s="87" t="s">
        <v>2189</v>
      </c>
      <c r="E92" s="122">
        <v>264</v>
      </c>
      <c r="F92" s="86" t="str">
        <f>VLOOKUP(E92,VIP!$A$2:$O11072,2,0)</f>
        <v>DRBR264</v>
      </c>
      <c r="G92" s="131" t="str">
        <f>VLOOKUP(E92,'LISTADO ATM'!$A$2:$B$893,2,0)</f>
        <v xml:space="preserve">ATM S/M Nacional Independencia </v>
      </c>
      <c r="H92" s="131" t="str">
        <f>VLOOKUP(E92,VIP!$A$2:$O15993,7,FALSE)</f>
        <v>Si</v>
      </c>
      <c r="I92" s="131" t="str">
        <f>VLOOKUP(E92,VIP!$A$2:$O7958,8,FALSE)</f>
        <v>Si</v>
      </c>
      <c r="J92" s="131" t="str">
        <f>VLOOKUP(E92,VIP!$A$2:$O7908,8,FALSE)</f>
        <v>Si</v>
      </c>
      <c r="K92" s="131" t="str">
        <f>VLOOKUP(E92,VIP!$A$2:$O11482,6,0)</f>
        <v>SI</v>
      </c>
      <c r="L92" s="131" t="s">
        <v>2463</v>
      </c>
      <c r="M92" s="88" t="s">
        <v>2473</v>
      </c>
      <c r="N92" s="88" t="s">
        <v>2483</v>
      </c>
      <c r="O92" s="131" t="s">
        <v>2486</v>
      </c>
      <c r="P92" s="94"/>
      <c r="Q92" s="90" t="s">
        <v>2463</v>
      </c>
    </row>
    <row r="93" spans="1:18" ht="18" x14ac:dyDescent="0.25">
      <c r="A93" s="86" t="str">
        <f>VLOOKUP(E93,'LISTADO ATM'!$A$2:$C$894,3,0)</f>
        <v>NORTE</v>
      </c>
      <c r="B93" s="127" t="s">
        <v>2531</v>
      </c>
      <c r="C93" s="87">
        <v>44198.418541666666</v>
      </c>
      <c r="D93" s="87" t="s">
        <v>2190</v>
      </c>
      <c r="E93" s="122">
        <v>862</v>
      </c>
      <c r="F93" s="86" t="str">
        <f>VLOOKUP(E93,VIP!$A$2:$O11071,2,0)</f>
        <v>DRBR862</v>
      </c>
      <c r="G93" s="131" t="str">
        <f>VLOOKUP(E93,'LISTADO ATM'!$A$2:$B$893,2,0)</f>
        <v xml:space="preserve">ATM S/M Doble A (Sabaneta) </v>
      </c>
      <c r="H93" s="131" t="str">
        <f>VLOOKUP(E93,VIP!$A$2:$O15992,7,FALSE)</f>
        <v>Si</v>
      </c>
      <c r="I93" s="131" t="str">
        <f>VLOOKUP(E93,VIP!$A$2:$O7957,8,FALSE)</f>
        <v>Si</v>
      </c>
      <c r="J93" s="131" t="str">
        <f>VLOOKUP(E93,VIP!$A$2:$O7907,8,FALSE)</f>
        <v>Si</v>
      </c>
      <c r="K93" s="131" t="str">
        <f>VLOOKUP(E93,VIP!$A$2:$O11481,6,0)</f>
        <v>NO</v>
      </c>
      <c r="L93" s="131" t="s">
        <v>2463</v>
      </c>
      <c r="M93" s="88" t="s">
        <v>2473</v>
      </c>
      <c r="N93" s="88" t="s">
        <v>2483</v>
      </c>
      <c r="O93" s="131" t="s">
        <v>2490</v>
      </c>
      <c r="P93" s="94"/>
      <c r="Q93" s="90" t="s">
        <v>2463</v>
      </c>
    </row>
    <row r="94" spans="1:18" ht="18" x14ac:dyDescent="0.25">
      <c r="A94" s="86" t="str">
        <f>VLOOKUP(E94,'LISTADO ATM'!$A$2:$C$894,3,0)</f>
        <v>DISTRITO NACIONAL</v>
      </c>
      <c r="B94" s="127" t="s">
        <v>2530</v>
      </c>
      <c r="C94" s="87">
        <v>44198.41909722222</v>
      </c>
      <c r="D94" s="87" t="s">
        <v>2189</v>
      </c>
      <c r="E94" s="122">
        <v>394</v>
      </c>
      <c r="F94" s="86" t="str">
        <f>VLOOKUP(E94,VIP!$A$2:$O11070,2,0)</f>
        <v>DRBR394</v>
      </c>
      <c r="G94" s="131" t="str">
        <f>VLOOKUP(E94,'LISTADO ATM'!$A$2:$B$893,2,0)</f>
        <v xml:space="preserve">ATM Multicentro La Sirena Luperón </v>
      </c>
      <c r="H94" s="131" t="str">
        <f>VLOOKUP(E94,VIP!$A$2:$O15991,7,FALSE)</f>
        <v>Si</v>
      </c>
      <c r="I94" s="131" t="str">
        <f>VLOOKUP(E94,VIP!$A$2:$O7956,8,FALSE)</f>
        <v>Si</v>
      </c>
      <c r="J94" s="131" t="str">
        <f>VLOOKUP(E94,VIP!$A$2:$O7906,8,FALSE)</f>
        <v>Si</v>
      </c>
      <c r="K94" s="131" t="str">
        <f>VLOOKUP(E94,VIP!$A$2:$O11480,6,0)</f>
        <v>NO</v>
      </c>
      <c r="L94" s="131" t="s">
        <v>2463</v>
      </c>
      <c r="M94" s="88" t="s">
        <v>2473</v>
      </c>
      <c r="N94" s="88" t="s">
        <v>2483</v>
      </c>
      <c r="O94" s="131" t="s">
        <v>2486</v>
      </c>
      <c r="P94" s="94"/>
      <c r="Q94" s="90" t="s">
        <v>2463</v>
      </c>
    </row>
    <row r="95" spans="1:18" ht="18" x14ac:dyDescent="0.25">
      <c r="A95" s="86" t="str">
        <f>VLOOKUP(E95,'LISTADO ATM'!$A$2:$C$894,3,0)</f>
        <v>DISTRITO NACIONAL</v>
      </c>
      <c r="B95" s="127" t="s">
        <v>2529</v>
      </c>
      <c r="C95" s="87">
        <v>44198.419722222221</v>
      </c>
      <c r="D95" s="87" t="s">
        <v>2189</v>
      </c>
      <c r="E95" s="122">
        <v>589</v>
      </c>
      <c r="F95" s="86" t="str">
        <f>VLOOKUP(E95,VIP!$A$2:$O11069,2,0)</f>
        <v>DRBR23E</v>
      </c>
      <c r="G95" s="131" t="str">
        <f>VLOOKUP(E95,'LISTADO ATM'!$A$2:$B$893,2,0)</f>
        <v xml:space="preserve">ATM S/M Bravo San Vicente de Paul </v>
      </c>
      <c r="H95" s="131" t="str">
        <f>VLOOKUP(E95,VIP!$A$2:$O15990,7,FALSE)</f>
        <v>Si</v>
      </c>
      <c r="I95" s="131" t="str">
        <f>VLOOKUP(E95,VIP!$A$2:$O7955,8,FALSE)</f>
        <v>No</v>
      </c>
      <c r="J95" s="131" t="str">
        <f>VLOOKUP(E95,VIP!$A$2:$O7905,8,FALSE)</f>
        <v>No</v>
      </c>
      <c r="K95" s="131" t="str">
        <f>VLOOKUP(E95,VIP!$A$2:$O11479,6,0)</f>
        <v>NO</v>
      </c>
      <c r="L95" s="131" t="s">
        <v>2228</v>
      </c>
      <c r="M95" s="88" t="s">
        <v>2473</v>
      </c>
      <c r="N95" s="88" t="s">
        <v>2483</v>
      </c>
      <c r="O95" s="131" t="s">
        <v>2486</v>
      </c>
      <c r="P95" s="94"/>
      <c r="Q95" s="90" t="s">
        <v>2228</v>
      </c>
    </row>
    <row r="96" spans="1:18" ht="18" x14ac:dyDescent="0.25">
      <c r="A96" s="86" t="str">
        <f>VLOOKUP(E96,'LISTADO ATM'!$A$2:$C$894,3,0)</f>
        <v>NORTE</v>
      </c>
      <c r="B96" s="127" t="s">
        <v>2528</v>
      </c>
      <c r="C96" s="87">
        <v>44198.420185185183</v>
      </c>
      <c r="D96" s="87" t="s">
        <v>2190</v>
      </c>
      <c r="E96" s="122">
        <v>277</v>
      </c>
      <c r="F96" s="86" t="str">
        <f>VLOOKUP(E96,VIP!$A$2:$O11068,2,0)</f>
        <v>DRBR277</v>
      </c>
      <c r="G96" s="131" t="str">
        <f>VLOOKUP(E96,'LISTADO ATM'!$A$2:$B$893,2,0)</f>
        <v xml:space="preserve">ATM Oficina Duarte (Santiago) </v>
      </c>
      <c r="H96" s="131" t="str">
        <f>VLOOKUP(E96,VIP!$A$2:$O15989,7,FALSE)</f>
        <v>Si</v>
      </c>
      <c r="I96" s="131" t="str">
        <f>VLOOKUP(E96,VIP!$A$2:$O7954,8,FALSE)</f>
        <v>Si</v>
      </c>
      <c r="J96" s="131" t="str">
        <f>VLOOKUP(E96,VIP!$A$2:$O7904,8,FALSE)</f>
        <v>Si</v>
      </c>
      <c r="K96" s="131" t="str">
        <f>VLOOKUP(E96,VIP!$A$2:$O11478,6,0)</f>
        <v>NO</v>
      </c>
      <c r="L96" s="131" t="s">
        <v>2228</v>
      </c>
      <c r="M96" s="88" t="s">
        <v>2473</v>
      </c>
      <c r="N96" s="88" t="s">
        <v>2483</v>
      </c>
      <c r="O96" s="131" t="s">
        <v>2490</v>
      </c>
      <c r="P96" s="94"/>
      <c r="Q96" s="90" t="s">
        <v>2228</v>
      </c>
    </row>
    <row r="97" spans="1:17" ht="18" x14ac:dyDescent="0.25">
      <c r="A97" s="86" t="str">
        <f>VLOOKUP(E97,'LISTADO ATM'!$A$2:$C$894,3,0)</f>
        <v>DISTRITO NACIONAL</v>
      </c>
      <c r="B97" s="127" t="s">
        <v>2527</v>
      </c>
      <c r="C97" s="87">
        <v>44198.435312499998</v>
      </c>
      <c r="D97" s="87" t="s">
        <v>2189</v>
      </c>
      <c r="E97" s="122">
        <v>800</v>
      </c>
      <c r="F97" s="86" t="str">
        <f>VLOOKUP(E97,VIP!$A$2:$O11067,2,0)</f>
        <v>DRBR800</v>
      </c>
      <c r="G97" s="131" t="str">
        <f>VLOOKUP(E97,'LISTADO ATM'!$A$2:$B$893,2,0)</f>
        <v xml:space="preserve">ATM Estación Next Dipsa Pedro Livio Cedeño </v>
      </c>
      <c r="H97" s="131" t="str">
        <f>VLOOKUP(E97,VIP!$A$2:$O15988,7,FALSE)</f>
        <v>Si</v>
      </c>
      <c r="I97" s="131" t="str">
        <f>VLOOKUP(E97,VIP!$A$2:$O7953,8,FALSE)</f>
        <v>Si</v>
      </c>
      <c r="J97" s="131" t="str">
        <f>VLOOKUP(E97,VIP!$A$2:$O7903,8,FALSE)</f>
        <v>Si</v>
      </c>
      <c r="K97" s="131" t="str">
        <f>VLOOKUP(E97,VIP!$A$2:$O11477,6,0)</f>
        <v>NO</v>
      </c>
      <c r="L97" s="131" t="s">
        <v>2535</v>
      </c>
      <c r="M97" s="88" t="s">
        <v>2473</v>
      </c>
      <c r="N97" s="88" t="s">
        <v>2483</v>
      </c>
      <c r="O97" s="131" t="s">
        <v>2486</v>
      </c>
      <c r="P97" s="94"/>
      <c r="Q97" s="90" t="s">
        <v>2535</v>
      </c>
    </row>
    <row r="98" spans="1:17" ht="18" x14ac:dyDescent="0.25">
      <c r="A98" s="86" t="str">
        <f>VLOOKUP(E98,'LISTADO ATM'!$A$2:$C$894,3,0)</f>
        <v>DISTRITO NACIONAL</v>
      </c>
      <c r="B98" s="127" t="s">
        <v>2526</v>
      </c>
      <c r="C98" s="87">
        <v>44198.439120370371</v>
      </c>
      <c r="D98" s="87" t="s">
        <v>2189</v>
      </c>
      <c r="E98" s="122">
        <v>347</v>
      </c>
      <c r="F98" s="86" t="str">
        <f>VLOOKUP(E98,VIP!$A$2:$O11066,2,0)</f>
        <v>DRBR347</v>
      </c>
      <c r="G98" s="131" t="str">
        <f>VLOOKUP(E98,'LISTADO ATM'!$A$2:$B$893,2,0)</f>
        <v>ATM Patio de Colombia</v>
      </c>
      <c r="H98" s="131" t="str">
        <f>VLOOKUP(E98,VIP!$A$2:$O15987,7,FALSE)</f>
        <v>N/A</v>
      </c>
      <c r="I98" s="131" t="str">
        <f>VLOOKUP(E98,VIP!$A$2:$O7952,8,FALSE)</f>
        <v>N/A</v>
      </c>
      <c r="J98" s="131" t="str">
        <f>VLOOKUP(E98,VIP!$A$2:$O7902,8,FALSE)</f>
        <v>N/A</v>
      </c>
      <c r="K98" s="131" t="str">
        <f>VLOOKUP(E98,VIP!$A$2:$O11476,6,0)</f>
        <v>N/A</v>
      </c>
      <c r="L98" s="131" t="s">
        <v>2463</v>
      </c>
      <c r="M98" s="88" t="s">
        <v>2473</v>
      </c>
      <c r="N98" s="88" t="s">
        <v>2483</v>
      </c>
      <c r="O98" s="131" t="s">
        <v>2486</v>
      </c>
      <c r="P98" s="94"/>
      <c r="Q98" s="90" t="s">
        <v>2463</v>
      </c>
    </row>
    <row r="99" spans="1:17" ht="18" x14ac:dyDescent="0.25">
      <c r="A99" s="86" t="str">
        <f>VLOOKUP(E99,'LISTADO ATM'!$A$2:$C$894,3,0)</f>
        <v>NORTE</v>
      </c>
      <c r="B99" s="127" t="s">
        <v>2525</v>
      </c>
      <c r="C99" s="87">
        <v>44198.440798611111</v>
      </c>
      <c r="D99" s="87" t="s">
        <v>2190</v>
      </c>
      <c r="E99" s="122">
        <v>936</v>
      </c>
      <c r="F99" s="86" t="str">
        <f>VLOOKUP(E99,VIP!$A$2:$O11065,2,0)</f>
        <v>DRBR936</v>
      </c>
      <c r="G99" s="131" t="str">
        <f>VLOOKUP(E99,'LISTADO ATM'!$A$2:$B$893,2,0)</f>
        <v xml:space="preserve">ATM Autobanco Oficina La Vega I </v>
      </c>
      <c r="H99" s="131" t="str">
        <f>VLOOKUP(E99,VIP!$A$2:$O15986,7,FALSE)</f>
        <v>Si</v>
      </c>
      <c r="I99" s="131" t="str">
        <f>VLOOKUP(E99,VIP!$A$2:$O7951,8,FALSE)</f>
        <v>Si</v>
      </c>
      <c r="J99" s="131" t="str">
        <f>VLOOKUP(E99,VIP!$A$2:$O7901,8,FALSE)</f>
        <v>Si</v>
      </c>
      <c r="K99" s="131" t="str">
        <f>VLOOKUP(E99,VIP!$A$2:$O11475,6,0)</f>
        <v>NO</v>
      </c>
      <c r="L99" s="131" t="s">
        <v>2463</v>
      </c>
      <c r="M99" s="134" t="s">
        <v>2536</v>
      </c>
      <c r="N99" s="88" t="s">
        <v>2483</v>
      </c>
      <c r="O99" s="131" t="s">
        <v>2490</v>
      </c>
      <c r="P99" s="94"/>
      <c r="Q99" s="134">
        <v>44198.566064814811</v>
      </c>
    </row>
    <row r="100" spans="1:17" ht="18" x14ac:dyDescent="0.25">
      <c r="A100" s="86" t="str">
        <f>VLOOKUP(E100,'LISTADO ATM'!$A$2:$C$894,3,0)</f>
        <v>NORTE</v>
      </c>
      <c r="B100" s="127" t="s">
        <v>2524</v>
      </c>
      <c r="C100" s="87">
        <v>44198.458101851851</v>
      </c>
      <c r="D100" s="87" t="s">
        <v>2190</v>
      </c>
      <c r="E100" s="122">
        <v>357</v>
      </c>
      <c r="F100" s="86" t="str">
        <f>VLOOKUP(E100,VIP!$A$2:$O11064,2,0)</f>
        <v>DRBR357</v>
      </c>
      <c r="G100" s="131" t="str">
        <f>VLOOKUP(E100,'LISTADO ATM'!$A$2:$B$893,2,0)</f>
        <v xml:space="preserve">ATM Universidad Nacional Evangélica (Santiago) </v>
      </c>
      <c r="H100" s="131" t="str">
        <f>VLOOKUP(E100,VIP!$A$2:$O15985,7,FALSE)</f>
        <v>Si</v>
      </c>
      <c r="I100" s="131" t="str">
        <f>VLOOKUP(E100,VIP!$A$2:$O7950,8,FALSE)</f>
        <v>Si</v>
      </c>
      <c r="J100" s="131" t="str">
        <f>VLOOKUP(E100,VIP!$A$2:$O7900,8,FALSE)</f>
        <v>Si</v>
      </c>
      <c r="K100" s="131" t="str">
        <f>VLOOKUP(E100,VIP!$A$2:$O11474,6,0)</f>
        <v>NO</v>
      </c>
      <c r="L100" s="131" t="s">
        <v>2228</v>
      </c>
      <c r="M100" s="88" t="s">
        <v>2473</v>
      </c>
      <c r="N100" s="88" t="s">
        <v>2483</v>
      </c>
      <c r="O100" s="131" t="s">
        <v>2490</v>
      </c>
      <c r="P100" s="94"/>
      <c r="Q100" s="90" t="s">
        <v>2228</v>
      </c>
    </row>
    <row r="101" spans="1:17" ht="18" x14ac:dyDescent="0.25">
      <c r="A101" s="86" t="str">
        <f>VLOOKUP(E101,'LISTADO ATM'!$A$2:$C$894,3,0)</f>
        <v>DISTRITO NACIONAL</v>
      </c>
      <c r="B101" s="127" t="s">
        <v>2523</v>
      </c>
      <c r="C101" s="87">
        <v>44198.461006944446</v>
      </c>
      <c r="D101" s="87" t="s">
        <v>2189</v>
      </c>
      <c r="E101" s="122">
        <v>338</v>
      </c>
      <c r="F101" s="86" t="str">
        <f>VLOOKUP(E101,VIP!$A$2:$O11063,2,0)</f>
        <v>DRBR338</v>
      </c>
      <c r="G101" s="131" t="str">
        <f>VLOOKUP(E101,'LISTADO ATM'!$A$2:$B$893,2,0)</f>
        <v>ATM S/M Aprezio Pantoja</v>
      </c>
      <c r="H101" s="131" t="str">
        <f>VLOOKUP(E101,VIP!$A$2:$O15984,7,FALSE)</f>
        <v>Si</v>
      </c>
      <c r="I101" s="131" t="str">
        <f>VLOOKUP(E101,VIP!$A$2:$O7949,8,FALSE)</f>
        <v>Si</v>
      </c>
      <c r="J101" s="131" t="str">
        <f>VLOOKUP(E101,VIP!$A$2:$O7899,8,FALSE)</f>
        <v>Si</v>
      </c>
      <c r="K101" s="131" t="str">
        <f>VLOOKUP(E101,VIP!$A$2:$O11473,6,0)</f>
        <v>NO</v>
      </c>
      <c r="L101" s="131" t="s">
        <v>2228</v>
      </c>
      <c r="M101" s="88" t="s">
        <v>2473</v>
      </c>
      <c r="N101" s="88" t="s">
        <v>2483</v>
      </c>
      <c r="O101" s="131" t="s">
        <v>2486</v>
      </c>
      <c r="P101" s="94"/>
      <c r="Q101" s="90" t="s">
        <v>2228</v>
      </c>
    </row>
    <row r="102" spans="1:17" ht="18" x14ac:dyDescent="0.25">
      <c r="A102" s="86" t="str">
        <f>VLOOKUP(E102,'LISTADO ATM'!$A$2:$C$894,3,0)</f>
        <v>SUR</v>
      </c>
      <c r="B102" s="127" t="s">
        <v>2550</v>
      </c>
      <c r="C102" s="87">
        <v>44198.486180555556</v>
      </c>
      <c r="D102" s="87" t="s">
        <v>2477</v>
      </c>
      <c r="E102" s="122">
        <v>301</v>
      </c>
      <c r="F102" s="86" t="str">
        <f>VLOOKUP(E102,VIP!$A$2:$O11077,2,0)</f>
        <v>DRBR301</v>
      </c>
      <c r="G102" s="133" t="str">
        <f>VLOOKUP(E102,'LISTADO ATM'!$A$2:$B$893,2,0)</f>
        <v xml:space="preserve">ATM UNP Alfa y Omega (Barahona) </v>
      </c>
      <c r="H102" s="133" t="str">
        <f>VLOOKUP(E102,VIP!$A$2:$O15998,7,FALSE)</f>
        <v>Si</v>
      </c>
      <c r="I102" s="133" t="str">
        <f>VLOOKUP(E102,VIP!$A$2:$O7963,8,FALSE)</f>
        <v>Si</v>
      </c>
      <c r="J102" s="133" t="str">
        <f>VLOOKUP(E102,VIP!$A$2:$O7913,8,FALSE)</f>
        <v>Si</v>
      </c>
      <c r="K102" s="133" t="str">
        <f>VLOOKUP(E102,VIP!$A$2:$O11487,6,0)</f>
        <v>NO</v>
      </c>
      <c r="L102" s="133" t="s">
        <v>2430</v>
      </c>
      <c r="M102" s="88" t="s">
        <v>2473</v>
      </c>
      <c r="N102" s="88" t="s">
        <v>2483</v>
      </c>
      <c r="O102" s="133" t="s">
        <v>2485</v>
      </c>
      <c r="P102" s="94"/>
      <c r="Q102" s="90" t="s">
        <v>2430</v>
      </c>
    </row>
    <row r="103" spans="1:17" ht="18" x14ac:dyDescent="0.25">
      <c r="A103" s="86" t="str">
        <f>VLOOKUP(E103,'LISTADO ATM'!$A$2:$C$894,3,0)</f>
        <v>ESTE</v>
      </c>
      <c r="B103" s="127" t="s">
        <v>2549</v>
      </c>
      <c r="C103" s="87">
        <v>44198.492106481484</v>
      </c>
      <c r="D103" s="87" t="s">
        <v>2477</v>
      </c>
      <c r="E103" s="122">
        <v>609</v>
      </c>
      <c r="F103" s="86" t="str">
        <f>VLOOKUP(E103,VIP!$A$2:$O11076,2,0)</f>
        <v>DRBR120</v>
      </c>
      <c r="G103" s="133" t="str">
        <f>VLOOKUP(E103,'LISTADO ATM'!$A$2:$B$893,2,0)</f>
        <v xml:space="preserve">ATM S/M Jumbo (San Pedro) </v>
      </c>
      <c r="H103" s="133" t="str">
        <f>VLOOKUP(E103,VIP!$A$2:$O15997,7,FALSE)</f>
        <v>Si</v>
      </c>
      <c r="I103" s="133" t="str">
        <f>VLOOKUP(E103,VIP!$A$2:$O7962,8,FALSE)</f>
        <v>Si</v>
      </c>
      <c r="J103" s="133" t="str">
        <f>VLOOKUP(E103,VIP!$A$2:$O7912,8,FALSE)</f>
        <v>Si</v>
      </c>
      <c r="K103" s="133" t="str">
        <f>VLOOKUP(E103,VIP!$A$2:$O11486,6,0)</f>
        <v>NO</v>
      </c>
      <c r="L103" s="133" t="s">
        <v>2430</v>
      </c>
      <c r="M103" s="88" t="s">
        <v>2473</v>
      </c>
      <c r="N103" s="88" t="s">
        <v>2483</v>
      </c>
      <c r="O103" s="133" t="s">
        <v>2485</v>
      </c>
      <c r="P103" s="94"/>
      <c r="Q103" s="90" t="s">
        <v>2430</v>
      </c>
    </row>
    <row r="104" spans="1:17" ht="18" x14ac:dyDescent="0.25">
      <c r="A104" s="86" t="str">
        <f>VLOOKUP(E104,'LISTADO ATM'!$A$2:$C$894,3,0)</f>
        <v>DISTRITO NACIONAL</v>
      </c>
      <c r="B104" s="127" t="s">
        <v>2548</v>
      </c>
      <c r="C104" s="87">
        <v>44198.493321759262</v>
      </c>
      <c r="D104" s="87" t="s">
        <v>2477</v>
      </c>
      <c r="E104" s="122">
        <v>889</v>
      </c>
      <c r="F104" s="86" t="str">
        <f>VLOOKUP(E104,VIP!$A$2:$O11075,2,0)</f>
        <v>DRBR889</v>
      </c>
      <c r="G104" s="133" t="str">
        <f>VLOOKUP(E104,'LISTADO ATM'!$A$2:$B$893,2,0)</f>
        <v>ATM Oficina Plaza Lama Máximo Gómez II</v>
      </c>
      <c r="H104" s="133" t="str">
        <f>VLOOKUP(E104,VIP!$A$2:$O15996,7,FALSE)</f>
        <v>Si</v>
      </c>
      <c r="I104" s="133" t="str">
        <f>VLOOKUP(E104,VIP!$A$2:$O7961,8,FALSE)</f>
        <v>Si</v>
      </c>
      <c r="J104" s="133" t="str">
        <f>VLOOKUP(E104,VIP!$A$2:$O7911,8,FALSE)</f>
        <v>Si</v>
      </c>
      <c r="K104" s="133" t="str">
        <f>VLOOKUP(E104,VIP!$A$2:$O11485,6,0)</f>
        <v>NO</v>
      </c>
      <c r="L104" s="133" t="s">
        <v>2430</v>
      </c>
      <c r="M104" s="88" t="s">
        <v>2473</v>
      </c>
      <c r="N104" s="88" t="s">
        <v>2483</v>
      </c>
      <c r="O104" s="133" t="s">
        <v>2485</v>
      </c>
      <c r="P104" s="94"/>
      <c r="Q104" s="90" t="s">
        <v>2430</v>
      </c>
    </row>
    <row r="105" spans="1:17" ht="18" x14ac:dyDescent="0.25">
      <c r="A105" s="86" t="str">
        <f>VLOOKUP(E105,'LISTADO ATM'!$A$2:$C$894,3,0)</f>
        <v>SUR</v>
      </c>
      <c r="B105" s="127" t="s">
        <v>2547</v>
      </c>
      <c r="C105" s="87">
        <v>44198.49428240741</v>
      </c>
      <c r="D105" s="87" t="s">
        <v>2477</v>
      </c>
      <c r="E105" s="122">
        <v>249</v>
      </c>
      <c r="F105" s="86" t="str">
        <f>VLOOKUP(E105,VIP!$A$2:$O11074,2,0)</f>
        <v>DRBR249</v>
      </c>
      <c r="G105" s="133" t="str">
        <f>VLOOKUP(E105,'LISTADO ATM'!$A$2:$B$893,2,0)</f>
        <v xml:space="preserve">ATM Banco Agrícola Neiba </v>
      </c>
      <c r="H105" s="133" t="str">
        <f>VLOOKUP(E105,VIP!$A$2:$O15995,7,FALSE)</f>
        <v>Si</v>
      </c>
      <c r="I105" s="133" t="str">
        <f>VLOOKUP(E105,VIP!$A$2:$O7960,8,FALSE)</f>
        <v>Si</v>
      </c>
      <c r="J105" s="133" t="str">
        <f>VLOOKUP(E105,VIP!$A$2:$O7910,8,FALSE)</f>
        <v>Si</v>
      </c>
      <c r="K105" s="133" t="str">
        <f>VLOOKUP(E105,VIP!$A$2:$O11484,6,0)</f>
        <v>NO</v>
      </c>
      <c r="L105" s="133" t="s">
        <v>2430</v>
      </c>
      <c r="M105" s="88" t="s">
        <v>2473</v>
      </c>
      <c r="N105" s="88" t="s">
        <v>2483</v>
      </c>
      <c r="O105" s="133" t="s">
        <v>2485</v>
      </c>
      <c r="P105" s="94"/>
      <c r="Q105" s="90" t="s">
        <v>2430</v>
      </c>
    </row>
    <row r="106" spans="1:17" ht="18" x14ac:dyDescent="0.25">
      <c r="A106" s="86" t="str">
        <f>VLOOKUP(E106,'LISTADO ATM'!$A$2:$C$894,3,0)</f>
        <v>NORTE</v>
      </c>
      <c r="B106" s="127" t="s">
        <v>2546</v>
      </c>
      <c r="C106" s="87">
        <v>44198.495706018519</v>
      </c>
      <c r="D106" s="87" t="s">
        <v>2477</v>
      </c>
      <c r="E106" s="122">
        <v>144</v>
      </c>
      <c r="F106" s="86" t="str">
        <f>VLOOKUP(E106,VIP!$A$2:$O11073,2,0)</f>
        <v>DRBR144</v>
      </c>
      <c r="G106" s="133" t="str">
        <f>VLOOKUP(E106,'LISTADO ATM'!$A$2:$B$893,2,0)</f>
        <v xml:space="preserve">ATM Oficina Villa Altagracia </v>
      </c>
      <c r="H106" s="133" t="str">
        <f>VLOOKUP(E106,VIP!$A$2:$O15994,7,FALSE)</f>
        <v>Si</v>
      </c>
      <c r="I106" s="133" t="str">
        <f>VLOOKUP(E106,VIP!$A$2:$O7959,8,FALSE)</f>
        <v>Si</v>
      </c>
      <c r="J106" s="133" t="str">
        <f>VLOOKUP(E106,VIP!$A$2:$O7909,8,FALSE)</f>
        <v>Si</v>
      </c>
      <c r="K106" s="133" t="str">
        <f>VLOOKUP(E106,VIP!$A$2:$O11483,6,0)</f>
        <v>SI</v>
      </c>
      <c r="L106" s="133" t="s">
        <v>2430</v>
      </c>
      <c r="M106" s="88" t="s">
        <v>2473</v>
      </c>
      <c r="N106" s="88" t="s">
        <v>2483</v>
      </c>
      <c r="O106" s="133" t="s">
        <v>2485</v>
      </c>
      <c r="P106" s="94"/>
      <c r="Q106" s="90" t="s">
        <v>2430</v>
      </c>
    </row>
    <row r="107" spans="1:17" ht="18" x14ac:dyDescent="0.25">
      <c r="A107" s="86" t="str">
        <f>VLOOKUP(E107,'LISTADO ATM'!$A$2:$C$894,3,0)</f>
        <v>NORTE</v>
      </c>
      <c r="B107" s="127" t="s">
        <v>2545</v>
      </c>
      <c r="C107" s="87">
        <v>44198.497314814813</v>
      </c>
      <c r="D107" s="87" t="s">
        <v>2481</v>
      </c>
      <c r="E107" s="122">
        <v>119</v>
      </c>
      <c r="F107" s="86" t="str">
        <f>VLOOKUP(E107,VIP!$A$2:$O11072,2,0)</f>
        <v>DRBR119</v>
      </c>
      <c r="G107" s="133" t="str">
        <f>VLOOKUP(E107,'LISTADO ATM'!$A$2:$B$893,2,0)</f>
        <v>ATM Oficina La Barranquita</v>
      </c>
      <c r="H107" s="133" t="str">
        <f>VLOOKUP(E107,VIP!$A$2:$O15993,7,FALSE)</f>
        <v>N/A</v>
      </c>
      <c r="I107" s="133" t="str">
        <f>VLOOKUP(E107,VIP!$A$2:$O7958,8,FALSE)</f>
        <v>N/A</v>
      </c>
      <c r="J107" s="133" t="str">
        <f>VLOOKUP(E107,VIP!$A$2:$O7908,8,FALSE)</f>
        <v>N/A</v>
      </c>
      <c r="K107" s="133" t="str">
        <f>VLOOKUP(E107,VIP!$A$2:$O11482,6,0)</f>
        <v>N/A</v>
      </c>
      <c r="L107" s="133" t="s">
        <v>2430</v>
      </c>
      <c r="M107" s="88" t="s">
        <v>2473</v>
      </c>
      <c r="N107" s="88" t="s">
        <v>2483</v>
      </c>
      <c r="O107" s="133" t="s">
        <v>2488</v>
      </c>
      <c r="P107" s="94"/>
      <c r="Q107" s="90" t="s">
        <v>2430</v>
      </c>
    </row>
    <row r="108" spans="1:17" ht="18" x14ac:dyDescent="0.25">
      <c r="A108" s="86" t="str">
        <f>VLOOKUP(E108,'LISTADO ATM'!$A$2:$C$894,3,0)</f>
        <v>DISTRITO NACIONAL</v>
      </c>
      <c r="B108" s="127" t="s">
        <v>2544</v>
      </c>
      <c r="C108" s="87">
        <v>44198.498356481483</v>
      </c>
      <c r="D108" s="87" t="s">
        <v>2477</v>
      </c>
      <c r="E108" s="122">
        <v>672</v>
      </c>
      <c r="F108" s="86" t="str">
        <f>VLOOKUP(E108,VIP!$A$2:$O11071,2,0)</f>
        <v>DRBR672</v>
      </c>
      <c r="G108" s="133" t="str">
        <f>VLOOKUP(E108,'LISTADO ATM'!$A$2:$B$893,2,0)</f>
        <v>ATM Destacamento Policía Nacional La Victoria</v>
      </c>
      <c r="H108" s="133" t="str">
        <f>VLOOKUP(E108,VIP!$A$2:$O15992,7,FALSE)</f>
        <v>Si</v>
      </c>
      <c r="I108" s="133" t="str">
        <f>VLOOKUP(E108,VIP!$A$2:$O7957,8,FALSE)</f>
        <v>Si</v>
      </c>
      <c r="J108" s="133" t="str">
        <f>VLOOKUP(E108,VIP!$A$2:$O7907,8,FALSE)</f>
        <v>Si</v>
      </c>
      <c r="K108" s="133" t="str">
        <f>VLOOKUP(E108,VIP!$A$2:$O11481,6,0)</f>
        <v>SI</v>
      </c>
      <c r="L108" s="133" t="s">
        <v>2430</v>
      </c>
      <c r="M108" s="88" t="s">
        <v>2473</v>
      </c>
      <c r="N108" s="88" t="s">
        <v>2483</v>
      </c>
      <c r="O108" s="133" t="s">
        <v>2485</v>
      </c>
      <c r="P108" s="94"/>
      <c r="Q108" s="90" t="s">
        <v>2430</v>
      </c>
    </row>
    <row r="109" spans="1:17" ht="18" x14ac:dyDescent="0.25">
      <c r="A109" s="86" t="str">
        <f>VLOOKUP(E109,'LISTADO ATM'!$A$2:$C$894,3,0)</f>
        <v>SUR</v>
      </c>
      <c r="B109" s="127" t="s">
        <v>2543</v>
      </c>
      <c r="C109" s="87">
        <v>44198.499120370368</v>
      </c>
      <c r="D109" s="87" t="s">
        <v>2189</v>
      </c>
      <c r="E109" s="122">
        <v>615</v>
      </c>
      <c r="F109" s="86" t="str">
        <f>VLOOKUP(E109,VIP!$A$2:$O11070,2,0)</f>
        <v>DRBR418</v>
      </c>
      <c r="G109" s="133" t="str">
        <f>VLOOKUP(E109,'LISTADO ATM'!$A$2:$B$893,2,0)</f>
        <v xml:space="preserve">ATM Estación Sunix Cabral (Barahona) </v>
      </c>
      <c r="H109" s="133" t="str">
        <f>VLOOKUP(E109,VIP!$A$2:$O15991,7,FALSE)</f>
        <v>Si</v>
      </c>
      <c r="I109" s="133" t="str">
        <f>VLOOKUP(E109,VIP!$A$2:$O7956,8,FALSE)</f>
        <v>Si</v>
      </c>
      <c r="J109" s="133" t="str">
        <f>VLOOKUP(E109,VIP!$A$2:$O7906,8,FALSE)</f>
        <v>Si</v>
      </c>
      <c r="K109" s="133" t="str">
        <f>VLOOKUP(E109,VIP!$A$2:$O11480,6,0)</f>
        <v>NO</v>
      </c>
      <c r="L109" s="133" t="s">
        <v>2228</v>
      </c>
      <c r="M109" s="88" t="s">
        <v>2473</v>
      </c>
      <c r="N109" s="88" t="s">
        <v>2483</v>
      </c>
      <c r="O109" s="133" t="s">
        <v>2486</v>
      </c>
      <c r="P109" s="94"/>
      <c r="Q109" s="90" t="s">
        <v>2228</v>
      </c>
    </row>
    <row r="110" spans="1:17" ht="18" x14ac:dyDescent="0.25">
      <c r="A110" s="86" t="str">
        <f>VLOOKUP(E110,'LISTADO ATM'!$A$2:$C$894,3,0)</f>
        <v>DISTRITO NACIONAL</v>
      </c>
      <c r="B110" s="127" t="s">
        <v>2542</v>
      </c>
      <c r="C110" s="87">
        <v>44198.499456018515</v>
      </c>
      <c r="D110" s="87" t="s">
        <v>2477</v>
      </c>
      <c r="E110" s="122">
        <v>721</v>
      </c>
      <c r="F110" s="86" t="str">
        <f>VLOOKUP(E110,VIP!$A$2:$O11069,2,0)</f>
        <v>DRBR23A</v>
      </c>
      <c r="G110" s="133" t="str">
        <f>VLOOKUP(E110,'LISTADO ATM'!$A$2:$B$893,2,0)</f>
        <v xml:space="preserve">ATM Oficina Charles de Gaulle II </v>
      </c>
      <c r="H110" s="133" t="str">
        <f>VLOOKUP(E110,VIP!$A$2:$O15990,7,FALSE)</f>
        <v>Si</v>
      </c>
      <c r="I110" s="133" t="str">
        <f>VLOOKUP(E110,VIP!$A$2:$O7955,8,FALSE)</f>
        <v>Si</v>
      </c>
      <c r="J110" s="133" t="str">
        <f>VLOOKUP(E110,VIP!$A$2:$O7905,8,FALSE)</f>
        <v>Si</v>
      </c>
      <c r="K110" s="133" t="str">
        <f>VLOOKUP(E110,VIP!$A$2:$O11479,6,0)</f>
        <v>NO</v>
      </c>
      <c r="L110" s="133" t="s">
        <v>2430</v>
      </c>
      <c r="M110" s="88" t="s">
        <v>2473</v>
      </c>
      <c r="N110" s="88" t="s">
        <v>2483</v>
      </c>
      <c r="O110" s="133" t="s">
        <v>2485</v>
      </c>
      <c r="P110" s="94"/>
      <c r="Q110" s="90" t="s">
        <v>2430</v>
      </c>
    </row>
    <row r="111" spans="1:17" ht="18" x14ac:dyDescent="0.25">
      <c r="A111" s="86" t="str">
        <f>VLOOKUP(E111,'LISTADO ATM'!$A$2:$C$894,3,0)</f>
        <v>NORTE</v>
      </c>
      <c r="B111" s="127" t="s">
        <v>2541</v>
      </c>
      <c r="C111" s="87">
        <v>44198.525231481479</v>
      </c>
      <c r="D111" s="87" t="s">
        <v>2190</v>
      </c>
      <c r="E111" s="122">
        <v>275</v>
      </c>
      <c r="F111" s="86" t="str">
        <f>VLOOKUP(E111,VIP!$A$2:$O11068,2,0)</f>
        <v>DRBR275</v>
      </c>
      <c r="G111" s="133" t="str">
        <f>VLOOKUP(E111,'LISTADO ATM'!$A$2:$B$893,2,0)</f>
        <v xml:space="preserve">ATM Autobanco Duarte Stgo. II </v>
      </c>
      <c r="H111" s="133" t="str">
        <f>VLOOKUP(E111,VIP!$A$2:$O15989,7,FALSE)</f>
        <v>Si</v>
      </c>
      <c r="I111" s="133" t="str">
        <f>VLOOKUP(E111,VIP!$A$2:$O7954,8,FALSE)</f>
        <v>Si</v>
      </c>
      <c r="J111" s="133" t="str">
        <f>VLOOKUP(E111,VIP!$A$2:$O7904,8,FALSE)</f>
        <v>Si</v>
      </c>
      <c r="K111" s="133" t="str">
        <f>VLOOKUP(E111,VIP!$A$2:$O11478,6,0)</f>
        <v>NO</v>
      </c>
      <c r="L111" s="133" t="s">
        <v>2228</v>
      </c>
      <c r="M111" s="88" t="s">
        <v>2473</v>
      </c>
      <c r="N111" s="88" t="s">
        <v>2483</v>
      </c>
      <c r="O111" s="133" t="s">
        <v>2484</v>
      </c>
      <c r="P111" s="94"/>
      <c r="Q111" s="90" t="s">
        <v>2228</v>
      </c>
    </row>
    <row r="112" spans="1:17" ht="18" x14ac:dyDescent="0.25">
      <c r="A112" s="86" t="str">
        <f>VLOOKUP(E112,'LISTADO ATM'!$A$2:$C$894,3,0)</f>
        <v>NORTE</v>
      </c>
      <c r="B112" s="127" t="s">
        <v>2540</v>
      </c>
      <c r="C112" s="87">
        <v>44198.526041666664</v>
      </c>
      <c r="D112" s="87" t="s">
        <v>2190</v>
      </c>
      <c r="E112" s="122">
        <v>172</v>
      </c>
      <c r="F112" s="86" t="str">
        <f>VLOOKUP(E112,VIP!$A$2:$O11067,2,0)</f>
        <v>DRBR172</v>
      </c>
      <c r="G112" s="133" t="str">
        <f>VLOOKUP(E112,'LISTADO ATM'!$A$2:$B$893,2,0)</f>
        <v xml:space="preserve">ATM UNP Guaucí </v>
      </c>
      <c r="H112" s="133" t="str">
        <f>VLOOKUP(E112,VIP!$A$2:$O15988,7,FALSE)</f>
        <v>Si</v>
      </c>
      <c r="I112" s="133" t="str">
        <f>VLOOKUP(E112,VIP!$A$2:$O7953,8,FALSE)</f>
        <v>Si</v>
      </c>
      <c r="J112" s="133" t="str">
        <f>VLOOKUP(E112,VIP!$A$2:$O7903,8,FALSE)</f>
        <v>Si</v>
      </c>
      <c r="K112" s="133" t="str">
        <f>VLOOKUP(E112,VIP!$A$2:$O11477,6,0)</f>
        <v>NO</v>
      </c>
      <c r="L112" s="133" t="s">
        <v>2228</v>
      </c>
      <c r="M112" s="88" t="s">
        <v>2473</v>
      </c>
      <c r="N112" s="88" t="s">
        <v>2483</v>
      </c>
      <c r="O112" s="133" t="s">
        <v>2484</v>
      </c>
      <c r="P112" s="94"/>
      <c r="Q112" s="90" t="s">
        <v>2228</v>
      </c>
    </row>
    <row r="113" spans="1:17" ht="18" x14ac:dyDescent="0.25">
      <c r="A113" s="86" t="str">
        <f>VLOOKUP(E113,'LISTADO ATM'!$A$2:$C$894,3,0)</f>
        <v>DISTRITO NACIONAL</v>
      </c>
      <c r="B113" s="127" t="s">
        <v>2539</v>
      </c>
      <c r="C113" s="87">
        <v>44198.52652777778</v>
      </c>
      <c r="D113" s="87" t="s">
        <v>2189</v>
      </c>
      <c r="E113" s="122">
        <v>180</v>
      </c>
      <c r="F113" s="86" t="str">
        <f>VLOOKUP(E113,VIP!$A$2:$O11066,2,0)</f>
        <v>DRBR180</v>
      </c>
      <c r="G113" s="133" t="str">
        <f>VLOOKUP(E113,'LISTADO ATM'!$A$2:$B$893,2,0)</f>
        <v xml:space="preserve">ATM Megacentro II </v>
      </c>
      <c r="H113" s="133" t="str">
        <f>VLOOKUP(E113,VIP!$A$2:$O15987,7,FALSE)</f>
        <v>Si</v>
      </c>
      <c r="I113" s="133" t="str">
        <f>VLOOKUP(E113,VIP!$A$2:$O7952,8,FALSE)</f>
        <v>Si</v>
      </c>
      <c r="J113" s="133" t="str">
        <f>VLOOKUP(E113,VIP!$A$2:$O7902,8,FALSE)</f>
        <v>Si</v>
      </c>
      <c r="K113" s="133" t="str">
        <f>VLOOKUP(E113,VIP!$A$2:$O11476,6,0)</f>
        <v>SI</v>
      </c>
      <c r="L113" s="133" t="s">
        <v>2228</v>
      </c>
      <c r="M113" s="88" t="s">
        <v>2473</v>
      </c>
      <c r="N113" s="88" t="s">
        <v>2483</v>
      </c>
      <c r="O113" s="133" t="s">
        <v>2486</v>
      </c>
      <c r="P113" s="94"/>
      <c r="Q113" s="90" t="s">
        <v>2228</v>
      </c>
    </row>
    <row r="114" spans="1:17" ht="18" x14ac:dyDescent="0.25">
      <c r="A114" s="86" t="str">
        <f>VLOOKUP(E114,'LISTADO ATM'!$A$2:$C$894,3,0)</f>
        <v>ESTE</v>
      </c>
      <c r="B114" s="127" t="s">
        <v>2538</v>
      </c>
      <c r="C114" s="87">
        <v>44198.526967592596</v>
      </c>
      <c r="D114" s="87" t="s">
        <v>2189</v>
      </c>
      <c r="E114" s="122">
        <v>217</v>
      </c>
      <c r="F114" s="86" t="str">
        <f>VLOOKUP(E114,VIP!$A$2:$O11065,2,0)</f>
        <v>DRBR217</v>
      </c>
      <c r="G114" s="133" t="str">
        <f>VLOOKUP(E114,'LISTADO ATM'!$A$2:$B$893,2,0)</f>
        <v xml:space="preserve">ATM Oficina Bávaro </v>
      </c>
      <c r="H114" s="133" t="str">
        <f>VLOOKUP(E114,VIP!$A$2:$O15986,7,FALSE)</f>
        <v>Si</v>
      </c>
      <c r="I114" s="133" t="str">
        <f>VLOOKUP(E114,VIP!$A$2:$O7951,8,FALSE)</f>
        <v>Si</v>
      </c>
      <c r="J114" s="133" t="str">
        <f>VLOOKUP(E114,VIP!$A$2:$O7901,8,FALSE)</f>
        <v>Si</v>
      </c>
      <c r="K114" s="133" t="str">
        <f>VLOOKUP(E114,VIP!$A$2:$O11475,6,0)</f>
        <v>NO</v>
      </c>
      <c r="L114" s="133" t="s">
        <v>2228</v>
      </c>
      <c r="M114" s="88" t="s">
        <v>2473</v>
      </c>
      <c r="N114" s="88" t="s">
        <v>2483</v>
      </c>
      <c r="O114" s="133" t="s">
        <v>2486</v>
      </c>
      <c r="P114" s="94"/>
      <c r="Q114" s="90" t="s">
        <v>2228</v>
      </c>
    </row>
    <row r="115" spans="1:17" ht="18" x14ac:dyDescent="0.25">
      <c r="A115" s="86" t="str">
        <f>VLOOKUP(E115,'LISTADO ATM'!$A$2:$C$894,3,0)</f>
        <v>NORTE</v>
      </c>
      <c r="B115" s="127" t="s">
        <v>2537</v>
      </c>
      <c r="C115" s="87">
        <v>44198.527673611112</v>
      </c>
      <c r="D115" s="87" t="s">
        <v>2190</v>
      </c>
      <c r="E115" s="122">
        <v>528</v>
      </c>
      <c r="F115" s="86" t="str">
        <f>VLOOKUP(E115,VIP!$A$2:$O11064,2,0)</f>
        <v>DRBR284</v>
      </c>
      <c r="G115" s="133" t="str">
        <f>VLOOKUP(E115,'LISTADO ATM'!$A$2:$B$893,2,0)</f>
        <v xml:space="preserve">ATM Ferretería Ochoa (Santiago) </v>
      </c>
      <c r="H115" s="133" t="str">
        <f>VLOOKUP(E115,VIP!$A$2:$O15985,7,FALSE)</f>
        <v>Si</v>
      </c>
      <c r="I115" s="133" t="str">
        <f>VLOOKUP(E115,VIP!$A$2:$O7950,8,FALSE)</f>
        <v>Si</v>
      </c>
      <c r="J115" s="133" t="str">
        <f>VLOOKUP(E115,VIP!$A$2:$O7900,8,FALSE)</f>
        <v>Si</v>
      </c>
      <c r="K115" s="133" t="str">
        <f>VLOOKUP(E115,VIP!$A$2:$O11474,6,0)</f>
        <v>NO</v>
      </c>
      <c r="L115" s="133" t="s">
        <v>2228</v>
      </c>
      <c r="M115" s="88" t="s">
        <v>2473</v>
      </c>
      <c r="N115" s="88" t="s">
        <v>2483</v>
      </c>
      <c r="O115" s="133" t="s">
        <v>2484</v>
      </c>
      <c r="P115" s="94"/>
      <c r="Q115" s="90" t="s">
        <v>2228</v>
      </c>
    </row>
    <row r="116" spans="1:17" ht="18" x14ac:dyDescent="0.25">
      <c r="A116" s="86" t="str">
        <f>VLOOKUP(E116,'LISTADO ATM'!$A$2:$C$894,3,0)</f>
        <v>NORTE</v>
      </c>
      <c r="B116" s="127" t="s">
        <v>2551</v>
      </c>
      <c r="C116" s="87">
        <v>44198.639618055553</v>
      </c>
      <c r="D116" s="87" t="s">
        <v>2190</v>
      </c>
      <c r="E116" s="122">
        <v>720</v>
      </c>
      <c r="F116" s="86" t="str">
        <f>VLOOKUP(E116,VIP!$A$2:$O11065,2,0)</f>
        <v>DRBR12E</v>
      </c>
      <c r="G116" s="135" t="str">
        <f>VLOOKUP(E116,'LISTADO ATM'!$A$2:$B$893,2,0)</f>
        <v xml:space="preserve">ATM OMSA (Santiago) </v>
      </c>
      <c r="H116" s="135" t="str">
        <f>VLOOKUP(E116,VIP!$A$2:$O15986,7,FALSE)</f>
        <v>Si</v>
      </c>
      <c r="I116" s="135" t="str">
        <f>VLOOKUP(E116,VIP!$A$2:$O7951,8,FALSE)</f>
        <v>Si</v>
      </c>
      <c r="J116" s="135" t="str">
        <f>VLOOKUP(E116,VIP!$A$2:$O7901,8,FALSE)</f>
        <v>Si</v>
      </c>
      <c r="K116" s="135" t="str">
        <f>VLOOKUP(E116,VIP!$A$2:$O11475,6,0)</f>
        <v>NO</v>
      </c>
      <c r="L116" s="135" t="s">
        <v>2254</v>
      </c>
      <c r="M116" s="88" t="s">
        <v>2473</v>
      </c>
      <c r="N116" s="88" t="s">
        <v>2483</v>
      </c>
      <c r="O116" s="135" t="s">
        <v>2484</v>
      </c>
      <c r="P116" s="94"/>
      <c r="Q116" s="90" t="s">
        <v>2254</v>
      </c>
    </row>
    <row r="117" spans="1:17" ht="18" x14ac:dyDescent="0.25">
      <c r="A117" s="86" t="str">
        <f>VLOOKUP(E117,'LISTADO ATM'!$A$2:$C$894,3,0)</f>
        <v>DISTRITO NACIONAL</v>
      </c>
      <c r="B117" s="127" t="s">
        <v>2552</v>
      </c>
      <c r="C117" s="87">
        <v>44198.642407407409</v>
      </c>
      <c r="D117" s="87" t="s">
        <v>2189</v>
      </c>
      <c r="E117" s="122">
        <v>738</v>
      </c>
      <c r="F117" s="86" t="str">
        <f>VLOOKUP(E117,VIP!$A$2:$O11066,2,0)</f>
        <v>DRBR24S</v>
      </c>
      <c r="G117" s="135" t="str">
        <f>VLOOKUP(E117,'LISTADO ATM'!$A$2:$B$893,2,0)</f>
        <v xml:space="preserve">ATM Zona Franca Los Alcarrizos </v>
      </c>
      <c r="H117" s="135" t="str">
        <f>VLOOKUP(E117,VIP!$A$2:$O15987,7,FALSE)</f>
        <v>Si</v>
      </c>
      <c r="I117" s="135" t="str">
        <f>VLOOKUP(E117,VIP!$A$2:$O7952,8,FALSE)</f>
        <v>Si</v>
      </c>
      <c r="J117" s="135" t="str">
        <f>VLOOKUP(E117,VIP!$A$2:$O7902,8,FALSE)</f>
        <v>Si</v>
      </c>
      <c r="K117" s="135" t="str">
        <f>VLOOKUP(E117,VIP!$A$2:$O11476,6,0)</f>
        <v>NO</v>
      </c>
      <c r="L117" s="135" t="s">
        <v>2435</v>
      </c>
      <c r="M117" s="88" t="s">
        <v>2473</v>
      </c>
      <c r="N117" s="88" t="s">
        <v>2483</v>
      </c>
      <c r="O117" s="135" t="s">
        <v>2486</v>
      </c>
      <c r="P117" s="94"/>
      <c r="Q117" s="90" t="s">
        <v>2435</v>
      </c>
    </row>
    <row r="118" spans="1:17" ht="18" x14ac:dyDescent="0.25">
      <c r="A118" s="86" t="str">
        <f>VLOOKUP(E118,'LISTADO ATM'!$A$2:$C$894,3,0)</f>
        <v>DISTRITO NACIONAL</v>
      </c>
      <c r="B118" s="127" t="s">
        <v>2553</v>
      </c>
      <c r="C118" s="87">
        <v>44198.774409722224</v>
      </c>
      <c r="D118" s="87" t="s">
        <v>2477</v>
      </c>
      <c r="E118" s="122">
        <v>235</v>
      </c>
      <c r="F118" s="86" t="str">
        <f>VLOOKUP(E118,VIP!$A$2:$O11067,2,0)</f>
        <v>DRBR235</v>
      </c>
      <c r="G118" s="135" t="str">
        <f>VLOOKUP(E118,'LISTADO ATM'!$A$2:$B$893,2,0)</f>
        <v xml:space="preserve">ATM Oficina Multicentro La Sirena San Isidro </v>
      </c>
      <c r="H118" s="135" t="str">
        <f>VLOOKUP(E118,VIP!$A$2:$O15988,7,FALSE)</f>
        <v>Si</v>
      </c>
      <c r="I118" s="135" t="str">
        <f>VLOOKUP(E118,VIP!$A$2:$O7953,8,FALSE)</f>
        <v>Si</v>
      </c>
      <c r="J118" s="135" t="str">
        <f>VLOOKUP(E118,VIP!$A$2:$O7903,8,FALSE)</f>
        <v>Si</v>
      </c>
      <c r="K118" s="135" t="str">
        <f>VLOOKUP(E118,VIP!$A$2:$O11477,6,0)</f>
        <v>SI</v>
      </c>
      <c r="L118" s="135" t="s">
        <v>2430</v>
      </c>
      <c r="M118" s="88" t="s">
        <v>2473</v>
      </c>
      <c r="N118" s="88" t="s">
        <v>2483</v>
      </c>
      <c r="O118" s="135" t="s">
        <v>2485</v>
      </c>
      <c r="P118" s="94"/>
      <c r="Q118" s="90" t="s">
        <v>2430</v>
      </c>
    </row>
    <row r="119" spans="1:17" ht="18" x14ac:dyDescent="0.25">
      <c r="A119" s="86" t="str">
        <f>VLOOKUP(E119,'LISTADO ATM'!$A$2:$C$894,3,0)</f>
        <v>DISTRITO NACIONAL</v>
      </c>
      <c r="B119" s="127" t="s">
        <v>2554</v>
      </c>
      <c r="C119" s="87">
        <v>44198.777326388888</v>
      </c>
      <c r="D119" s="87" t="s">
        <v>2477</v>
      </c>
      <c r="E119" s="122">
        <v>437</v>
      </c>
      <c r="F119" s="86" t="str">
        <f>VLOOKUP(E119,VIP!$A$2:$O11068,2,0)</f>
        <v>DRBR437</v>
      </c>
      <c r="G119" s="135" t="str">
        <f>VLOOKUP(E119,'LISTADO ATM'!$A$2:$B$893,2,0)</f>
        <v xml:space="preserve">ATM Autobanco Torre III </v>
      </c>
      <c r="H119" s="135" t="str">
        <f>VLOOKUP(E119,VIP!$A$2:$O15989,7,FALSE)</f>
        <v>Si</v>
      </c>
      <c r="I119" s="135" t="str">
        <f>VLOOKUP(E119,VIP!$A$2:$O7954,8,FALSE)</f>
        <v>Si</v>
      </c>
      <c r="J119" s="135" t="str">
        <f>VLOOKUP(E119,VIP!$A$2:$O7904,8,FALSE)</f>
        <v>Si</v>
      </c>
      <c r="K119" s="135" t="str">
        <f>VLOOKUP(E119,VIP!$A$2:$O11478,6,0)</f>
        <v>SI</v>
      </c>
      <c r="L119" s="135" t="s">
        <v>2430</v>
      </c>
      <c r="M119" s="88" t="s">
        <v>2473</v>
      </c>
      <c r="N119" s="88" t="s">
        <v>2483</v>
      </c>
      <c r="O119" s="135" t="s">
        <v>2485</v>
      </c>
      <c r="P119" s="94"/>
      <c r="Q119" s="90" t="s">
        <v>2430</v>
      </c>
    </row>
    <row r="120" spans="1:17" ht="18" x14ac:dyDescent="0.25">
      <c r="A120" s="86" t="str">
        <f>VLOOKUP(E120,'LISTADO ATM'!$A$2:$C$894,3,0)</f>
        <v>NORTE</v>
      </c>
      <c r="B120" s="127" t="s">
        <v>2555</v>
      </c>
      <c r="C120" s="87">
        <v>44198.778599537036</v>
      </c>
      <c r="D120" s="87" t="s">
        <v>2477</v>
      </c>
      <c r="E120" s="122">
        <v>746</v>
      </c>
      <c r="F120" s="86" t="str">
        <f>VLOOKUP(E120,VIP!$A$2:$O11069,2,0)</f>
        <v>DRBR156</v>
      </c>
      <c r="G120" s="135" t="str">
        <f>VLOOKUP(E120,'LISTADO ATM'!$A$2:$B$893,2,0)</f>
        <v xml:space="preserve">ATM Oficina Las Terrenas </v>
      </c>
      <c r="H120" s="135" t="str">
        <f>VLOOKUP(E120,VIP!$A$2:$O15990,7,FALSE)</f>
        <v>Si</v>
      </c>
      <c r="I120" s="135" t="str">
        <f>VLOOKUP(E120,VIP!$A$2:$O7955,8,FALSE)</f>
        <v>Si</v>
      </c>
      <c r="J120" s="135" t="str">
        <f>VLOOKUP(E120,VIP!$A$2:$O7905,8,FALSE)</f>
        <v>Si</v>
      </c>
      <c r="K120" s="135" t="str">
        <f>VLOOKUP(E120,VIP!$A$2:$O11479,6,0)</f>
        <v>SI</v>
      </c>
      <c r="L120" s="135" t="s">
        <v>2430</v>
      </c>
      <c r="M120" s="88" t="s">
        <v>2473</v>
      </c>
      <c r="N120" s="88" t="s">
        <v>2483</v>
      </c>
      <c r="O120" s="135" t="s">
        <v>2485</v>
      </c>
      <c r="P120" s="94"/>
      <c r="Q120" s="90" t="s">
        <v>2430</v>
      </c>
    </row>
    <row r="121" spans="1:17" ht="18" x14ac:dyDescent="0.25">
      <c r="A121" s="86" t="str">
        <f>VLOOKUP(E121,'LISTADO ATM'!$A$2:$C$894,3,0)</f>
        <v>DISTRITO NACIONAL</v>
      </c>
      <c r="B121" s="127" t="s">
        <v>2556</v>
      </c>
      <c r="C121" s="87">
        <v>44198.781284722223</v>
      </c>
      <c r="D121" s="87" t="s">
        <v>2477</v>
      </c>
      <c r="E121" s="122">
        <v>557</v>
      </c>
      <c r="F121" s="86" t="str">
        <f>VLOOKUP(E121,VIP!$A$2:$O11070,2,0)</f>
        <v>DRBR022</v>
      </c>
      <c r="G121" s="135" t="str">
        <f>VLOOKUP(E121,'LISTADO ATM'!$A$2:$B$893,2,0)</f>
        <v xml:space="preserve">ATM Multicentro La Sirena Ave. Mella </v>
      </c>
      <c r="H121" s="135" t="str">
        <f>VLOOKUP(E121,VIP!$A$2:$O15991,7,FALSE)</f>
        <v>Si</v>
      </c>
      <c r="I121" s="135" t="str">
        <f>VLOOKUP(E121,VIP!$A$2:$O7956,8,FALSE)</f>
        <v>Si</v>
      </c>
      <c r="J121" s="135" t="str">
        <f>VLOOKUP(E121,VIP!$A$2:$O7906,8,FALSE)</f>
        <v>Si</v>
      </c>
      <c r="K121" s="135" t="str">
        <f>VLOOKUP(E121,VIP!$A$2:$O11480,6,0)</f>
        <v>SI</v>
      </c>
      <c r="L121" s="135" t="s">
        <v>2466</v>
      </c>
      <c r="M121" s="88" t="s">
        <v>2473</v>
      </c>
      <c r="N121" s="88" t="s">
        <v>2483</v>
      </c>
      <c r="O121" s="135" t="s">
        <v>2485</v>
      </c>
      <c r="P121" s="94"/>
      <c r="Q121" s="90" t="s">
        <v>2466</v>
      </c>
    </row>
    <row r="122" spans="1:17" ht="18" x14ac:dyDescent="0.25">
      <c r="A122" s="86" t="str">
        <f>VLOOKUP(E122,'LISTADO ATM'!$A$2:$C$894,3,0)</f>
        <v>DISTRITO NACIONAL</v>
      </c>
      <c r="B122" s="127" t="s">
        <v>2557</v>
      </c>
      <c r="C122" s="87">
        <v>44198.835763888892</v>
      </c>
      <c r="D122" s="87" t="s">
        <v>2189</v>
      </c>
      <c r="E122" s="122">
        <v>409</v>
      </c>
      <c r="F122" s="86" t="str">
        <f>VLOOKUP(E122,VIP!$A$2:$O11071,2,0)</f>
        <v>DRBR409</v>
      </c>
      <c r="G122" s="135" t="str">
        <f>VLOOKUP(E122,'LISTADO ATM'!$A$2:$B$893,2,0)</f>
        <v xml:space="preserve">ATM Oficina Las Palmas de Herrera I </v>
      </c>
      <c r="H122" s="135" t="str">
        <f>VLOOKUP(E122,VIP!$A$2:$O15992,7,FALSE)</f>
        <v>Si</v>
      </c>
      <c r="I122" s="135" t="str">
        <f>VLOOKUP(E122,VIP!$A$2:$O7957,8,FALSE)</f>
        <v>Si</v>
      </c>
      <c r="J122" s="135" t="str">
        <f>VLOOKUP(E122,VIP!$A$2:$O7907,8,FALSE)</f>
        <v>Si</v>
      </c>
      <c r="K122" s="135" t="str">
        <f>VLOOKUP(E122,VIP!$A$2:$O11481,6,0)</f>
        <v>NO</v>
      </c>
      <c r="L122" s="135" t="s">
        <v>2228</v>
      </c>
      <c r="M122" s="88" t="s">
        <v>2473</v>
      </c>
      <c r="N122" s="88" t="s">
        <v>2483</v>
      </c>
      <c r="O122" s="135" t="s">
        <v>2486</v>
      </c>
      <c r="P122" s="94"/>
      <c r="Q122" s="90" t="s">
        <v>2228</v>
      </c>
    </row>
    <row r="123" spans="1:17" ht="18" x14ac:dyDescent="0.25">
      <c r="A123" s="86" t="str">
        <f>VLOOKUP(E123,'LISTADO ATM'!$A$2:$C$894,3,0)</f>
        <v>NORTE</v>
      </c>
      <c r="B123" s="127" t="s">
        <v>2558</v>
      </c>
      <c r="C123" s="87">
        <v>44198.837881944448</v>
      </c>
      <c r="D123" s="87" t="s">
        <v>2190</v>
      </c>
      <c r="E123" s="122">
        <v>283</v>
      </c>
      <c r="F123" s="86" t="str">
        <f>VLOOKUP(E123,VIP!$A$2:$O11072,2,0)</f>
        <v>DRBR283</v>
      </c>
      <c r="G123" s="135" t="str">
        <f>VLOOKUP(E123,'LISTADO ATM'!$A$2:$B$893,2,0)</f>
        <v xml:space="preserve">ATM Oficina Nibaje </v>
      </c>
      <c r="H123" s="135" t="str">
        <f>VLOOKUP(E123,VIP!$A$2:$O15993,7,FALSE)</f>
        <v>Si</v>
      </c>
      <c r="I123" s="135" t="str">
        <f>VLOOKUP(E123,VIP!$A$2:$O7958,8,FALSE)</f>
        <v>Si</v>
      </c>
      <c r="J123" s="135" t="str">
        <f>VLOOKUP(E123,VIP!$A$2:$O7908,8,FALSE)</f>
        <v>Si</v>
      </c>
      <c r="K123" s="135" t="str">
        <f>VLOOKUP(E123,VIP!$A$2:$O11482,6,0)</f>
        <v>NO</v>
      </c>
      <c r="L123" s="135" t="s">
        <v>2463</v>
      </c>
      <c r="M123" s="88" t="s">
        <v>2473</v>
      </c>
      <c r="N123" s="88" t="s">
        <v>2483</v>
      </c>
      <c r="O123" s="135" t="s">
        <v>2484</v>
      </c>
      <c r="P123" s="94"/>
      <c r="Q123" s="90" t="s">
        <v>2463</v>
      </c>
    </row>
  </sheetData>
  <autoFilter ref="A4:Q123">
    <sortState ref="A5:Q115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90:B115 B124:B1048576">
    <cfRule type="duplicateValues" dxfId="422" priority="272341"/>
  </conditionalFormatting>
  <conditionalFormatting sqref="B90:B115 B124:B1048576">
    <cfRule type="duplicateValues" dxfId="421" priority="272345"/>
  </conditionalFormatting>
  <conditionalFormatting sqref="B1:B4 B90:B115 B124:B1048576">
    <cfRule type="duplicateValues" dxfId="420" priority="272348"/>
    <cfRule type="duplicateValues" dxfId="419" priority="272349"/>
    <cfRule type="duplicateValues" dxfId="418" priority="272350"/>
  </conditionalFormatting>
  <conditionalFormatting sqref="B1:B4 B90:B115 B124:B1048576">
    <cfRule type="duplicateValues" dxfId="417" priority="272360"/>
    <cfRule type="duplicateValues" dxfId="416" priority="272361"/>
  </conditionalFormatting>
  <conditionalFormatting sqref="B90:B115 B124:B1048576">
    <cfRule type="duplicateValues" dxfId="415" priority="272368"/>
    <cfRule type="duplicateValues" dxfId="414" priority="272369"/>
    <cfRule type="duplicateValues" dxfId="413" priority="272370"/>
  </conditionalFormatting>
  <conditionalFormatting sqref="E48">
    <cfRule type="duplicateValues" dxfId="412" priority="487"/>
    <cfRule type="duplicateValues" dxfId="411" priority="488"/>
  </conditionalFormatting>
  <conditionalFormatting sqref="E48">
    <cfRule type="duplicateValues" dxfId="410" priority="485"/>
    <cfRule type="duplicateValues" dxfId="409" priority="486"/>
  </conditionalFormatting>
  <conditionalFormatting sqref="E48">
    <cfRule type="duplicateValues" dxfId="408" priority="484"/>
  </conditionalFormatting>
  <conditionalFormatting sqref="E48">
    <cfRule type="duplicateValues" dxfId="407" priority="483"/>
  </conditionalFormatting>
  <conditionalFormatting sqref="E48">
    <cfRule type="duplicateValues" dxfId="406" priority="480"/>
    <cfRule type="duplicateValues" dxfId="405" priority="481"/>
    <cfRule type="duplicateValues" dxfId="404" priority="482"/>
  </conditionalFormatting>
  <conditionalFormatting sqref="E48">
    <cfRule type="duplicateValues" dxfId="403" priority="477"/>
    <cfRule type="duplicateValues" dxfId="402" priority="478"/>
    <cfRule type="duplicateValues" dxfId="401" priority="479"/>
  </conditionalFormatting>
  <conditionalFormatting sqref="E48">
    <cfRule type="duplicateValues" dxfId="400" priority="475"/>
    <cfRule type="duplicateValues" dxfId="399" priority="476"/>
  </conditionalFormatting>
  <conditionalFormatting sqref="E48">
    <cfRule type="duplicateValues" dxfId="398" priority="473"/>
    <cfRule type="duplicateValues" dxfId="397" priority="474"/>
  </conditionalFormatting>
  <conditionalFormatting sqref="E48">
    <cfRule type="duplicateValues" dxfId="396" priority="472"/>
  </conditionalFormatting>
  <conditionalFormatting sqref="E48">
    <cfRule type="duplicateValues" dxfId="395" priority="471"/>
  </conditionalFormatting>
  <conditionalFormatting sqref="E48">
    <cfRule type="duplicateValues" dxfId="394" priority="468"/>
    <cfRule type="duplicateValues" dxfId="393" priority="469"/>
    <cfRule type="duplicateValues" dxfId="392" priority="470"/>
  </conditionalFormatting>
  <conditionalFormatting sqref="E48">
    <cfRule type="duplicateValues" dxfId="391" priority="465"/>
    <cfRule type="duplicateValues" dxfId="390" priority="466"/>
    <cfRule type="duplicateValues" dxfId="389" priority="467"/>
  </conditionalFormatting>
  <conditionalFormatting sqref="E48">
    <cfRule type="duplicateValues" dxfId="388" priority="463"/>
    <cfRule type="duplicateValues" dxfId="387" priority="464"/>
  </conditionalFormatting>
  <conditionalFormatting sqref="E48">
    <cfRule type="duplicateValues" dxfId="386" priority="462"/>
  </conditionalFormatting>
  <conditionalFormatting sqref="E48">
    <cfRule type="duplicateValues" dxfId="385" priority="459"/>
    <cfRule type="duplicateValues" dxfId="384" priority="460"/>
    <cfRule type="duplicateValues" dxfId="383" priority="461"/>
  </conditionalFormatting>
  <conditionalFormatting sqref="E48">
    <cfRule type="duplicateValues" dxfId="382" priority="458"/>
  </conditionalFormatting>
  <conditionalFormatting sqref="B48">
    <cfRule type="duplicateValues" dxfId="381" priority="457"/>
  </conditionalFormatting>
  <conditionalFormatting sqref="B48">
    <cfRule type="duplicateValues" dxfId="380" priority="454"/>
    <cfRule type="duplicateValues" dxfId="379" priority="455"/>
    <cfRule type="duplicateValues" dxfId="378" priority="456"/>
  </conditionalFormatting>
  <conditionalFormatting sqref="B48">
    <cfRule type="duplicateValues" dxfId="377" priority="452"/>
    <cfRule type="duplicateValues" dxfId="376" priority="453"/>
  </conditionalFormatting>
  <conditionalFormatting sqref="E60:E64">
    <cfRule type="duplicateValues" dxfId="375" priority="376"/>
    <cfRule type="duplicateValues" dxfId="374" priority="377"/>
  </conditionalFormatting>
  <conditionalFormatting sqref="E60:E64">
    <cfRule type="duplicateValues" dxfId="373" priority="374"/>
    <cfRule type="duplicateValues" dxfId="372" priority="375"/>
  </conditionalFormatting>
  <conditionalFormatting sqref="E60:E64">
    <cfRule type="duplicateValues" dxfId="371" priority="373"/>
  </conditionalFormatting>
  <conditionalFormatting sqref="E60:E64">
    <cfRule type="duplicateValues" dxfId="370" priority="372"/>
  </conditionalFormatting>
  <conditionalFormatting sqref="E60:E64">
    <cfRule type="duplicateValues" dxfId="369" priority="369"/>
    <cfRule type="duplicateValues" dxfId="368" priority="370"/>
    <cfRule type="duplicateValues" dxfId="367" priority="371"/>
  </conditionalFormatting>
  <conditionalFormatting sqref="E60:E64">
    <cfRule type="duplicateValues" dxfId="366" priority="366"/>
    <cfRule type="duplicateValues" dxfId="365" priority="367"/>
    <cfRule type="duplicateValues" dxfId="364" priority="368"/>
  </conditionalFormatting>
  <conditionalFormatting sqref="E60:E64">
    <cfRule type="duplicateValues" dxfId="363" priority="364"/>
    <cfRule type="duplicateValues" dxfId="362" priority="365"/>
  </conditionalFormatting>
  <conditionalFormatting sqref="E60:E64">
    <cfRule type="duplicateValues" dxfId="361" priority="362"/>
    <cfRule type="duplicateValues" dxfId="360" priority="363"/>
  </conditionalFormatting>
  <conditionalFormatting sqref="E60:E64">
    <cfRule type="duplicateValues" dxfId="359" priority="361"/>
  </conditionalFormatting>
  <conditionalFormatting sqref="E60:E64">
    <cfRule type="duplicateValues" dxfId="358" priority="360"/>
  </conditionalFormatting>
  <conditionalFormatting sqref="E60:E64">
    <cfRule type="duplicateValues" dxfId="357" priority="357"/>
    <cfRule type="duplicateValues" dxfId="356" priority="358"/>
    <cfRule type="duplicateValues" dxfId="355" priority="359"/>
  </conditionalFormatting>
  <conditionalFormatting sqref="E60:E64">
    <cfRule type="duplicateValues" dxfId="354" priority="354"/>
    <cfRule type="duplicateValues" dxfId="353" priority="355"/>
    <cfRule type="duplicateValues" dxfId="352" priority="356"/>
  </conditionalFormatting>
  <conditionalFormatting sqref="E60:E64">
    <cfRule type="duplicateValues" dxfId="351" priority="352"/>
    <cfRule type="duplicateValues" dxfId="350" priority="353"/>
  </conditionalFormatting>
  <conditionalFormatting sqref="E60:E64">
    <cfRule type="duplicateValues" dxfId="349" priority="351"/>
  </conditionalFormatting>
  <conditionalFormatting sqref="E60:E64">
    <cfRule type="duplicateValues" dxfId="348" priority="348"/>
    <cfRule type="duplicateValues" dxfId="347" priority="349"/>
    <cfRule type="duplicateValues" dxfId="346" priority="350"/>
  </conditionalFormatting>
  <conditionalFormatting sqref="E60:E64">
    <cfRule type="duplicateValues" dxfId="345" priority="347"/>
  </conditionalFormatting>
  <conditionalFormatting sqref="B60:B64">
    <cfRule type="duplicateValues" dxfId="344" priority="346"/>
  </conditionalFormatting>
  <conditionalFormatting sqref="B60:B64">
    <cfRule type="duplicateValues" dxfId="343" priority="343"/>
    <cfRule type="duplicateValues" dxfId="342" priority="344"/>
    <cfRule type="duplicateValues" dxfId="341" priority="345"/>
  </conditionalFormatting>
  <conditionalFormatting sqref="B60:B64">
    <cfRule type="duplicateValues" dxfId="340" priority="341"/>
    <cfRule type="duplicateValues" dxfId="339" priority="342"/>
  </conditionalFormatting>
  <conditionalFormatting sqref="E65">
    <cfRule type="duplicateValues" dxfId="338" priority="339"/>
    <cfRule type="duplicateValues" dxfId="337" priority="340"/>
  </conditionalFormatting>
  <conditionalFormatting sqref="E65">
    <cfRule type="duplicateValues" dxfId="336" priority="337"/>
    <cfRule type="duplicateValues" dxfId="335" priority="338"/>
  </conditionalFormatting>
  <conditionalFormatting sqref="E65">
    <cfRule type="duplicateValues" dxfId="334" priority="336"/>
  </conditionalFormatting>
  <conditionalFormatting sqref="E65">
    <cfRule type="duplicateValues" dxfId="333" priority="335"/>
  </conditionalFormatting>
  <conditionalFormatting sqref="E65">
    <cfRule type="duplicateValues" dxfId="332" priority="332"/>
    <cfRule type="duplicateValues" dxfId="331" priority="333"/>
    <cfRule type="duplicateValues" dxfId="330" priority="334"/>
  </conditionalFormatting>
  <conditionalFormatting sqref="E65">
    <cfRule type="duplicateValues" dxfId="329" priority="329"/>
    <cfRule type="duplicateValues" dxfId="328" priority="330"/>
    <cfRule type="duplicateValues" dxfId="327" priority="331"/>
  </conditionalFormatting>
  <conditionalFormatting sqref="E65">
    <cfRule type="duplicateValues" dxfId="326" priority="327"/>
    <cfRule type="duplicateValues" dxfId="325" priority="328"/>
  </conditionalFormatting>
  <conditionalFormatting sqref="E65">
    <cfRule type="duplicateValues" dxfId="324" priority="325"/>
    <cfRule type="duplicateValues" dxfId="323" priority="326"/>
  </conditionalFormatting>
  <conditionalFormatting sqref="E65">
    <cfRule type="duplicateValues" dxfId="322" priority="324"/>
  </conditionalFormatting>
  <conditionalFormatting sqref="E65">
    <cfRule type="duplicateValues" dxfId="321" priority="323"/>
  </conditionalFormatting>
  <conditionalFormatting sqref="E65">
    <cfRule type="duplicateValues" dxfId="320" priority="320"/>
    <cfRule type="duplicateValues" dxfId="319" priority="321"/>
    <cfRule type="duplicateValues" dxfId="318" priority="322"/>
  </conditionalFormatting>
  <conditionalFormatting sqref="E65">
    <cfRule type="duplicateValues" dxfId="317" priority="317"/>
    <cfRule type="duplicateValues" dxfId="316" priority="318"/>
    <cfRule type="duplicateValues" dxfId="315" priority="319"/>
  </conditionalFormatting>
  <conditionalFormatting sqref="E65">
    <cfRule type="duplicateValues" dxfId="314" priority="315"/>
    <cfRule type="duplicateValues" dxfId="313" priority="316"/>
  </conditionalFormatting>
  <conditionalFormatting sqref="E65">
    <cfRule type="duplicateValues" dxfId="312" priority="314"/>
  </conditionalFormatting>
  <conditionalFormatting sqref="E65">
    <cfRule type="duplicateValues" dxfId="311" priority="311"/>
    <cfRule type="duplicateValues" dxfId="310" priority="312"/>
    <cfRule type="duplicateValues" dxfId="309" priority="313"/>
  </conditionalFormatting>
  <conditionalFormatting sqref="E65">
    <cfRule type="duplicateValues" dxfId="308" priority="310"/>
  </conditionalFormatting>
  <conditionalFormatting sqref="B65">
    <cfRule type="duplicateValues" dxfId="307" priority="309"/>
  </conditionalFormatting>
  <conditionalFormatting sqref="B65">
    <cfRule type="duplicateValues" dxfId="306" priority="306"/>
    <cfRule type="duplicateValues" dxfId="305" priority="307"/>
    <cfRule type="duplicateValues" dxfId="304" priority="308"/>
  </conditionalFormatting>
  <conditionalFormatting sqref="B65">
    <cfRule type="duplicateValues" dxfId="303" priority="304"/>
    <cfRule type="duplicateValues" dxfId="302" priority="305"/>
  </conditionalFormatting>
  <conditionalFormatting sqref="E66:E70">
    <cfRule type="duplicateValues" dxfId="301" priority="302"/>
    <cfRule type="duplicateValues" dxfId="300" priority="303"/>
  </conditionalFormatting>
  <conditionalFormatting sqref="E66:E70">
    <cfRule type="duplicateValues" dxfId="299" priority="300"/>
    <cfRule type="duplicateValues" dxfId="298" priority="301"/>
  </conditionalFormatting>
  <conditionalFormatting sqref="E66:E70">
    <cfRule type="duplicateValues" dxfId="297" priority="299"/>
  </conditionalFormatting>
  <conditionalFormatting sqref="E66:E70">
    <cfRule type="duplicateValues" dxfId="296" priority="298"/>
  </conditionalFormatting>
  <conditionalFormatting sqref="E66:E70">
    <cfRule type="duplicateValues" dxfId="295" priority="295"/>
    <cfRule type="duplicateValues" dxfId="294" priority="296"/>
    <cfRule type="duplicateValues" dxfId="293" priority="297"/>
  </conditionalFormatting>
  <conditionalFormatting sqref="E66:E70">
    <cfRule type="duplicateValues" dxfId="292" priority="292"/>
    <cfRule type="duplicateValues" dxfId="291" priority="293"/>
    <cfRule type="duplicateValues" dxfId="290" priority="294"/>
  </conditionalFormatting>
  <conditionalFormatting sqref="E66:E70">
    <cfRule type="duplicateValues" dxfId="289" priority="290"/>
    <cfRule type="duplicateValues" dxfId="288" priority="291"/>
  </conditionalFormatting>
  <conditionalFormatting sqref="E66:E70">
    <cfRule type="duplicateValues" dxfId="287" priority="288"/>
    <cfRule type="duplicateValues" dxfId="286" priority="289"/>
  </conditionalFormatting>
  <conditionalFormatting sqref="E66:E70">
    <cfRule type="duplicateValues" dxfId="285" priority="287"/>
  </conditionalFormatting>
  <conditionalFormatting sqref="E66:E70">
    <cfRule type="duplicateValues" dxfId="284" priority="286"/>
  </conditionalFormatting>
  <conditionalFormatting sqref="E66:E70">
    <cfRule type="duplicateValues" dxfId="283" priority="283"/>
    <cfRule type="duplicateValues" dxfId="282" priority="284"/>
    <cfRule type="duplicateValues" dxfId="281" priority="285"/>
  </conditionalFormatting>
  <conditionalFormatting sqref="E66:E70">
    <cfRule type="duplicateValues" dxfId="280" priority="280"/>
    <cfRule type="duplicateValues" dxfId="279" priority="281"/>
    <cfRule type="duplicateValues" dxfId="278" priority="282"/>
  </conditionalFormatting>
  <conditionalFormatting sqref="E66:E70">
    <cfRule type="duplicateValues" dxfId="277" priority="278"/>
    <cfRule type="duplicateValues" dxfId="276" priority="279"/>
  </conditionalFormatting>
  <conditionalFormatting sqref="E66:E70">
    <cfRule type="duplicateValues" dxfId="275" priority="277"/>
  </conditionalFormatting>
  <conditionalFormatting sqref="E66:E70">
    <cfRule type="duplicateValues" dxfId="274" priority="274"/>
    <cfRule type="duplicateValues" dxfId="273" priority="275"/>
    <cfRule type="duplicateValues" dxfId="272" priority="276"/>
  </conditionalFormatting>
  <conditionalFormatting sqref="E66:E70">
    <cfRule type="duplicateValues" dxfId="271" priority="273"/>
  </conditionalFormatting>
  <conditionalFormatting sqref="B66:B70">
    <cfRule type="duplicateValues" dxfId="270" priority="272"/>
  </conditionalFormatting>
  <conditionalFormatting sqref="B66:B70">
    <cfRule type="duplicateValues" dxfId="269" priority="269"/>
    <cfRule type="duplicateValues" dxfId="268" priority="270"/>
    <cfRule type="duplicateValues" dxfId="267" priority="271"/>
  </conditionalFormatting>
  <conditionalFormatting sqref="B66:B70">
    <cfRule type="duplicateValues" dxfId="266" priority="267"/>
    <cfRule type="duplicateValues" dxfId="265" priority="268"/>
  </conditionalFormatting>
  <conditionalFormatting sqref="E49:E51">
    <cfRule type="duplicateValues" dxfId="264" priority="290514"/>
    <cfRule type="duplicateValues" dxfId="263" priority="290515"/>
  </conditionalFormatting>
  <conditionalFormatting sqref="E49:E51">
    <cfRule type="duplicateValues" dxfId="262" priority="290522"/>
  </conditionalFormatting>
  <conditionalFormatting sqref="E49:E51">
    <cfRule type="duplicateValues" dxfId="261" priority="290526"/>
    <cfRule type="duplicateValues" dxfId="260" priority="290527"/>
    <cfRule type="duplicateValues" dxfId="259" priority="290528"/>
  </conditionalFormatting>
  <conditionalFormatting sqref="B49:B51">
    <cfRule type="duplicateValues" dxfId="258" priority="290576"/>
  </conditionalFormatting>
  <conditionalFormatting sqref="B49:B51">
    <cfRule type="duplicateValues" dxfId="257" priority="290578"/>
    <cfRule type="duplicateValues" dxfId="256" priority="290579"/>
    <cfRule type="duplicateValues" dxfId="255" priority="290580"/>
  </conditionalFormatting>
  <conditionalFormatting sqref="B49:B51">
    <cfRule type="duplicateValues" dxfId="254" priority="290584"/>
    <cfRule type="duplicateValues" dxfId="253" priority="290585"/>
  </conditionalFormatting>
  <conditionalFormatting sqref="E1:E115 E124:E1048576">
    <cfRule type="duplicateValues" dxfId="252" priority="80"/>
  </conditionalFormatting>
  <conditionalFormatting sqref="E52:E59">
    <cfRule type="duplicateValues" dxfId="251" priority="290882"/>
    <cfRule type="duplicateValues" dxfId="250" priority="290883"/>
  </conditionalFormatting>
  <conditionalFormatting sqref="E52:E59">
    <cfRule type="duplicateValues" dxfId="249" priority="290890"/>
  </conditionalFormatting>
  <conditionalFormatting sqref="E52:E59">
    <cfRule type="duplicateValues" dxfId="248" priority="290894"/>
    <cfRule type="duplicateValues" dxfId="247" priority="290895"/>
    <cfRule type="duplicateValues" dxfId="246" priority="290896"/>
  </conditionalFormatting>
  <conditionalFormatting sqref="B52:B59">
    <cfRule type="duplicateValues" dxfId="245" priority="290944"/>
  </conditionalFormatting>
  <conditionalFormatting sqref="B52:B59">
    <cfRule type="duplicateValues" dxfId="244" priority="290946"/>
    <cfRule type="duplicateValues" dxfId="243" priority="290947"/>
    <cfRule type="duplicateValues" dxfId="242" priority="290948"/>
  </conditionalFormatting>
  <conditionalFormatting sqref="B52:B59">
    <cfRule type="duplicateValues" dxfId="241" priority="290952"/>
    <cfRule type="duplicateValues" dxfId="240" priority="290953"/>
  </conditionalFormatting>
  <conditionalFormatting sqref="B42:B47">
    <cfRule type="duplicateValues" dxfId="239" priority="291030"/>
  </conditionalFormatting>
  <conditionalFormatting sqref="B42:B47">
    <cfRule type="duplicateValues" dxfId="238" priority="291031"/>
    <cfRule type="duplicateValues" dxfId="237" priority="291032"/>
    <cfRule type="duplicateValues" dxfId="236" priority="291033"/>
  </conditionalFormatting>
  <conditionalFormatting sqref="B42:B47">
    <cfRule type="duplicateValues" dxfId="235" priority="291034"/>
    <cfRule type="duplicateValues" dxfId="234" priority="291035"/>
  </conditionalFormatting>
  <conditionalFormatting sqref="B5:B34">
    <cfRule type="duplicateValues" dxfId="233" priority="291074"/>
  </conditionalFormatting>
  <conditionalFormatting sqref="B5:B34">
    <cfRule type="duplicateValues" dxfId="232" priority="291076"/>
    <cfRule type="duplicateValues" dxfId="231" priority="291077"/>
    <cfRule type="duplicateValues" dxfId="230" priority="291078"/>
  </conditionalFormatting>
  <conditionalFormatting sqref="B5:B34">
    <cfRule type="duplicateValues" dxfId="229" priority="291082"/>
    <cfRule type="duplicateValues" dxfId="228" priority="291083"/>
  </conditionalFormatting>
  <conditionalFormatting sqref="E5:E34">
    <cfRule type="duplicateValues" dxfId="227" priority="291086"/>
    <cfRule type="duplicateValues" dxfId="226" priority="291087"/>
  </conditionalFormatting>
  <conditionalFormatting sqref="E5:E34">
    <cfRule type="duplicateValues" dxfId="225" priority="291090"/>
  </conditionalFormatting>
  <conditionalFormatting sqref="E5:E34">
    <cfRule type="duplicateValues" dxfId="224" priority="291092"/>
    <cfRule type="duplicateValues" dxfId="223" priority="291093"/>
    <cfRule type="duplicateValues" dxfId="222" priority="291094"/>
  </conditionalFormatting>
  <conditionalFormatting sqref="B35:B41">
    <cfRule type="duplicateValues" dxfId="221" priority="291124"/>
  </conditionalFormatting>
  <conditionalFormatting sqref="B35:B41">
    <cfRule type="duplicateValues" dxfId="220" priority="291126"/>
    <cfRule type="duplicateValues" dxfId="219" priority="291127"/>
    <cfRule type="duplicateValues" dxfId="218" priority="291128"/>
  </conditionalFormatting>
  <conditionalFormatting sqref="B35:B41">
    <cfRule type="duplicateValues" dxfId="217" priority="291132"/>
    <cfRule type="duplicateValues" dxfId="216" priority="291133"/>
  </conditionalFormatting>
  <conditionalFormatting sqref="E35:E47">
    <cfRule type="duplicateValues" dxfId="215" priority="291136"/>
    <cfRule type="duplicateValues" dxfId="214" priority="291137"/>
  </conditionalFormatting>
  <conditionalFormatting sqref="E35:E47">
    <cfRule type="duplicateValues" dxfId="213" priority="291140"/>
  </conditionalFormatting>
  <conditionalFormatting sqref="E35:E47">
    <cfRule type="duplicateValues" dxfId="212" priority="291142"/>
    <cfRule type="duplicateValues" dxfId="211" priority="291143"/>
    <cfRule type="duplicateValues" dxfId="210" priority="291144"/>
  </conditionalFormatting>
  <conditionalFormatting sqref="B90:B101">
    <cfRule type="duplicateValues" dxfId="209" priority="56"/>
  </conditionalFormatting>
  <conditionalFormatting sqref="B90:B101">
    <cfRule type="duplicateValues" dxfId="208" priority="53"/>
    <cfRule type="duplicateValues" dxfId="207" priority="54"/>
    <cfRule type="duplicateValues" dxfId="206" priority="55"/>
  </conditionalFormatting>
  <conditionalFormatting sqref="B90:B101">
    <cfRule type="duplicateValues" dxfId="205" priority="51"/>
    <cfRule type="duplicateValues" dxfId="204" priority="52"/>
  </conditionalFormatting>
  <conditionalFormatting sqref="E90:E115">
    <cfRule type="duplicateValues" dxfId="203" priority="49"/>
    <cfRule type="duplicateValues" dxfId="202" priority="50"/>
  </conditionalFormatting>
  <conditionalFormatting sqref="E90:E115">
    <cfRule type="duplicateValues" dxfId="201" priority="48"/>
  </conditionalFormatting>
  <conditionalFormatting sqref="E90:E115">
    <cfRule type="duplicateValues" dxfId="200" priority="45"/>
    <cfRule type="duplicateValues" dxfId="199" priority="46"/>
    <cfRule type="duplicateValues" dxfId="198" priority="47"/>
  </conditionalFormatting>
  <conditionalFormatting sqref="E90:E115">
    <cfRule type="duplicateValues" dxfId="197" priority="44"/>
  </conditionalFormatting>
  <conditionalFormatting sqref="E42:E47 E1:E4 E90:E115 E124:E1048576">
    <cfRule type="duplicateValues" dxfId="196" priority="291238"/>
    <cfRule type="duplicateValues" dxfId="195" priority="291239"/>
  </conditionalFormatting>
  <conditionalFormatting sqref="E42:E47 E90:E115 E124:E1048576">
    <cfRule type="duplicateValues" dxfId="194" priority="291246"/>
    <cfRule type="duplicateValues" dxfId="193" priority="291247"/>
  </conditionalFormatting>
  <conditionalFormatting sqref="E42:E47 E1:E4 E90:E115 E124:E1048576">
    <cfRule type="duplicateValues" dxfId="192" priority="291252"/>
  </conditionalFormatting>
  <conditionalFormatting sqref="E42:E47 E90:E115 E124:E1048576">
    <cfRule type="duplicateValues" dxfId="191" priority="291256"/>
  </conditionalFormatting>
  <conditionalFormatting sqref="E42:E47 E1:E4 E90:E115 E124:E1048576">
    <cfRule type="duplicateValues" dxfId="190" priority="291259"/>
    <cfRule type="duplicateValues" dxfId="189" priority="291260"/>
    <cfRule type="duplicateValues" dxfId="188" priority="291261"/>
  </conditionalFormatting>
  <conditionalFormatting sqref="E42:E47 E90:E115 E124:E1048576">
    <cfRule type="duplicateValues" dxfId="187" priority="291271"/>
    <cfRule type="duplicateValues" dxfId="186" priority="291272"/>
    <cfRule type="duplicateValues" dxfId="185" priority="291273"/>
  </conditionalFormatting>
  <conditionalFormatting sqref="E1:E47 E90:E115 E124:E1048576">
    <cfRule type="duplicateValues" dxfId="184" priority="291280"/>
  </conditionalFormatting>
  <conditionalFormatting sqref="E71:E89">
    <cfRule type="duplicateValues" dxfId="183" priority="291286"/>
    <cfRule type="duplicateValues" dxfId="182" priority="291287"/>
  </conditionalFormatting>
  <conditionalFormatting sqref="E71:E89">
    <cfRule type="duplicateValues" dxfId="181" priority="291288"/>
  </conditionalFormatting>
  <conditionalFormatting sqref="E71:E89">
    <cfRule type="duplicateValues" dxfId="180" priority="291289"/>
    <cfRule type="duplicateValues" dxfId="179" priority="291290"/>
    <cfRule type="duplicateValues" dxfId="178" priority="291291"/>
  </conditionalFormatting>
  <conditionalFormatting sqref="B71:B89">
    <cfRule type="duplicateValues" dxfId="177" priority="291292"/>
  </conditionalFormatting>
  <conditionalFormatting sqref="B71:B89">
    <cfRule type="duplicateValues" dxfId="176" priority="291293"/>
    <cfRule type="duplicateValues" dxfId="175" priority="291294"/>
    <cfRule type="duplicateValues" dxfId="174" priority="291295"/>
  </conditionalFormatting>
  <conditionalFormatting sqref="B71:B89">
    <cfRule type="duplicateValues" dxfId="173" priority="291296"/>
    <cfRule type="duplicateValues" dxfId="172" priority="291297"/>
  </conditionalFormatting>
  <conditionalFormatting sqref="E84:E89">
    <cfRule type="duplicateValues" dxfId="171" priority="291298"/>
  </conditionalFormatting>
  <conditionalFormatting sqref="B102:B115">
    <cfRule type="duplicateValues" dxfId="170" priority="43"/>
  </conditionalFormatting>
  <conditionalFormatting sqref="B102:B115">
    <cfRule type="duplicateValues" dxfId="169" priority="40"/>
    <cfRule type="duplicateValues" dxfId="168" priority="41"/>
    <cfRule type="duplicateValues" dxfId="167" priority="42"/>
  </conditionalFormatting>
  <conditionalFormatting sqref="B102:B115">
    <cfRule type="duplicateValues" dxfId="166" priority="38"/>
    <cfRule type="duplicateValues" dxfId="165" priority="39"/>
  </conditionalFormatting>
  <conditionalFormatting sqref="B116:B123">
    <cfRule type="duplicateValues" dxfId="164" priority="37"/>
  </conditionalFormatting>
  <conditionalFormatting sqref="B116:B123">
    <cfRule type="duplicateValues" dxfId="163" priority="36"/>
  </conditionalFormatting>
  <conditionalFormatting sqref="B116:B123">
    <cfRule type="duplicateValues" dxfId="162" priority="33"/>
    <cfRule type="duplicateValues" dxfId="161" priority="34"/>
    <cfRule type="duplicateValues" dxfId="160" priority="35"/>
  </conditionalFormatting>
  <conditionalFormatting sqref="B116:B123">
    <cfRule type="duplicateValues" dxfId="159" priority="31"/>
    <cfRule type="duplicateValues" dxfId="158" priority="32"/>
  </conditionalFormatting>
  <conditionalFormatting sqref="B116:B123">
    <cfRule type="duplicateValues" dxfId="157" priority="28"/>
    <cfRule type="duplicateValues" dxfId="156" priority="29"/>
    <cfRule type="duplicateValues" dxfId="155" priority="30"/>
  </conditionalFormatting>
  <conditionalFormatting sqref="E116:E123">
    <cfRule type="duplicateValues" dxfId="154" priority="27"/>
  </conditionalFormatting>
  <conditionalFormatting sqref="E116:E123">
    <cfRule type="duplicateValues" dxfId="153" priority="25"/>
    <cfRule type="duplicateValues" dxfId="152" priority="26"/>
  </conditionalFormatting>
  <conditionalFormatting sqref="E116:E123">
    <cfRule type="duplicateValues" dxfId="151" priority="24"/>
  </conditionalFormatting>
  <conditionalFormatting sqref="E116:E123">
    <cfRule type="duplicateValues" dxfId="150" priority="21"/>
    <cfRule type="duplicateValues" dxfId="149" priority="22"/>
    <cfRule type="duplicateValues" dxfId="148" priority="23"/>
  </conditionalFormatting>
  <conditionalFormatting sqref="E116:E123">
    <cfRule type="duplicateValues" dxfId="147" priority="20"/>
  </conditionalFormatting>
  <conditionalFormatting sqref="E116:E123">
    <cfRule type="duplicateValues" dxfId="146" priority="18"/>
    <cfRule type="duplicateValues" dxfId="145" priority="19"/>
  </conditionalFormatting>
  <conditionalFormatting sqref="E116:E123">
    <cfRule type="duplicateValues" dxfId="144" priority="16"/>
    <cfRule type="duplicateValues" dxfId="143" priority="17"/>
  </conditionalFormatting>
  <conditionalFormatting sqref="E116:E123">
    <cfRule type="duplicateValues" dxfId="142" priority="15"/>
  </conditionalFormatting>
  <conditionalFormatting sqref="E116:E123">
    <cfRule type="duplicateValues" dxfId="141" priority="14"/>
  </conditionalFormatting>
  <conditionalFormatting sqref="E116:E123">
    <cfRule type="duplicateValues" dxfId="140" priority="11"/>
    <cfRule type="duplicateValues" dxfId="139" priority="12"/>
    <cfRule type="duplicateValues" dxfId="138" priority="13"/>
  </conditionalFormatting>
  <conditionalFormatting sqref="E116:E123">
    <cfRule type="duplicateValues" dxfId="137" priority="8"/>
    <cfRule type="duplicateValues" dxfId="136" priority="9"/>
    <cfRule type="duplicateValues" dxfId="135" priority="10"/>
  </conditionalFormatting>
  <conditionalFormatting sqref="E116:E123">
    <cfRule type="duplicateValues" dxfId="134" priority="7"/>
  </conditionalFormatting>
  <conditionalFormatting sqref="B116:B123">
    <cfRule type="duplicateValues" dxfId="133" priority="6"/>
  </conditionalFormatting>
  <conditionalFormatting sqref="B116:B123">
    <cfRule type="duplicateValues" dxfId="132" priority="3"/>
    <cfRule type="duplicateValues" dxfId="131" priority="4"/>
    <cfRule type="duplicateValues" dxfId="130" priority="5"/>
  </conditionalFormatting>
  <conditionalFormatting sqref="B116:B123">
    <cfRule type="duplicateValues" dxfId="129" priority="1"/>
    <cfRule type="duplicateValues" dxfId="128" priority="2"/>
  </conditionalFormatting>
  <hyperlinks>
    <hyperlink ref="B123" r:id="rId7" display="http://s460-helpdesk/CAisd/pdmweb.exe?OP=SEARCH+FACTORY=in+SKIPLIST=1+QBE.EQ.id=3461587"/>
    <hyperlink ref="B122" r:id="rId8" display="http://s460-helpdesk/CAisd/pdmweb.exe?OP=SEARCH+FACTORY=in+SKIPLIST=1+QBE.EQ.id=3461586"/>
    <hyperlink ref="B121" r:id="rId9" display="http://s460-helpdesk/CAisd/pdmweb.exe?OP=SEARCH+FACTORY=in+SKIPLIST=1+QBE.EQ.id=3461585"/>
    <hyperlink ref="B120" r:id="rId10" display="http://s460-helpdesk/CAisd/pdmweb.exe?OP=SEARCH+FACTORY=in+SKIPLIST=1+QBE.EQ.id=3461584"/>
    <hyperlink ref="B119" r:id="rId11" display="http://s460-helpdesk/CAisd/pdmweb.exe?OP=SEARCH+FACTORY=in+SKIPLIST=1+QBE.EQ.id=3461583"/>
    <hyperlink ref="B118" r:id="rId12" display="http://s460-helpdesk/CAisd/pdmweb.exe?OP=SEARCH+FACTORY=in+SKIPLIST=1+QBE.EQ.id=3461582"/>
    <hyperlink ref="B117" r:id="rId13" display="http://s460-helpdesk/CAisd/pdmweb.exe?OP=SEARCH+FACTORY=in+SKIPLIST=1+QBE.EQ.id=3461581"/>
    <hyperlink ref="B116" r:id="rId14" display="http://s460-helpdesk/CAisd/pdmweb.exe?OP=SEARCH+FACTORY=in+SKIPLIST=1+QBE.EQ.id=3461580"/>
  </hyperlinks>
  <pageMargins left="0.7" right="0.7" top="0.75" bottom="0.75" header="0.3" footer="0.3"/>
  <pageSetup scale="60" orientation="landscape" r:id="rId15"/>
  <legacy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8" t="s">
        <v>0</v>
      </c>
      <c r="B1" s="16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0" t="s">
        <v>8</v>
      </c>
      <c r="B9" s="17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2" t="s">
        <v>9</v>
      </c>
      <c r="B14" s="17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zoomScale="70" zoomScaleNormal="70" workbookViewId="0">
      <selection activeCell="A96" sqref="A84:A96"/>
    </sheetView>
  </sheetViews>
  <sheetFormatPr baseColWidth="10" defaultColWidth="52.7109375" defaultRowHeight="15" x14ac:dyDescent="0.25"/>
  <cols>
    <col min="1" max="1" width="52.7109375" style="89"/>
    <col min="2" max="2" width="22.85546875" style="89" customWidth="1"/>
    <col min="3" max="3" width="63.42578125" style="89" customWidth="1"/>
    <col min="4" max="4" width="39.42578125" style="89" customWidth="1"/>
    <col min="5" max="5" width="33.28515625" style="89" customWidth="1"/>
    <col min="6" max="6" width="8.5703125" style="89" customWidth="1"/>
    <col min="7" max="7" width="15" style="89" customWidth="1"/>
    <col min="8" max="16384" width="52.7109375" style="89"/>
  </cols>
  <sheetData>
    <row r="1" spans="1:5" ht="22.5" x14ac:dyDescent="0.25">
      <c r="A1" s="158" t="s">
        <v>2480</v>
      </c>
      <c r="B1" s="159"/>
      <c r="C1" s="159"/>
      <c r="D1" s="159"/>
      <c r="E1" s="160"/>
    </row>
    <row r="2" spans="1:5" ht="22.5" customHeight="1" x14ac:dyDescent="0.25">
      <c r="A2" s="158" t="s">
        <v>2158</v>
      </c>
      <c r="B2" s="159"/>
      <c r="C2" s="159"/>
      <c r="D2" s="159"/>
      <c r="E2" s="160"/>
    </row>
    <row r="3" spans="1:5" ht="25.5" x14ac:dyDescent="0.25">
      <c r="A3" s="161" t="s">
        <v>2480</v>
      </c>
      <c r="B3" s="162"/>
      <c r="C3" s="162"/>
      <c r="D3" s="162"/>
      <c r="E3" s="163"/>
    </row>
    <row r="4" spans="1:5" ht="18.75" thickBot="1" x14ac:dyDescent="0.3">
      <c r="A4" s="98"/>
      <c r="B4" s="99"/>
      <c r="C4" s="100"/>
      <c r="D4" s="101"/>
      <c r="E4" s="102"/>
    </row>
    <row r="5" spans="1:5" ht="18.75" thickBot="1" x14ac:dyDescent="0.3">
      <c r="A5" s="103" t="s">
        <v>2423</v>
      </c>
      <c r="B5" s="104">
        <v>44228.25</v>
      </c>
      <c r="C5" s="105"/>
      <c r="D5" s="106"/>
      <c r="E5" s="107"/>
    </row>
    <row r="6" spans="1:5" ht="18.75" thickBot="1" x14ac:dyDescent="0.3">
      <c r="A6" s="103" t="s">
        <v>2424</v>
      </c>
      <c r="B6" s="104">
        <v>44228.75</v>
      </c>
      <c r="C6" s="105"/>
      <c r="D6" s="106"/>
      <c r="E6" s="107"/>
    </row>
    <row r="7" spans="1:5" ht="18.75" thickBot="1" x14ac:dyDescent="0.3">
      <c r="A7" s="108"/>
      <c r="B7" s="109"/>
      <c r="C7" s="110"/>
      <c r="D7" s="111"/>
      <c r="E7" s="112"/>
    </row>
    <row r="8" spans="1:5" ht="18.75" thickBot="1" x14ac:dyDescent="0.3">
      <c r="A8" s="152" t="s">
        <v>2425</v>
      </c>
      <c r="B8" s="153"/>
      <c r="C8" s="153"/>
      <c r="D8" s="153"/>
      <c r="E8" s="154"/>
    </row>
    <row r="9" spans="1:5" ht="18" x14ac:dyDescent="0.25">
      <c r="A9" s="113" t="s">
        <v>15</v>
      </c>
      <c r="B9" s="114" t="s">
        <v>2426</v>
      </c>
      <c r="C9" s="114" t="s">
        <v>46</v>
      </c>
      <c r="D9" s="114" t="s">
        <v>2433</v>
      </c>
      <c r="E9" s="114" t="s">
        <v>2427</v>
      </c>
    </row>
    <row r="10" spans="1:5" ht="18" x14ac:dyDescent="0.25">
      <c r="A10" s="115" t="str">
        <f>VLOOKUP(B10,'[1]LISTADO ATM'!$A$2:$C$817,3,0)</f>
        <v>NORTE</v>
      </c>
      <c r="B10" s="115">
        <v>649</v>
      </c>
      <c r="C10" s="115" t="str">
        <f>VLOOKUP(B10,'[1]LISTADO ATM'!$A$2:$B$816,2,0)</f>
        <v xml:space="preserve">ATM Oficina Galería 56 (San Francisco de Macorís) </v>
      </c>
      <c r="D10" s="123" t="s">
        <v>2494</v>
      </c>
      <c r="E10" s="127">
        <v>335753607</v>
      </c>
    </row>
    <row r="11" spans="1:5" ht="18.75" thickBot="1" x14ac:dyDescent="0.3">
      <c r="A11" s="115" t="str">
        <f>VLOOKUP(B11,'[1]LISTADO ATM'!$A$2:$C$817,3,0)</f>
        <v>NORTE</v>
      </c>
      <c r="B11" s="115">
        <v>888</v>
      </c>
      <c r="C11" s="115" t="str">
        <f>VLOOKUP(B11,'[1]LISTADO ATM'!$A$2:$B$816,2,0)</f>
        <v>ATM Oficina galeria 56 II (SFM)</v>
      </c>
      <c r="D11" s="123" t="s">
        <v>2494</v>
      </c>
      <c r="E11" s="115" t="s">
        <v>2508</v>
      </c>
    </row>
    <row r="12" spans="1:5" ht="18.75" thickBot="1" x14ac:dyDescent="0.3">
      <c r="A12" s="120" t="s">
        <v>2428</v>
      </c>
      <c r="B12" s="136">
        <f>COUNT(B10:B11)</f>
        <v>2</v>
      </c>
      <c r="C12" s="155"/>
      <c r="D12" s="156"/>
      <c r="E12" s="157"/>
    </row>
    <row r="13" spans="1:5" ht="15.75" thickBot="1" x14ac:dyDescent="0.3">
      <c r="A13" s="97"/>
      <c r="B13" s="97"/>
      <c r="C13" s="97"/>
      <c r="D13" s="97"/>
      <c r="E13" s="97"/>
    </row>
    <row r="14" spans="1:5" ht="18.75" thickBot="1" x14ac:dyDescent="0.3">
      <c r="A14" s="152" t="s">
        <v>2430</v>
      </c>
      <c r="B14" s="153"/>
      <c r="C14" s="153"/>
      <c r="D14" s="153"/>
      <c r="E14" s="154"/>
    </row>
    <row r="15" spans="1:5" ht="18" x14ac:dyDescent="0.25">
      <c r="A15" s="113" t="s">
        <v>15</v>
      </c>
      <c r="B15" s="114" t="s">
        <v>2426</v>
      </c>
      <c r="C15" s="114" t="s">
        <v>46</v>
      </c>
      <c r="D15" s="114" t="s">
        <v>2433</v>
      </c>
      <c r="E15" s="114" t="s">
        <v>2427</v>
      </c>
    </row>
    <row r="16" spans="1:5" ht="18" x14ac:dyDescent="0.25">
      <c r="A16" s="115" t="str">
        <f>VLOOKUP(B16,'[1]LISTADO ATM'!$A$2:$C$817,3,0)</f>
        <v>SUR</v>
      </c>
      <c r="B16" s="115">
        <v>730</v>
      </c>
      <c r="C16" s="115" t="str">
        <f>VLOOKUP(B16,'[1]LISTADO ATM'!$A$2:$B$816,2,0)</f>
        <v xml:space="preserve">ATM Palacio de Justicia Barahona </v>
      </c>
      <c r="D16" s="116" t="s">
        <v>2455</v>
      </c>
      <c r="E16" s="126">
        <v>335753039</v>
      </c>
    </row>
    <row r="17" spans="1:5" ht="18" x14ac:dyDescent="0.25">
      <c r="A17" s="115" t="str">
        <f>VLOOKUP(B17,'[1]LISTADO ATM'!$A$2:$C$817,3,0)</f>
        <v>ESTE</v>
      </c>
      <c r="B17" s="115">
        <v>934</v>
      </c>
      <c r="C17" s="115" t="str">
        <f>VLOOKUP(B17,'[1]LISTADO ATM'!$A$2:$B$816,2,0)</f>
        <v>ATM Hotel Dreams La Romana</v>
      </c>
      <c r="D17" s="116" t="s">
        <v>2455</v>
      </c>
      <c r="E17" s="126">
        <v>335753119</v>
      </c>
    </row>
    <row r="18" spans="1:5" ht="18" x14ac:dyDescent="0.25">
      <c r="A18" s="115" t="str">
        <f>VLOOKUP(B18,'[1]LISTADO ATM'!$A$2:$C$817,3,0)</f>
        <v>DISTRITO NACIONAL</v>
      </c>
      <c r="B18" s="115">
        <v>20</v>
      </c>
      <c r="C18" s="115" t="str">
        <f>VLOOKUP(B18,'[1]LISTADO ATM'!$A$2:$B$816,2,0)</f>
        <v>ATM S/M Aprezio Las Palmas</v>
      </c>
      <c r="D18" s="116" t="s">
        <v>2455</v>
      </c>
      <c r="E18" s="115">
        <v>335753484</v>
      </c>
    </row>
    <row r="19" spans="1:5" ht="18" x14ac:dyDescent="0.25">
      <c r="A19" s="115" t="str">
        <f>VLOOKUP(B19,'[1]LISTADO ATM'!$A$2:$C$817,3,0)</f>
        <v>NORTE</v>
      </c>
      <c r="B19" s="115">
        <v>965</v>
      </c>
      <c r="C19" s="115" t="str">
        <f>VLOOKUP(B19,'[1]LISTADO ATM'!$A$2:$B$816,2,0)</f>
        <v xml:space="preserve">ATM S/M La Fuente FUN (Santiago) </v>
      </c>
      <c r="D19" s="116" t="s">
        <v>2455</v>
      </c>
      <c r="E19" s="115">
        <v>335753483</v>
      </c>
    </row>
    <row r="20" spans="1:5" ht="18" x14ac:dyDescent="0.25">
      <c r="A20" s="115" t="str">
        <f>VLOOKUP(B20,'[1]LISTADO ATM'!$A$2:$C$817,3,0)</f>
        <v>SUR</v>
      </c>
      <c r="B20" s="115">
        <v>182</v>
      </c>
      <c r="C20" s="115" t="str">
        <f>VLOOKUP(B20,'[1]LISTADO ATM'!$A$2:$B$816,2,0)</f>
        <v xml:space="preserve">ATM Barahona Comb </v>
      </c>
      <c r="D20" s="116" t="s">
        <v>2455</v>
      </c>
      <c r="E20" s="126">
        <v>335753182</v>
      </c>
    </row>
    <row r="21" spans="1:5" ht="18" x14ac:dyDescent="0.25">
      <c r="A21" s="115" t="str">
        <f>VLOOKUP(B21,'[1]LISTADO ATM'!$A$2:$C$817,3,0)</f>
        <v>DISTRITO NACIONAL</v>
      </c>
      <c r="B21" s="115">
        <v>722</v>
      </c>
      <c r="C21" s="115" t="str">
        <f>VLOOKUP(B21,'[1]LISTADO ATM'!$A$2:$B$816,2,0)</f>
        <v xml:space="preserve">ATM Oficina Charles de Gaulle III </v>
      </c>
      <c r="D21" s="116" t="s">
        <v>2455</v>
      </c>
      <c r="E21" s="126" t="s">
        <v>2510</v>
      </c>
    </row>
    <row r="22" spans="1:5" ht="18" x14ac:dyDescent="0.25">
      <c r="A22" s="115" t="str">
        <f>VLOOKUP(B22,'[1]LISTADO ATM'!$A$2:$C$817,3,0)</f>
        <v>DISTRITO NACIONAL</v>
      </c>
      <c r="B22" s="115">
        <v>744</v>
      </c>
      <c r="C22" s="115" t="str">
        <f>VLOOKUP(B22,'[1]LISTADO ATM'!$A$2:$B$816,2,0)</f>
        <v xml:space="preserve">ATM Multicentro La Sirena Venezuela </v>
      </c>
      <c r="D22" s="116" t="s">
        <v>2455</v>
      </c>
      <c r="E22" s="126" t="s">
        <v>2511</v>
      </c>
    </row>
    <row r="23" spans="1:5" ht="18" x14ac:dyDescent="0.25">
      <c r="A23" s="115" t="str">
        <f>VLOOKUP(B23,'[1]LISTADO ATM'!$A$2:$C$817,3,0)</f>
        <v>NORTE</v>
      </c>
      <c r="B23" s="115">
        <v>256</v>
      </c>
      <c r="C23" s="115" t="str">
        <f>VLOOKUP(B23,'[1]LISTADO ATM'!$A$2:$B$816,2,0)</f>
        <v xml:space="preserve">ATM Oficina Licey Al Medio </v>
      </c>
      <c r="D23" s="116" t="s">
        <v>2455</v>
      </c>
      <c r="E23" s="126" t="s">
        <v>2512</v>
      </c>
    </row>
    <row r="24" spans="1:5" ht="18" x14ac:dyDescent="0.25">
      <c r="A24" s="115" t="str">
        <f>VLOOKUP(B24,'[1]LISTADO ATM'!$A$2:$C$817,3,0)</f>
        <v>NORTE</v>
      </c>
      <c r="B24" s="115">
        <v>337</v>
      </c>
      <c r="C24" s="115" t="str">
        <f>VLOOKUP(B24,'[1]LISTADO ATM'!$A$2:$B$816,2,0)</f>
        <v>ATM S/M Cooperativa Moca</v>
      </c>
      <c r="D24" s="116" t="s">
        <v>2455</v>
      </c>
      <c r="E24" s="115">
        <v>335753487</v>
      </c>
    </row>
    <row r="25" spans="1:5" ht="18" x14ac:dyDescent="0.25">
      <c r="A25" s="115" t="str">
        <f>VLOOKUP(B25,'[1]LISTADO ATM'!$A$2:$C$817,3,0)</f>
        <v>DISTRITO NACIONAL</v>
      </c>
      <c r="B25" s="115">
        <v>918</v>
      </c>
      <c r="C25" s="115" t="str">
        <f>VLOOKUP(B25,'[1]LISTADO ATM'!$A$2:$B$816,2,0)</f>
        <v xml:space="preserve">ATM S/M Liverpool de la Jacobo Majluta </v>
      </c>
      <c r="D25" s="116" t="s">
        <v>2455</v>
      </c>
      <c r="E25" s="115">
        <v>335753489</v>
      </c>
    </row>
    <row r="26" spans="1:5" ht="18" x14ac:dyDescent="0.25">
      <c r="A26" s="115" t="str">
        <f>VLOOKUP(B26,'[1]LISTADO ATM'!$A$2:$C$817,3,0)</f>
        <v>NORTE</v>
      </c>
      <c r="B26" s="115">
        <v>987</v>
      </c>
      <c r="C26" s="115" t="str">
        <f>VLOOKUP(B26,'[1]LISTADO ATM'!$A$2:$B$816,2,0)</f>
        <v xml:space="preserve">ATM S/M Jumbo (Moca) </v>
      </c>
      <c r="D26" s="116" t="s">
        <v>2455</v>
      </c>
      <c r="E26" s="115">
        <v>335753488</v>
      </c>
    </row>
    <row r="27" spans="1:5" ht="18" x14ac:dyDescent="0.25">
      <c r="A27" s="115" t="str">
        <f>VLOOKUP(B27,'[1]LISTADO ATM'!$A$2:$C$817,3,0)</f>
        <v>DISTRITO NACIONAL</v>
      </c>
      <c r="B27" s="115">
        <v>527</v>
      </c>
      <c r="C27" s="115" t="str">
        <f>VLOOKUP(B27,'[1]LISTADO ATM'!$A$2:$B$816,2,0)</f>
        <v>ATM Oficina Zona Oriental II</v>
      </c>
      <c r="D27" s="116" t="s">
        <v>2455</v>
      </c>
      <c r="E27" s="115">
        <v>335753604</v>
      </c>
    </row>
    <row r="28" spans="1:5" ht="18" x14ac:dyDescent="0.25">
      <c r="A28" s="115" t="str">
        <f>VLOOKUP(B28,'[1]LISTADO ATM'!$A$2:$C$817,3,0)</f>
        <v>DISTRITO NACIONAL</v>
      </c>
      <c r="B28" s="115">
        <v>406</v>
      </c>
      <c r="C28" s="115" t="str">
        <f>VLOOKUP(B28,'[1]LISTADO ATM'!$A$2:$B$816,2,0)</f>
        <v xml:space="preserve">ATM UNP Plaza Lama Máximo Gómez </v>
      </c>
      <c r="D28" s="116" t="s">
        <v>2455</v>
      </c>
      <c r="E28" s="115">
        <v>335753589</v>
      </c>
    </row>
    <row r="29" spans="1:5" ht="18" x14ac:dyDescent="0.25">
      <c r="A29" s="115" t="str">
        <f>VLOOKUP(B29,'[1]LISTADO ATM'!$A$2:$C$817,3,0)</f>
        <v>DISTRITO NACIONAL</v>
      </c>
      <c r="B29" s="115">
        <v>183</v>
      </c>
      <c r="C29" s="115" t="str">
        <f>VLOOKUP(B29,'[1]LISTADO ATM'!$A$2:$B$816,2,0)</f>
        <v>ATM Estación Nativa Km. 22 Aut. Duarte.</v>
      </c>
      <c r="D29" s="116" t="s">
        <v>2455</v>
      </c>
      <c r="E29" s="126">
        <v>335753210</v>
      </c>
    </row>
    <row r="30" spans="1:5" ht="18" x14ac:dyDescent="0.25">
      <c r="A30" s="115" t="str">
        <f>VLOOKUP(B30,'[1]LISTADO ATM'!$A$2:$C$817,3,0)</f>
        <v>NORTE</v>
      </c>
      <c r="B30" s="115">
        <v>351</v>
      </c>
      <c r="C30" s="115" t="str">
        <f>VLOOKUP(B30,'[1]LISTADO ATM'!$A$2:$B$816,2,0)</f>
        <v xml:space="preserve">ATM S/M José Luís (Puerto Plata) </v>
      </c>
      <c r="D30" s="116" t="s">
        <v>2455</v>
      </c>
      <c r="E30" s="128">
        <v>335753590</v>
      </c>
    </row>
    <row r="31" spans="1:5" ht="18" x14ac:dyDescent="0.25">
      <c r="A31" s="115" t="str">
        <f>VLOOKUP(B31,'[1]LISTADO ATM'!$A$2:$C$817,3,0)</f>
        <v>DISTRITO NACIONAL</v>
      </c>
      <c r="B31" s="115">
        <v>958</v>
      </c>
      <c r="C31" s="115" t="str">
        <f>VLOOKUP(B31,'[1]LISTADO ATM'!$A$2:$B$816,2,0)</f>
        <v xml:space="preserve">ATM Olé Aut. San Isidro </v>
      </c>
      <c r="D31" s="116" t="s">
        <v>2455</v>
      </c>
      <c r="E31" s="126">
        <v>335753455</v>
      </c>
    </row>
    <row r="32" spans="1:5" ht="18" x14ac:dyDescent="0.25">
      <c r="A32" s="115" t="str">
        <f>VLOOKUP(B32,'[1]LISTADO ATM'!$A$2:$C$817,3,0)</f>
        <v>DISTRITO NACIONAL</v>
      </c>
      <c r="B32" s="115">
        <v>967</v>
      </c>
      <c r="C32" s="115" t="str">
        <f>VLOOKUP(B32,'[1]LISTADO ATM'!$A$2:$B$816,2,0)</f>
        <v xml:space="preserve">ATM UNP Hiper Olé Autopista Duarte </v>
      </c>
      <c r="D32" s="116" t="s">
        <v>2455</v>
      </c>
      <c r="E32" s="127">
        <v>335753550</v>
      </c>
    </row>
    <row r="33" spans="1:5" s="97" customFormat="1" ht="18" x14ac:dyDescent="0.25">
      <c r="A33" s="115" t="str">
        <f>VLOOKUP(B33,'[1]LISTADO ATM'!$A$2:$C$817,3,0)</f>
        <v>DISTRITO NACIONAL</v>
      </c>
      <c r="B33" s="115">
        <v>823</v>
      </c>
      <c r="C33" s="115" t="str">
        <f>VLOOKUP(B33,'[1]LISTADO ATM'!$A$2:$B$816,2,0)</f>
        <v xml:space="preserve">ATM UNP El Carril (Haina) </v>
      </c>
      <c r="D33" s="116" t="s">
        <v>2455</v>
      </c>
      <c r="E33" s="127">
        <v>335753554</v>
      </c>
    </row>
    <row r="34" spans="1:5" ht="18" x14ac:dyDescent="0.25">
      <c r="A34" s="115" t="str">
        <f>VLOOKUP(B34,'[1]LISTADO ATM'!$A$2:$C$817,3,0)</f>
        <v>SUR</v>
      </c>
      <c r="B34" s="115">
        <v>252</v>
      </c>
      <c r="C34" s="115" t="str">
        <f>VLOOKUP(B34,'[1]LISTADO ATM'!$A$2:$B$816,2,0)</f>
        <v xml:space="preserve">ATM Banco Agrícola (Barahona) </v>
      </c>
      <c r="D34" s="116" t="s">
        <v>2455</v>
      </c>
      <c r="E34" s="115">
        <v>335753542</v>
      </c>
    </row>
    <row r="35" spans="1:5" ht="18" x14ac:dyDescent="0.25">
      <c r="A35" s="115" t="str">
        <f>VLOOKUP(B35,'[1]LISTADO ATM'!$A$2:$C$817,3,0)</f>
        <v>ESTE</v>
      </c>
      <c r="B35" s="115">
        <v>673</v>
      </c>
      <c r="C35" s="115" t="str">
        <f>VLOOKUP(B35,'[1]LISTADO ATM'!$A$2:$B$816,2,0)</f>
        <v>ATM Clínica Dr. Cruz Jiminián</v>
      </c>
      <c r="D35" s="116" t="s">
        <v>2455</v>
      </c>
      <c r="E35" s="127">
        <v>335753543</v>
      </c>
    </row>
    <row r="36" spans="1:5" ht="18" x14ac:dyDescent="0.25">
      <c r="A36" s="115" t="str">
        <f>VLOOKUP(B36,'[1]LISTADO ATM'!$A$2:$C$817,3,0)</f>
        <v>DISTRITO NACIONAL</v>
      </c>
      <c r="B36" s="115">
        <v>407</v>
      </c>
      <c r="C36" s="115" t="str">
        <f>VLOOKUP(B36,'[1]LISTADO ATM'!$A$2:$B$816,2,0)</f>
        <v xml:space="preserve">ATM Multicentro La Sirena Villa Mella </v>
      </c>
      <c r="D36" s="116" t="s">
        <v>2455</v>
      </c>
      <c r="E36" s="127">
        <v>335753591</v>
      </c>
    </row>
    <row r="37" spans="1:5" ht="18" x14ac:dyDescent="0.25">
      <c r="A37" s="115" t="str">
        <f>VLOOKUP(B37,'[1]LISTADO ATM'!$A$2:$C$817,3,0)</f>
        <v>ESTE</v>
      </c>
      <c r="B37" s="115">
        <v>843</v>
      </c>
      <c r="C37" s="115" t="str">
        <f>VLOOKUP(B37,'[1]LISTADO ATM'!$A$2:$B$816,2,0)</f>
        <v xml:space="preserve">ATM Oficina Romana Centro </v>
      </c>
      <c r="D37" s="116" t="s">
        <v>2455</v>
      </c>
      <c r="E37" s="127">
        <v>335753613</v>
      </c>
    </row>
    <row r="38" spans="1:5" ht="18" x14ac:dyDescent="0.25">
      <c r="A38" s="115" t="str">
        <f>VLOOKUP(B38,'[1]LISTADO ATM'!$A$2:$C$817,3,0)</f>
        <v>DISTRITO NACIONAL</v>
      </c>
      <c r="B38" s="115">
        <v>570</v>
      </c>
      <c r="C38" s="115" t="str">
        <f>VLOOKUP(B38,'[1]LISTADO ATM'!$A$2:$B$816,2,0)</f>
        <v xml:space="preserve">ATM S/M Liverpool Villa Mella </v>
      </c>
      <c r="D38" s="116" t="s">
        <v>2455</v>
      </c>
      <c r="E38" s="127">
        <v>335753222</v>
      </c>
    </row>
    <row r="39" spans="1:5" ht="18" x14ac:dyDescent="0.25">
      <c r="A39" s="115" t="str">
        <f>VLOOKUP(B39,'[1]LISTADO ATM'!$A$2:$C$817,3,0)</f>
        <v>DISTRITO NACIONAL</v>
      </c>
      <c r="B39" s="115">
        <v>721</v>
      </c>
      <c r="C39" s="115" t="str">
        <f>VLOOKUP(B39,'[1]LISTADO ATM'!$A$2:$B$816,2,0)</f>
        <v xml:space="preserve">ATM Oficina Charles de Gaulle II </v>
      </c>
      <c r="D39" s="116" t="s">
        <v>2455</v>
      </c>
      <c r="E39" s="127" t="s">
        <v>2542</v>
      </c>
    </row>
    <row r="40" spans="1:5" ht="18" x14ac:dyDescent="0.25">
      <c r="A40" s="115" t="str">
        <f>VLOOKUP(B40,'[1]LISTADO ATM'!$A$2:$C$817,3,0)</f>
        <v>DISTRITO NACIONAL</v>
      </c>
      <c r="B40" s="115">
        <v>672</v>
      </c>
      <c r="C40" s="115" t="str">
        <f>VLOOKUP(B40,'[1]LISTADO ATM'!$A$2:$B$816,2,0)</f>
        <v>ATM Destacamento Policía Nacional La Victoria</v>
      </c>
      <c r="D40" s="116" t="s">
        <v>2455</v>
      </c>
      <c r="E40" s="127" t="s">
        <v>2544</v>
      </c>
    </row>
    <row r="41" spans="1:5" ht="18" x14ac:dyDescent="0.25">
      <c r="A41" s="115" t="str">
        <f>VLOOKUP(B41,'[1]LISTADO ATM'!$A$2:$C$817,3,0)</f>
        <v>NORTE</v>
      </c>
      <c r="B41" s="115">
        <v>119</v>
      </c>
      <c r="C41" s="115" t="str">
        <f>VLOOKUP(B41,'[1]LISTADO ATM'!$A$2:$B$816,2,0)</f>
        <v>ATM Oficina La Barranquita</v>
      </c>
      <c r="D41" s="116" t="s">
        <v>2455</v>
      </c>
      <c r="E41" s="127" t="s">
        <v>2545</v>
      </c>
    </row>
    <row r="42" spans="1:5" ht="18" x14ac:dyDescent="0.25">
      <c r="A42" s="115" t="str">
        <f>VLOOKUP(B42,'[1]LISTADO ATM'!$A$2:$C$817,3,0)</f>
        <v>NORTE</v>
      </c>
      <c r="B42" s="115">
        <v>144</v>
      </c>
      <c r="C42" s="115" t="str">
        <f>VLOOKUP(B42,'[1]LISTADO ATM'!$A$2:$B$816,2,0)</f>
        <v xml:space="preserve">ATM Oficina Villa Altagracia </v>
      </c>
      <c r="D42" s="116" t="s">
        <v>2455</v>
      </c>
      <c r="E42" s="127" t="s">
        <v>2546</v>
      </c>
    </row>
    <row r="43" spans="1:5" ht="18" x14ac:dyDescent="0.25">
      <c r="A43" s="115" t="str">
        <f>VLOOKUP(B43,'[1]LISTADO ATM'!$A$2:$C$817,3,0)</f>
        <v>SUR</v>
      </c>
      <c r="B43" s="115">
        <v>249</v>
      </c>
      <c r="C43" s="115" t="str">
        <f>VLOOKUP(B43,'[1]LISTADO ATM'!$A$2:$B$816,2,0)</f>
        <v xml:space="preserve">ATM Banco Agrícola Neiba </v>
      </c>
      <c r="D43" s="116" t="s">
        <v>2455</v>
      </c>
      <c r="E43" s="127" t="s">
        <v>2547</v>
      </c>
    </row>
    <row r="44" spans="1:5" ht="18" x14ac:dyDescent="0.25">
      <c r="A44" s="115" t="str">
        <f>VLOOKUP(B44,'[1]LISTADO ATM'!$A$2:$C$817,3,0)</f>
        <v>DISTRITO NACIONAL</v>
      </c>
      <c r="B44" s="115">
        <v>889</v>
      </c>
      <c r="C44" s="115" t="str">
        <f>VLOOKUP(B44,'[1]LISTADO ATM'!$A$2:$B$816,2,0)</f>
        <v>ATM Oficina Plaza Lama Máximo Gómez II</v>
      </c>
      <c r="D44" s="116" t="s">
        <v>2455</v>
      </c>
      <c r="E44" s="127" t="s">
        <v>2548</v>
      </c>
    </row>
    <row r="45" spans="1:5" ht="18.75" customHeight="1" x14ac:dyDescent="0.25">
      <c r="A45" s="115" t="str">
        <f>VLOOKUP(B45,'[1]LISTADO ATM'!$A$2:$C$817,3,0)</f>
        <v>ESTE</v>
      </c>
      <c r="B45" s="115">
        <v>609</v>
      </c>
      <c r="C45" s="115" t="str">
        <f>VLOOKUP(B45,'[1]LISTADO ATM'!$A$2:$B$816,2,0)</f>
        <v xml:space="preserve">ATM S/M Jumbo (San Pedro) </v>
      </c>
      <c r="D45" s="116" t="s">
        <v>2455</v>
      </c>
      <c r="E45" s="127" t="s">
        <v>2549</v>
      </c>
    </row>
    <row r="46" spans="1:5" ht="18" x14ac:dyDescent="0.25">
      <c r="A46" s="115" t="str">
        <f>VLOOKUP(B46,'[1]LISTADO ATM'!$A$2:$C$817,3,0)</f>
        <v>SUR</v>
      </c>
      <c r="B46" s="115">
        <v>301</v>
      </c>
      <c r="C46" s="115" t="str">
        <f>VLOOKUP(B46,'[1]LISTADO ATM'!$A$2:$B$816,2,0)</f>
        <v xml:space="preserve">ATM UNP Alfa y Omega (Barahona) </v>
      </c>
      <c r="D46" s="116" t="s">
        <v>2455</v>
      </c>
      <c r="E46" s="127" t="s">
        <v>2550</v>
      </c>
    </row>
    <row r="47" spans="1:5" ht="18" x14ac:dyDescent="0.25">
      <c r="A47" s="115" t="str">
        <f>VLOOKUP(B47,'[1]LISTADO ATM'!$A$2:$C$817,3,0)</f>
        <v>DISTRITO NACIONAL</v>
      </c>
      <c r="B47" s="115">
        <v>235</v>
      </c>
      <c r="C47" s="115" t="str">
        <f>VLOOKUP(B47,'[1]LISTADO ATM'!$A$2:$B$816,2,0)</f>
        <v xml:space="preserve">ATM Oficina Multicentro La Sirena San Isidro </v>
      </c>
      <c r="D47" s="116" t="s">
        <v>2455</v>
      </c>
      <c r="E47" s="122">
        <v>335753669</v>
      </c>
    </row>
    <row r="48" spans="1:5" ht="18" x14ac:dyDescent="0.25">
      <c r="A48" s="115" t="str">
        <f>VLOOKUP(B48,'[1]LISTADO ATM'!$A$2:$C$817,3,0)</f>
        <v>DISTRITO NACIONAL</v>
      </c>
      <c r="B48" s="115">
        <v>437</v>
      </c>
      <c r="C48" s="115" t="str">
        <f>VLOOKUP(B48,'[1]LISTADO ATM'!$A$2:$B$816,2,0)</f>
        <v xml:space="preserve">ATM Autobanco Torre III </v>
      </c>
      <c r="D48" s="116" t="s">
        <v>2455</v>
      </c>
      <c r="E48" s="122">
        <v>335753670</v>
      </c>
    </row>
    <row r="49" spans="1:5" ht="18" x14ac:dyDescent="0.25">
      <c r="A49" s="115" t="str">
        <f>VLOOKUP(B49,'[1]LISTADO ATM'!$A$2:$C$817,3,0)</f>
        <v>NORTE</v>
      </c>
      <c r="B49" s="115">
        <v>746</v>
      </c>
      <c r="C49" s="115" t="str">
        <f>VLOOKUP(B49,'[1]LISTADO ATM'!$A$2:$B$816,2,0)</f>
        <v xml:space="preserve">ATM Oficina Las Terrenas </v>
      </c>
      <c r="D49" s="116" t="s">
        <v>2455</v>
      </c>
      <c r="E49" s="122">
        <v>335753671</v>
      </c>
    </row>
    <row r="50" spans="1:5" ht="18.75" customHeight="1" thickBot="1" x14ac:dyDescent="0.3">
      <c r="A50" s="120" t="s">
        <v>2428</v>
      </c>
      <c r="B50" s="125">
        <f>COUNT(B16:B49)</f>
        <v>34</v>
      </c>
      <c r="C50" s="117"/>
      <c r="D50" s="118"/>
      <c r="E50" s="119"/>
    </row>
    <row r="51" spans="1:5" ht="15.75" thickBot="1" x14ac:dyDescent="0.3">
      <c r="A51" s="97"/>
      <c r="B51" s="97"/>
      <c r="C51" s="97"/>
      <c r="D51" s="97"/>
      <c r="E51" s="97"/>
    </row>
    <row r="52" spans="1:5" ht="18.75" thickBot="1" x14ac:dyDescent="0.3">
      <c r="A52" s="152" t="s">
        <v>2431</v>
      </c>
      <c r="B52" s="153"/>
      <c r="C52" s="153"/>
      <c r="D52" s="153"/>
      <c r="E52" s="154"/>
    </row>
    <row r="53" spans="1:5" ht="18" x14ac:dyDescent="0.25">
      <c r="A53" s="113" t="s">
        <v>15</v>
      </c>
      <c r="B53" s="114" t="s">
        <v>2426</v>
      </c>
      <c r="C53" s="114" t="s">
        <v>46</v>
      </c>
      <c r="D53" s="114" t="s">
        <v>2433</v>
      </c>
      <c r="E53" s="114" t="s">
        <v>2427</v>
      </c>
    </row>
    <row r="54" spans="1:5" s="97" customFormat="1" ht="18" x14ac:dyDescent="0.25">
      <c r="A54" s="115" t="str">
        <f>VLOOKUP(B54,'[1]LISTADO ATM'!$A$2:$C$817,3,0)</f>
        <v>NORTE</v>
      </c>
      <c r="B54" s="115">
        <v>729</v>
      </c>
      <c r="C54" s="115" t="str">
        <f>VLOOKUP(B54,'[1]LISTADO ATM'!$A$2:$B$816,2,0)</f>
        <v xml:space="preserve">ATM Zona Franca (La Vega) </v>
      </c>
      <c r="D54" s="124" t="s">
        <v>2459</v>
      </c>
      <c r="E54" s="126">
        <v>335752508</v>
      </c>
    </row>
    <row r="55" spans="1:5" s="97" customFormat="1" ht="18" x14ac:dyDescent="0.25">
      <c r="A55" s="115" t="str">
        <f>VLOOKUP(B55,'[1]LISTADO ATM'!$A$2:$C$817,3,0)</f>
        <v>NORTE</v>
      </c>
      <c r="B55" s="115">
        <v>500</v>
      </c>
      <c r="C55" s="115" t="str">
        <f>VLOOKUP(B55,'[1]LISTADO ATM'!$A$2:$B$816,2,0)</f>
        <v xml:space="preserve">ATM UNP Cutupú </v>
      </c>
      <c r="D55" s="124" t="s">
        <v>2459</v>
      </c>
      <c r="E55" s="115">
        <v>335753541</v>
      </c>
    </row>
    <row r="56" spans="1:5" s="97" customFormat="1" ht="18" x14ac:dyDescent="0.25">
      <c r="A56" s="115" t="str">
        <f>VLOOKUP(B56,'[1]LISTADO ATM'!$A$2:$C$817,3,0)</f>
        <v>DISTRITO NACIONAL</v>
      </c>
      <c r="B56" s="115">
        <v>302</v>
      </c>
      <c r="C56" s="115" t="str">
        <f>VLOOKUP(B56,'[1]LISTADO ATM'!$A$2:$B$816,2,0)</f>
        <v xml:space="preserve">ATM S/M Aprezio Los Mameyes  </v>
      </c>
      <c r="D56" s="124" t="s">
        <v>2459</v>
      </c>
      <c r="E56" s="115">
        <v>335753486</v>
      </c>
    </row>
    <row r="57" spans="1:5" ht="18" x14ac:dyDescent="0.25">
      <c r="A57" s="115" t="str">
        <f>VLOOKUP(B57,'[1]LISTADO ATM'!$A$2:$C$817,3,0)</f>
        <v>NORTE</v>
      </c>
      <c r="B57" s="115">
        <v>532</v>
      </c>
      <c r="C57" s="115" t="str">
        <f>VLOOKUP(B57,'[1]LISTADO ATM'!$A$2:$B$816,2,0)</f>
        <v xml:space="preserve">ATM UNP Guanábano (Moca) </v>
      </c>
      <c r="D57" s="124" t="s">
        <v>2459</v>
      </c>
      <c r="E57" s="115" t="s">
        <v>2507</v>
      </c>
    </row>
    <row r="58" spans="1:5" ht="18" x14ac:dyDescent="0.25">
      <c r="A58" s="115" t="str">
        <f>VLOOKUP(B58,'[1]LISTADO ATM'!$A$2:$C$817,3,0)</f>
        <v>DISTRITO NACIONAL</v>
      </c>
      <c r="B58" s="115">
        <v>267</v>
      </c>
      <c r="C58" s="115" t="str">
        <f>VLOOKUP(B58,'[1]LISTADO ATM'!$A$2:$B$816,2,0)</f>
        <v xml:space="preserve">ATM Centro de Caja México </v>
      </c>
      <c r="D58" s="124" t="s">
        <v>2459</v>
      </c>
      <c r="E58" s="115" t="s">
        <v>2509</v>
      </c>
    </row>
    <row r="59" spans="1:5" ht="18" x14ac:dyDescent="0.25">
      <c r="A59" s="115" t="str">
        <f>VLOOKUP(B59,'[1]LISTADO ATM'!$A$2:$C$817,3,0)</f>
        <v>DISTRITO NACIONAL</v>
      </c>
      <c r="B59" s="115">
        <v>785</v>
      </c>
      <c r="C59" s="115" t="str">
        <f>VLOOKUP(B59,'[1]LISTADO ATM'!$A$2:$B$816,2,0)</f>
        <v xml:space="preserve">ATM S/M Nacional Máximo Gómez </v>
      </c>
      <c r="D59" s="124" t="s">
        <v>2459</v>
      </c>
      <c r="E59" s="126">
        <v>335753078</v>
      </c>
    </row>
    <row r="60" spans="1:5" ht="18" x14ac:dyDescent="0.25">
      <c r="A60" s="115" t="str">
        <f>VLOOKUP(B60,'[1]LISTADO ATM'!$A$2:$C$817,3,0)</f>
        <v>DISTRITO NACIONAL</v>
      </c>
      <c r="B60" s="115">
        <v>911</v>
      </c>
      <c r="C60" s="115" t="str">
        <f>VLOOKUP(B60,'[1]LISTADO ATM'!$A$2:$B$816,2,0)</f>
        <v xml:space="preserve">ATM Oficina Venezuela II </v>
      </c>
      <c r="D60" s="124" t="s">
        <v>2459</v>
      </c>
      <c r="E60" s="127">
        <v>335753553</v>
      </c>
    </row>
    <row r="61" spans="1:5" ht="18" x14ac:dyDescent="0.25">
      <c r="A61" s="115" t="str">
        <f>VLOOKUP(B61,'[1]LISTADO ATM'!$A$2:$C$817,3,0)</f>
        <v>DISTRITO NACIONAL</v>
      </c>
      <c r="B61" s="115">
        <v>761</v>
      </c>
      <c r="C61" s="115" t="str">
        <f>VLOOKUP(B61,'[1]LISTADO ATM'!$A$2:$B$816,2,0)</f>
        <v xml:space="preserve">ATM ISSPOL </v>
      </c>
      <c r="D61" s="124" t="s">
        <v>2459</v>
      </c>
      <c r="E61" s="127">
        <v>335753485</v>
      </c>
    </row>
    <row r="62" spans="1:5" ht="18" x14ac:dyDescent="0.25">
      <c r="A62" s="115" t="str">
        <f>VLOOKUP(B62,'[1]LISTADO ATM'!$A$2:$C$817,3,0)</f>
        <v>DISTRITO NACIONAL</v>
      </c>
      <c r="B62" s="115">
        <v>557</v>
      </c>
      <c r="C62" s="115" t="str">
        <f>VLOOKUP(B62,'[1]LISTADO ATM'!$A$2:$B$816,2,0)</f>
        <v xml:space="preserve">ATM Multicentro La Sirena Ave. Mella </v>
      </c>
      <c r="D62" s="124" t="s">
        <v>2459</v>
      </c>
      <c r="E62" s="127">
        <v>335753672</v>
      </c>
    </row>
    <row r="63" spans="1:5" ht="18" x14ac:dyDescent="0.25">
      <c r="A63" s="115" t="str">
        <f>VLOOKUP(B63,'[1]LISTADO ATM'!$A$2:$C$817,3,0)</f>
        <v>NORTE</v>
      </c>
      <c r="B63" s="174">
        <v>903</v>
      </c>
      <c r="C63" s="115" t="str">
        <f>VLOOKUP(B63,'[1]LISTADO ATM'!$A$2:$B$816,2,0)</f>
        <v xml:space="preserve">ATM Oficina La Vega Real I </v>
      </c>
      <c r="D63" s="124" t="s">
        <v>2459</v>
      </c>
      <c r="E63" s="122">
        <v>335753551</v>
      </c>
    </row>
    <row r="64" spans="1:5" ht="18.75" thickBot="1" x14ac:dyDescent="0.3">
      <c r="A64" s="120" t="s">
        <v>2428</v>
      </c>
      <c r="B64" s="125">
        <f>COUNT(B54:B63)</f>
        <v>10</v>
      </c>
      <c r="C64" s="118"/>
      <c r="D64" s="118"/>
      <c r="E64" s="119"/>
    </row>
    <row r="65" spans="1:5" ht="15.75" thickBot="1" x14ac:dyDescent="0.3">
      <c r="A65" s="97"/>
      <c r="B65" s="97"/>
      <c r="C65" s="97"/>
      <c r="D65" s="97"/>
      <c r="E65" s="97"/>
    </row>
    <row r="66" spans="1:5" ht="18.75" customHeight="1" thickBot="1" x14ac:dyDescent="0.3">
      <c r="A66" s="148" t="s">
        <v>2429</v>
      </c>
      <c r="B66" s="149"/>
      <c r="C66" s="97"/>
      <c r="D66" s="97"/>
      <c r="E66" s="97"/>
    </row>
    <row r="67" spans="1:5" ht="18.75" thickBot="1" x14ac:dyDescent="0.3">
      <c r="A67" s="150">
        <f>+B50+B64</f>
        <v>44</v>
      </c>
      <c r="B67" s="151"/>
      <c r="C67" s="97"/>
      <c r="D67" s="97"/>
      <c r="E67" s="97"/>
    </row>
    <row r="68" spans="1:5" ht="15.75" thickBot="1" x14ac:dyDescent="0.3">
      <c r="A68" s="97"/>
      <c r="B68" s="97"/>
      <c r="C68" s="97"/>
      <c r="D68" s="97"/>
      <c r="E68" s="97"/>
    </row>
    <row r="69" spans="1:5" ht="18.75" thickBot="1" x14ac:dyDescent="0.3">
      <c r="A69" s="152" t="s">
        <v>2432</v>
      </c>
      <c r="B69" s="153"/>
      <c r="C69" s="153"/>
      <c r="D69" s="153"/>
      <c r="E69" s="154"/>
    </row>
    <row r="70" spans="1:5" ht="18" x14ac:dyDescent="0.25">
      <c r="A70" s="113" t="s">
        <v>15</v>
      </c>
      <c r="B70" s="114" t="s">
        <v>2426</v>
      </c>
      <c r="C70" s="121" t="s">
        <v>46</v>
      </c>
      <c r="D70" s="146" t="s">
        <v>2433</v>
      </c>
      <c r="E70" s="147"/>
    </row>
    <row r="71" spans="1:5" ht="18.75" customHeight="1" x14ac:dyDescent="0.25">
      <c r="A71" s="115" t="str">
        <f>VLOOKUP(B71,'[1]LISTADO ATM'!$A$2:$C$817,3,0)</f>
        <v>NORTE</v>
      </c>
      <c r="B71" s="115">
        <v>291</v>
      </c>
      <c r="C71" s="115" t="str">
        <f>VLOOKUP(B71,'[1]LISTADO ATM'!$A$2:$B$816,2,0)</f>
        <v xml:space="preserve">ATM S/M Jumbo Las Colinas </v>
      </c>
      <c r="D71" s="143" t="s">
        <v>2476</v>
      </c>
      <c r="E71" s="143"/>
    </row>
    <row r="72" spans="1:5" ht="18" x14ac:dyDescent="0.25">
      <c r="A72" s="115" t="str">
        <f>VLOOKUP(B72,'[1]LISTADO ATM'!$A$2:$C$817,3,0)</f>
        <v>DISTRITO NACIONAL</v>
      </c>
      <c r="B72" s="115">
        <v>14</v>
      </c>
      <c r="C72" s="115" t="str">
        <f>VLOOKUP(B72,'[1]LISTADO ATM'!$A$2:$B$816,2,0)</f>
        <v xml:space="preserve">ATM Oficina Aeropuerto Las Américas I </v>
      </c>
      <c r="D72" s="143" t="s">
        <v>2476</v>
      </c>
      <c r="E72" s="143"/>
    </row>
    <row r="73" spans="1:5" ht="18" x14ac:dyDescent="0.25">
      <c r="A73" s="115" t="str">
        <f>VLOOKUP(B73,'[1]LISTADO ATM'!$A$2:$C$817,3,0)</f>
        <v>NORTE</v>
      </c>
      <c r="B73" s="115">
        <v>604</v>
      </c>
      <c r="C73" s="115" t="str">
        <f>VLOOKUP(B73,'[1]LISTADO ATM'!$A$2:$B$816,2,0)</f>
        <v xml:space="preserve">ATM Oficina Estancia Nueva (Moca) </v>
      </c>
      <c r="D73" s="143" t="s">
        <v>2495</v>
      </c>
      <c r="E73" s="143"/>
    </row>
    <row r="74" spans="1:5" ht="18" x14ac:dyDescent="0.25">
      <c r="A74" s="115" t="str">
        <f>VLOOKUP(B74,'[1]LISTADO ATM'!$A$2:$C$817,3,0)</f>
        <v>NORTE</v>
      </c>
      <c r="B74" s="115">
        <v>855</v>
      </c>
      <c r="C74" s="115" t="str">
        <f>VLOOKUP(B74,'[1]LISTADO ATM'!$A$2:$B$816,2,0)</f>
        <v xml:space="preserve">ATM Palacio de Justicia La Vega </v>
      </c>
      <c r="D74" s="143" t="s">
        <v>2476</v>
      </c>
      <c r="E74" s="143"/>
    </row>
    <row r="75" spans="1:5" ht="18" x14ac:dyDescent="0.25">
      <c r="A75" s="115" t="str">
        <f>VLOOKUP(B75,'[1]LISTADO ATM'!$A$2:$C$817,3,0)</f>
        <v>ESTE</v>
      </c>
      <c r="B75" s="115">
        <v>822</v>
      </c>
      <c r="C75" s="115" t="str">
        <f>VLOOKUP(B75,'[1]LISTADO ATM'!$A$2:$B$816,2,0)</f>
        <v xml:space="preserve">ATM INDUSPALMA </v>
      </c>
      <c r="D75" s="143" t="s">
        <v>2476</v>
      </c>
      <c r="E75" s="143"/>
    </row>
    <row r="76" spans="1:5" ht="18" x14ac:dyDescent="0.25">
      <c r="A76" s="115" t="str">
        <f>VLOOKUP(B76,'[1]LISTADO ATM'!$A$2:$C$817,3,0)</f>
        <v>DISTRITO NACIONAL</v>
      </c>
      <c r="B76" s="115">
        <v>724</v>
      </c>
      <c r="C76" s="115" t="str">
        <f>VLOOKUP(B76,'[1]LISTADO ATM'!$A$2:$B$816,2,0)</f>
        <v xml:space="preserve">ATM El Huacal I </v>
      </c>
      <c r="D76" s="144" t="s">
        <v>2495</v>
      </c>
      <c r="E76" s="145"/>
    </row>
    <row r="77" spans="1:5" ht="18" x14ac:dyDescent="0.25">
      <c r="A77" s="115" t="str">
        <f>VLOOKUP(B77,'[1]LISTADO ATM'!$A$2:$C$817,3,0)</f>
        <v>NORTE</v>
      </c>
      <c r="B77" s="115">
        <v>741</v>
      </c>
      <c r="C77" s="115" t="str">
        <f>VLOOKUP(B77,'[1]LISTADO ATM'!$A$2:$B$816,2,0)</f>
        <v>ATM CURNE UASD San Francisco de Macorís</v>
      </c>
      <c r="D77" s="143" t="s">
        <v>2476</v>
      </c>
      <c r="E77" s="143"/>
    </row>
    <row r="78" spans="1:5" ht="18" x14ac:dyDescent="0.25">
      <c r="A78" s="115" t="str">
        <f>VLOOKUP(B78,'[1]LISTADO ATM'!$A$2:$C$817,3,0)</f>
        <v>NORTE</v>
      </c>
      <c r="B78" s="115">
        <v>668</v>
      </c>
      <c r="C78" s="115" t="str">
        <f>VLOOKUP(B78,'[1]LISTADO ATM'!$A$2:$B$816,2,0)</f>
        <v>ATM Hospital HEMMI (Santiago)</v>
      </c>
      <c r="D78" s="143" t="s">
        <v>2476</v>
      </c>
      <c r="E78" s="143"/>
    </row>
    <row r="79" spans="1:5" ht="18" x14ac:dyDescent="0.25">
      <c r="A79" s="115" t="str">
        <f>VLOOKUP(B79,'[1]LISTADO ATM'!$A$2:$C$817,3,0)</f>
        <v>NORTE</v>
      </c>
      <c r="B79" s="115">
        <v>748</v>
      </c>
      <c r="C79" s="115" t="str">
        <f>VLOOKUP(B79,'[1]LISTADO ATM'!$A$2:$B$816,2,0)</f>
        <v xml:space="preserve">ATM Centro de Caja (Santiago) </v>
      </c>
      <c r="D79" s="143" t="s">
        <v>2476</v>
      </c>
      <c r="E79" s="143"/>
    </row>
    <row r="80" spans="1:5" ht="18" x14ac:dyDescent="0.25">
      <c r="A80" s="115" t="str">
        <f>VLOOKUP(B80,'[1]LISTADO ATM'!$A$2:$C$817,3,0)</f>
        <v>NORTE</v>
      </c>
      <c r="B80" s="115">
        <v>740</v>
      </c>
      <c r="C80" s="115" t="str">
        <f>VLOOKUP(B80,'[1]LISTADO ATM'!$A$2:$B$816,2,0)</f>
        <v xml:space="preserve">ATM EDENORTE (Santiago) </v>
      </c>
      <c r="D80" s="143" t="s">
        <v>2476</v>
      </c>
      <c r="E80" s="143"/>
    </row>
    <row r="81" spans="1:5" ht="18" x14ac:dyDescent="0.25">
      <c r="A81" s="115" t="str">
        <f>VLOOKUP(B81,'[1]LISTADO ATM'!$A$2:$C$817,3,0)</f>
        <v>ESTE</v>
      </c>
      <c r="B81" s="115">
        <v>651</v>
      </c>
      <c r="C81" s="115" t="str">
        <f>VLOOKUP(B81,'[1]LISTADO ATM'!$A$2:$B$816,2,0)</f>
        <v>ATM Eco Petroleo Romana</v>
      </c>
      <c r="D81" s="143" t="s">
        <v>2476</v>
      </c>
      <c r="E81" s="143"/>
    </row>
    <row r="82" spans="1:5" ht="18.75" thickBot="1" x14ac:dyDescent="0.3">
      <c r="A82" s="115" t="str">
        <f>VLOOKUP(B82,'[1]LISTADO ATM'!$A$2:$C$817,3,0)</f>
        <v>NORTE</v>
      </c>
      <c r="B82" s="174">
        <v>746</v>
      </c>
      <c r="C82" s="115" t="str">
        <f>VLOOKUP(B82,'[1]LISTADO ATM'!$A$2:$B$816,2,0)</f>
        <v xml:space="preserve">ATM Oficina Las Terrenas </v>
      </c>
      <c r="D82" s="144" t="s">
        <v>2495</v>
      </c>
      <c r="E82" s="145"/>
    </row>
    <row r="83" spans="1:5" ht="18.75" thickBot="1" x14ac:dyDescent="0.3">
      <c r="A83" s="120" t="s">
        <v>2428</v>
      </c>
      <c r="B83" s="136">
        <f>COUNT(B71:B82)</f>
        <v>12</v>
      </c>
      <c r="C83" s="118"/>
      <c r="D83" s="118"/>
      <c r="E83" s="119"/>
    </row>
  </sheetData>
  <mergeCells count="23">
    <mergeCell ref="A52:E52"/>
    <mergeCell ref="A66:B66"/>
    <mergeCell ref="A67:B67"/>
    <mergeCell ref="A69:E69"/>
    <mergeCell ref="D70:E70"/>
    <mergeCell ref="A1:E1"/>
    <mergeCell ref="A2:E2"/>
    <mergeCell ref="A3:E3"/>
    <mergeCell ref="A8:E8"/>
    <mergeCell ref="C12:E12"/>
    <mergeCell ref="A14:E14"/>
    <mergeCell ref="D74:E74"/>
    <mergeCell ref="D75:E75"/>
    <mergeCell ref="D73:E73"/>
    <mergeCell ref="D72:E72"/>
    <mergeCell ref="D71:E71"/>
    <mergeCell ref="D76:E76"/>
    <mergeCell ref="D77:E77"/>
    <mergeCell ref="D78:E78"/>
    <mergeCell ref="D79:E79"/>
    <mergeCell ref="D80:E80"/>
    <mergeCell ref="D81:E81"/>
    <mergeCell ref="D82:E82"/>
  </mergeCells>
  <phoneticPr fontId="47" type="noConversion"/>
  <conditionalFormatting sqref="B84:B1048576">
    <cfRule type="duplicateValues" dxfId="127" priority="233"/>
    <cfRule type="duplicateValues" dxfId="126" priority="234"/>
  </conditionalFormatting>
  <conditionalFormatting sqref="B71:B82 B51:B52 B1:B8 B10:B11 B54:B63 B65:B69 B13:B14">
    <cfRule type="duplicateValues" dxfId="83" priority="14"/>
  </conditionalFormatting>
  <conditionalFormatting sqref="E35">
    <cfRule type="duplicateValues" dxfId="82" priority="13"/>
  </conditionalFormatting>
  <conditionalFormatting sqref="E35">
    <cfRule type="duplicateValues" dxfId="81" priority="10"/>
    <cfRule type="duplicateValues" dxfId="80" priority="11"/>
    <cfRule type="duplicateValues" dxfId="79" priority="12"/>
  </conditionalFormatting>
  <conditionalFormatting sqref="E35">
    <cfRule type="duplicateValues" dxfId="78" priority="8"/>
    <cfRule type="duplicateValues" dxfId="77" priority="9"/>
  </conditionalFormatting>
  <conditionalFormatting sqref="B71:B82 B51:B52 B54:B63 B65:B69">
    <cfRule type="duplicateValues" dxfId="76" priority="15"/>
  </conditionalFormatting>
  <conditionalFormatting sqref="E36:E46">
    <cfRule type="duplicateValues" dxfId="75" priority="7"/>
  </conditionalFormatting>
  <conditionalFormatting sqref="E36:E46">
    <cfRule type="duplicateValues" dxfId="74" priority="4"/>
    <cfRule type="duplicateValues" dxfId="73" priority="5"/>
    <cfRule type="duplicateValues" dxfId="72" priority="6"/>
  </conditionalFormatting>
  <conditionalFormatting sqref="E36:E46">
    <cfRule type="duplicateValues" dxfId="71" priority="2"/>
    <cfRule type="duplicateValues" dxfId="70" priority="3"/>
  </conditionalFormatting>
  <conditionalFormatting sqref="B11">
    <cfRule type="duplicateValues" dxfId="69" priority="1"/>
  </conditionalFormatting>
  <conditionalFormatting sqref="B10:B11">
    <cfRule type="duplicateValues" dxfId="68" priority="16"/>
  </conditionalFormatting>
  <conditionalFormatting sqref="B16:B49">
    <cfRule type="duplicateValues" dxfId="67" priority="1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32">
        <v>581</v>
      </c>
      <c r="B430" s="132" t="s">
        <v>1606</v>
      </c>
      <c r="C430" s="132" t="s">
        <v>1275</v>
      </c>
    </row>
    <row r="431" spans="1:3" x14ac:dyDescent="0.25">
      <c r="A431" s="40">
        <v>582</v>
      </c>
      <c r="B431" s="40" t="s">
        <v>2522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4" t="s">
        <v>2437</v>
      </c>
      <c r="B1" s="165"/>
      <c r="C1" s="165"/>
      <c r="D1" s="16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64" t="s">
        <v>2447</v>
      </c>
      <c r="B25" s="165"/>
      <c r="C25" s="165"/>
      <c r="D25" s="16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66" priority="120"/>
  </conditionalFormatting>
  <conditionalFormatting sqref="A27:A34">
    <cfRule type="duplicateValues" dxfId="65" priority="107630"/>
  </conditionalFormatting>
  <conditionalFormatting sqref="A27:A34">
    <cfRule type="duplicateValues" dxfId="64" priority="109"/>
  </conditionalFormatting>
  <conditionalFormatting sqref="A42:A45">
    <cfRule type="duplicateValues" dxfId="63" priority="107"/>
  </conditionalFormatting>
  <conditionalFormatting sqref="A7:A11">
    <cfRule type="duplicateValues" dxfId="62" priority="118999"/>
  </conditionalFormatting>
  <conditionalFormatting sqref="A7:A11">
    <cfRule type="duplicateValues" dxfId="61" priority="119003"/>
    <cfRule type="duplicateValues" dxfId="60" priority="119004"/>
  </conditionalFormatting>
  <conditionalFormatting sqref="A7:A11">
    <cfRule type="duplicateValues" dxfId="59" priority="119007"/>
    <cfRule type="duplicateValues" dxfId="58" priority="119008"/>
  </conditionalFormatting>
  <conditionalFormatting sqref="B37:B39">
    <cfRule type="duplicateValues" dxfId="57" priority="66"/>
    <cfRule type="duplicateValues" dxfId="56" priority="67"/>
  </conditionalFormatting>
  <conditionalFormatting sqref="B37:B39">
    <cfRule type="duplicateValues" dxfId="55" priority="65"/>
  </conditionalFormatting>
  <conditionalFormatting sqref="B37:B39">
    <cfRule type="duplicateValues" dxfId="54" priority="64"/>
  </conditionalFormatting>
  <conditionalFormatting sqref="B37:B39">
    <cfRule type="duplicateValues" dxfId="53" priority="62"/>
    <cfRule type="duplicateValues" dxfId="52" priority="63"/>
  </conditionalFormatting>
  <conditionalFormatting sqref="A27:A34">
    <cfRule type="duplicateValues" dxfId="51" priority="56"/>
  </conditionalFormatting>
  <conditionalFormatting sqref="A27:A34">
    <cfRule type="duplicateValues" dxfId="50" priority="54"/>
    <cfRule type="duplicateValues" dxfId="49" priority="55"/>
  </conditionalFormatting>
  <conditionalFormatting sqref="A27:A34">
    <cfRule type="duplicateValues" dxfId="48" priority="52"/>
    <cfRule type="duplicateValues" dxfId="47" priority="53"/>
  </conditionalFormatting>
  <conditionalFormatting sqref="B3">
    <cfRule type="duplicateValues" dxfId="46" priority="40"/>
    <cfRule type="duplicateValues" dxfId="45" priority="41"/>
  </conditionalFormatting>
  <conditionalFormatting sqref="B3">
    <cfRule type="duplicateValues" dxfId="44" priority="39"/>
  </conditionalFormatting>
  <conditionalFormatting sqref="B3">
    <cfRule type="duplicateValues" dxfId="43" priority="38"/>
  </conditionalFormatting>
  <conditionalFormatting sqref="B3">
    <cfRule type="duplicateValues" dxfId="42" priority="36"/>
    <cfRule type="duplicateValues" dxfId="41" priority="37"/>
  </conditionalFormatting>
  <conditionalFormatting sqref="A4:A6">
    <cfRule type="duplicateValues" dxfId="40" priority="35"/>
  </conditionalFormatting>
  <conditionalFormatting sqref="A4:A6">
    <cfRule type="duplicateValues" dxfId="39" priority="33"/>
    <cfRule type="duplicateValues" dxfId="38" priority="34"/>
  </conditionalFormatting>
  <conditionalFormatting sqref="A4:A6">
    <cfRule type="duplicateValues" dxfId="37" priority="31"/>
    <cfRule type="duplicateValues" dxfId="36" priority="32"/>
  </conditionalFormatting>
  <conditionalFormatting sqref="A30:A34">
    <cfRule type="duplicateValues" dxfId="35" priority="30"/>
  </conditionalFormatting>
  <conditionalFormatting sqref="A30:A34">
    <cfRule type="duplicateValues" dxfId="34" priority="29"/>
  </conditionalFormatting>
  <conditionalFormatting sqref="A3:A6">
    <cfRule type="duplicateValues" dxfId="33" priority="12"/>
  </conditionalFormatting>
  <conditionalFormatting sqref="A3:A6">
    <cfRule type="duplicateValues" dxfId="32" priority="10"/>
    <cfRule type="duplicateValues" dxfId="31" priority="11"/>
  </conditionalFormatting>
  <conditionalFormatting sqref="A3:A6">
    <cfRule type="duplicateValues" dxfId="30" priority="8"/>
    <cfRule type="duplicateValues" dxfId="29" priority="9"/>
  </conditionalFormatting>
  <conditionalFormatting sqref="A35:A41">
    <cfRule type="duplicateValues" dxfId="28" priority="7"/>
  </conditionalFormatting>
  <conditionalFormatting sqref="B4:B6">
    <cfRule type="duplicateValues" dxfId="27" priority="5"/>
    <cfRule type="duplicateValues" dxfId="26" priority="6"/>
  </conditionalFormatting>
  <conditionalFormatting sqref="B4:B6">
    <cfRule type="duplicateValues" dxfId="25" priority="4"/>
  </conditionalFormatting>
  <conditionalFormatting sqref="B4:B6">
    <cfRule type="duplicateValues" dxfId="24" priority="3"/>
  </conditionalFormatting>
  <conditionalFormatting sqref="B4:B6">
    <cfRule type="duplicateValues" dxfId="23" priority="1"/>
    <cfRule type="duplicateValues" dxfId="2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105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86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85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85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84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83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44.5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43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43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49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2020-11-25T18:10:47Z</cp:lastPrinted>
  <dcterms:created xsi:type="dcterms:W3CDTF">2014-10-01T23:18:29Z</dcterms:created>
  <dcterms:modified xsi:type="dcterms:W3CDTF">2021-01-03T02:51:26Z</dcterms:modified>
</cp:coreProperties>
</file>