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3\"/>
    </mc:Choice>
  </mc:AlternateContent>
  <bookViews>
    <workbookView xWindow="0" yWindow="0" windowWidth="28800" windowHeight="1233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REPORTE!$A$4:$Q$107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B79" i="16" l="1"/>
  <c r="A127" i="1" l="1"/>
  <c r="A126" i="1"/>
  <c r="A125" i="1"/>
  <c r="A124" i="1"/>
  <c r="A123" i="1"/>
  <c r="A122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A50" i="1" l="1"/>
  <c r="F50" i="1"/>
  <c r="G50" i="1"/>
  <c r="H50" i="1"/>
  <c r="I50" i="1"/>
  <c r="J50" i="1"/>
  <c r="K50" i="1"/>
  <c r="C102" i="16" l="1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37" i="16"/>
  <c r="A37" i="16"/>
  <c r="C36" i="16"/>
  <c r="A36" i="16"/>
  <c r="A10" i="16"/>
  <c r="C10" i="16"/>
  <c r="B11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55" i="16"/>
  <c r="C55" i="16"/>
  <c r="A56" i="16"/>
  <c r="C56" i="16"/>
  <c r="B57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73" i="16"/>
  <c r="C73" i="16"/>
  <c r="A74" i="16"/>
  <c r="C74" i="16"/>
  <c r="A75" i="16"/>
  <c r="C75" i="16"/>
  <c r="A76" i="16"/>
  <c r="C76" i="16"/>
  <c r="A77" i="16"/>
  <c r="C77" i="16"/>
  <c r="A78" i="16"/>
  <c r="C78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A95" i="16"/>
  <c r="C95" i="16"/>
  <c r="A103" i="16"/>
  <c r="C103" i="16"/>
  <c r="A104" i="16"/>
  <c r="C104" i="16"/>
  <c r="A105" i="16"/>
  <c r="C105" i="16"/>
  <c r="A106" i="16"/>
  <c r="C106" i="16"/>
  <c r="A107" i="16"/>
  <c r="C107" i="16"/>
  <c r="A108" i="16"/>
  <c r="C108" i="16"/>
  <c r="A109" i="16"/>
  <c r="C109" i="16"/>
  <c r="B110" i="16"/>
  <c r="A82" i="16" l="1"/>
  <c r="A121" i="1" l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6" i="1"/>
  <c r="A107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A98" i="1" l="1"/>
  <c r="A99" i="1"/>
  <c r="A100" i="1"/>
  <c r="A101" i="1"/>
  <c r="A102" i="1"/>
  <c r="A103" i="1"/>
  <c r="A104" i="1"/>
  <c r="A105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G97" i="1" l="1"/>
  <c r="H97" i="1"/>
  <c r="I97" i="1"/>
  <c r="J97" i="1"/>
  <c r="K97" i="1"/>
  <c r="G96" i="1"/>
  <c r="H96" i="1"/>
  <c r="I96" i="1"/>
  <c r="J96" i="1"/>
  <c r="K96" i="1"/>
  <c r="G95" i="1"/>
  <c r="H95" i="1"/>
  <c r="I95" i="1"/>
  <c r="J95" i="1"/>
  <c r="K95" i="1"/>
  <c r="G94" i="1"/>
  <c r="H94" i="1"/>
  <c r="I94" i="1"/>
  <c r="J94" i="1"/>
  <c r="K94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G84" i="1"/>
  <c r="H84" i="1"/>
  <c r="I84" i="1"/>
  <c r="J84" i="1"/>
  <c r="K84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A82" i="1"/>
  <c r="A83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A81" i="1"/>
  <c r="A80" i="1"/>
  <c r="A79" i="1"/>
  <c r="A78" i="1"/>
  <c r="A77" i="1"/>
  <c r="A76" i="1"/>
  <c r="A75" i="1"/>
  <c r="A74" i="1"/>
  <c r="A72" i="1" l="1"/>
  <c r="A73" i="1"/>
  <c r="F72" i="1"/>
  <c r="G72" i="1"/>
  <c r="H72" i="1"/>
  <c r="I72" i="1"/>
  <c r="J72" i="1"/>
  <c r="K72" i="1"/>
  <c r="F73" i="1"/>
  <c r="G73" i="1"/>
  <c r="H73" i="1"/>
  <c r="I73" i="1"/>
  <c r="J73" i="1"/>
  <c r="K73" i="1"/>
  <c r="A71" i="1" l="1"/>
  <c r="A70" i="1"/>
  <c r="F71" i="1"/>
  <c r="G71" i="1"/>
  <c r="H71" i="1"/>
  <c r="I71" i="1"/>
  <c r="J71" i="1"/>
  <c r="K71" i="1"/>
  <c r="F70" i="1"/>
  <c r="G70" i="1"/>
  <c r="H70" i="1"/>
  <c r="I70" i="1"/>
  <c r="J70" i="1"/>
  <c r="K70" i="1"/>
  <c r="A69" i="1" l="1"/>
  <c r="A68" i="1"/>
  <c r="F69" i="1"/>
  <c r="G69" i="1"/>
  <c r="H69" i="1"/>
  <c r="I69" i="1"/>
  <c r="J69" i="1"/>
  <c r="K69" i="1"/>
  <c r="F68" i="1"/>
  <c r="G68" i="1"/>
  <c r="H68" i="1"/>
  <c r="I68" i="1"/>
  <c r="J68" i="1"/>
  <c r="K68" i="1"/>
  <c r="A62" i="1"/>
  <c r="A66" i="1"/>
  <c r="A64" i="1"/>
  <c r="A67" i="1"/>
  <c r="A65" i="1"/>
  <c r="A63" i="1"/>
  <c r="F62" i="1"/>
  <c r="G62" i="1"/>
  <c r="H62" i="1"/>
  <c r="I62" i="1"/>
  <c r="J62" i="1"/>
  <c r="K62" i="1"/>
  <c r="F66" i="1"/>
  <c r="G66" i="1"/>
  <c r="H66" i="1"/>
  <c r="I66" i="1"/>
  <c r="J66" i="1"/>
  <c r="K66" i="1"/>
  <c r="F64" i="1"/>
  <c r="G64" i="1"/>
  <c r="H64" i="1"/>
  <c r="I64" i="1"/>
  <c r="J64" i="1"/>
  <c r="K64" i="1"/>
  <c r="F67" i="1"/>
  <c r="G67" i="1"/>
  <c r="H67" i="1"/>
  <c r="I67" i="1"/>
  <c r="J67" i="1"/>
  <c r="K67" i="1"/>
  <c r="F65" i="1"/>
  <c r="G65" i="1"/>
  <c r="H65" i="1"/>
  <c r="I65" i="1"/>
  <c r="J65" i="1"/>
  <c r="K65" i="1"/>
  <c r="F63" i="1"/>
  <c r="G63" i="1"/>
  <c r="H63" i="1"/>
  <c r="I63" i="1"/>
  <c r="J63" i="1"/>
  <c r="K63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61" i="1"/>
  <c r="A60" i="1"/>
  <c r="A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A58" i="1"/>
  <c r="A57" i="1"/>
  <c r="A56" i="1"/>
  <c r="F55" i="1"/>
  <c r="G55" i="1"/>
  <c r="H55" i="1"/>
  <c r="I55" i="1"/>
  <c r="J55" i="1"/>
  <c r="K55" i="1"/>
  <c r="A55" i="1"/>
  <c r="A54" i="1" l="1"/>
  <c r="A53" i="1"/>
  <c r="A52" i="1"/>
  <c r="A51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49" i="1" l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9" i="1"/>
  <c r="A48" i="1"/>
  <c r="A47" i="1"/>
  <c r="A46" i="1"/>
  <c r="A45" i="1"/>
  <c r="H44" i="1" l="1"/>
  <c r="I44" i="1"/>
  <c r="J44" i="1"/>
  <c r="K44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A14" i="1"/>
  <c r="F15" i="1"/>
  <c r="G15" i="1"/>
  <c r="H15" i="1"/>
  <c r="I15" i="1"/>
  <c r="J15" i="1"/>
  <c r="K15" i="1"/>
  <c r="F14" i="1"/>
  <c r="G14" i="1"/>
  <c r="H14" i="1"/>
  <c r="I14" i="1"/>
  <c r="J14" i="1"/>
  <c r="K14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<sst xmlns="http://schemas.openxmlformats.org/spreadsheetml/2006/main" count="13476" uniqueCount="2500">
  <si>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</si>
  <si>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</si>
  <si>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</si>
  <si>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</si>
  <si>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</si>
  <si>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</si>
  <si>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</si>
  <si>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</si>
  <si>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</si>
  <si>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</si>
  <si>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</si>
  <si>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</si>
  <si>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</si>
  <si>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</si>
  <si>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</si>
  <si>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</si>
  <si>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</si>
  <si>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</si>
  <si>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</si>
  <si>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</si>
  <si>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</si>
  <si>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</si>
  <si>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</si>
  <si>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</si>
  <si>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</si>
  <si>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</si>
  <si>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</si>
  <si>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</si>
  <si>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</si>
  <si>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</si>
  <si>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</si>
  <si>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</si>
  <si>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</si>
  <si>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</si>
  <si>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</si>
  <si>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</si>
  <si>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</si>
  <si>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</si>
  <si>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</si>
  <si>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</si>
  <si>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</si>
  <si>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</si>
  <si>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</si>
  <si>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</si>
  <si>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</si>
  <si>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</si>
  <si>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</si>
  <si>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</si>
  <si>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</si>
  <si>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</si>
  <si>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</si>
  <si>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</si>
  <si>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</si>
  <si>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</si>
  <si>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</si>
  <si>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</si>
  <si>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</si>
  <si>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</si>
  <si>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</si>
  <si>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</si>
  <si>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</si>
  <si>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</si>
  <si>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</si>
  <si>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</si>
  <si>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</si>
  <si>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</si>
  <si>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</si>
  <si>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</si>
  <si>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</si>
  <si>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</si>
  <si>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</si>
  <si>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</si>
  <si>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</si>
  <si>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</si>
  <si>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</si>
  <si>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</si>
  <si>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</si>
  <si>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</si>
  <si>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</si>
  <si>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</si>
  <si>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</si>
  <si>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</si>
  <si>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</si>
  <si>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</si>
  <si>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</si>
  <si>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</si>
  <si>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</si>
  <si>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</si>
  <si>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</si>
  <si>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</si>
  <si>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</si>
  <si>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</si>
  <si>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</si>
  <si>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</si>
  <si>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</si>
  <si>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</si>
  <si>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</si>
  <si>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</si>
  <si>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</si>
  <si>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</si>
  <si>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</si>
  <si>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</si>
  <si>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</si>
  <si>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</si>
  <si>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</si>
  <si>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</si>
  <si>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</si>
  <si>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</si>
  <si>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</si>
  <si>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</si>
  <si>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</si>
  <si>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</si>
  <si>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</si>
  <si>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</si>
  <si>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</si>
  <si>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</si>
  <si>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</si>
  <si>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</si>
  <si>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</si>
  <si>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</si>
  <si>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</si>
  <si>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</si>
  <si>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</si>
  <si>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</si>
  <si>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</si>
  <si>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</si>
  <si>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</si>
  <si>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</si>
  <si>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</si>
  <si>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</si>
  <si>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</si>
  <si>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</si>
  <si>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</si>
  <si>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</si>
  <si>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</si>
  <si>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</si>
  <si>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</si>
  <si>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</si>
  <si>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</si>
  <si>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</si>
  <si>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</si>
  <si>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</si>
  <si>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</si>
  <si>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</si>
  <si>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</si>
  <si>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</si>
  <si>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</si>
  <si>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</si>
  <si>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</si>
  <si>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</si>
  <si>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</si>
  <si>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</si>
  <si>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</si>
  <si>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</si>
  <si>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</si>
  <si>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</si>
  <si>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</si>
  <si>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</si>
  <si>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</si>
  <si>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</si>
  <si>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</si>
  <si>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</si>
  <si>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</si>
  <si>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</si>
  <si>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</si>
  <si>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</si>
  <si>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</si>
  <si>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</si>
  <si>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</si>
  <si>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</si>
  <si>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</si>
  <si>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</si>
  <si>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</si>
  <si>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</si>
  <si>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</si>
  <si>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</si>
  <si>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</si>
  <si>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</si>
  <si>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</si>
  <si>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</si>
  <si>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</si>
  <si>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</si>
  <si>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</si>
  <si>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</si>
  <si>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</si>
  <si>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</si>
  <si>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</si>
  <si>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</si>
  <si>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</si>
  <si>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</si>
  <si>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</si>
  <si>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</si>
  <si>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</si>
  <si>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</si>
  <si>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</si>
  <si>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</si>
  <si>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</si>
  <si>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</si>
  <si>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</si>
  <si>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</si>
  <si>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</si>
  <si>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</si>
  <si>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</si>
  <si>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</si>
  <si>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</si>
  <si>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</si>
  <si>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</si>
  <si>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</si>
  <si>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</si>
  <si>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</si>
  <si>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</si>
  <si>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</si>
  <si>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</si>
  <si>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</si>
  <si>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</si>
  <si>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</si>
  <si>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</si>
  <si>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</si>
  <si>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</si>
  <si>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</si>
  <si>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</si>
  <si>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</si>
  <si>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</si>
  <si>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</si>
  <si>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</si>
  <si>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</si>
  <si>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</si>
  <si>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</si>
  <si>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</si>
  <si>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</si>
  <si>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</si>
  <si>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</si>
  <si>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</si>
  <si>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</si>
  <si>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</si>
  <si>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</si>
  <si>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</si>
  <si>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</si>
  <si>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</si>
  <si>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</si>
  <si>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</si>
  <si>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</si>
  <si>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</si>
  <si>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</si>
  <si>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</si>
  <si>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</si>
  <si>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</si>
  <si>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</si>
  <si>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</si>
  <si>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</si>
  <si>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</si>
  <si>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</si>
  <si>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</si>
  <si>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</si>
  <si>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</si>
  <si>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</si>
  <si>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</si>
  <si>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</si>
  <si>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</si>
  <si>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</si>
  <si>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</si>
  <si>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</si>
  <si>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</si>
  <si>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</si>
  <si>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</si>
  <si>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</si>
  <si>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</si>
  <si>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</si>
  <si>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</si>
  <si>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</si>
  <si>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</si>
  <si>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</si>
  <si>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</si>
  <si>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</si>
  <si>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</si>
  <si>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</si>
  <si>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</si>
  <si>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</si>
  <si>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</si>
  <si>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</si>
  <si>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</si>
  <si>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</si>
  <si>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</si>
  <si>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</si>
  <si>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</si>
  <si>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</si>
  <si>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</si>
  <si>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</si>
  <si>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</si>
  <si>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</si>
  <si>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</si>
  <si>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</si>
  <si>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</si>
  <si>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</si>
  <si>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</si>
  <si>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</si>
  <si>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</si>
  <si>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</si>
  <si>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</si>
  <si>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</si>
  <si>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</si>
  <si>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</si>
  <si>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</si>
  <si>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</si>
  <si>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</si>
  <si>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</si>
  <si>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</si>
  <si>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</si>
  <si>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</si>
  <si>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</si>
  <si>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</si>
  <si>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</si>
  <si>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</si>
  <si>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</si>
  <si>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</si>
  <si>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</si>
  <si>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</si>
  <si>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</si>
  <si>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</si>
  <si>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</si>
  <si>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</si>
  <si>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</si>
  <si>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</si>
  <si>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</si>
  <si>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</si>
  <si>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</si>
  <si>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</si>
  <si>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</si>
  <si>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</si>
  <si>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</si>
  <si>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</si>
  <si>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</si>
  <si>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</si>
  <si>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</si>
  <si>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</si>
  <si>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</si>
  <si>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</si>
  <si>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</si>
  <si>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</si>
  <si>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</si>
  <si>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</si>
  <si>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</si>
  <si>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</si>
  <si>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</si>
  <si>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</si>
  <si>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</si>
  <si>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</si>
  <si>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</si>
  <si>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</si>
  <si>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</si>
  <si>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</si>
  <si>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</si>
  <si>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</si>
  <si>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</si>
  <si>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</si>
  <si>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</si>
  <si>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</si>
  <si>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</si>
  <si>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</si>
  <si>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</si>
  <si>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</si>
  <si>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</si>
  <si>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</si>
  <si>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</si>
  <si>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</si>
  <si>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</si>
  <si>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</si>
  <si>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</si>
  <si>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</si>
  <si>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</si>
  <si>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</si>
  <si>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</si>
  <si>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</si>
  <si>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</si>
  <si>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</si>
  <si>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</si>
  <si>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</si>
  <si>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</si>
  <si>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</si>
  <si>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</si>
  <si>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</si>
  <si>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</si>
  <si>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</si>
  <si>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</si>
  <si>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</si>
  <si>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</si>
  <si>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</si>
  <si>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</si>
  <si>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</si>
  <si>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</si>
  <si>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</si>
  <si>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</si>
  <si>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</si>
  <si>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</si>
  <si>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</si>
  <si>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</si>
  <si>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</si>
  <si>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</si>
  <si>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</si>
  <si>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</si>
  <si>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</si>
  <si>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</si>
  <si>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</si>
  <si>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</si>
  <si>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</si>
  <si>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</si>
  <si>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</si>
  <si>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</si>
  <si>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</si>
  <si>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</si>
  <si>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</si>
  <si>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</si>
  <si>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</si>
  <si>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</si>
  <si>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</si>
  <si>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</si>
  <si>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</si>
  <si>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</si>
  <si>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</si>
  <si>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</si>
  <si>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</si>
  <si>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</si>
  <si>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</si>
  <si>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</si>
  <si>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</si>
  <si>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</si>
  <si>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</si>
  <si>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</si>
  <si>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</si>
  <si>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</si>
  <si>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</si>
  <si>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</si>
  <si>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</si>
  <si>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</si>
  <si>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</si>
  <si>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</si>
  <si>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</si>
  <si>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</si>
  <si>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</si>
  <si>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</si>
  <si>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</si>
  <si>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</si>
  <si>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</si>
  <si>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</si>
  <si>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</si>
  <si>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</si>
  <si>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</si>
  <si>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</si>
  <si>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</si>
  <si>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</si>
  <si>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</si>
  <si>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</si>
  <si>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</si>
  <si>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</si>
  <si>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</si>
  <si>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</si>
  <si>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</si>
  <si>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</si>
  <si>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</si>
  <si>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</si>
  <si>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</si>
  <si>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</si>
  <si>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</si>
  <si>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</si>
  <si>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</si>
  <si>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</si>
  <si>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</si>
  <si>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</si>
  <si>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</si>
  <si>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</si>
  <si>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</si>
  <si>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</si>
  <si>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</si>
  <si>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</si>
  <si>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</si>
  <si>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</si>
  <si>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</si>
  <si>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</si>
  <si>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</si>
  <si>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</si>
  <si>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</si>
  <si>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</si>
  <si>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</si>
  <si>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</si>
  <si>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</si>
  <si>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</si>
  <si>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</si>
  <si>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</si>
  <si>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</si>
  <si>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</si>
  <si>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</si>
  <si>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</si>
  <si>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</si>
  <si>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</si>
  <si>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</si>
  <si>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</si>
  <si>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</si>
  <si>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</si>
  <si>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</si>
  <si>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</si>
  <si>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</si>
  <si>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</si>
  <si>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</si>
  <si>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</si>
  <si>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</si>
  <si>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</si>
  <si>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</si>
  <si>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</si>
  <si>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</si>
  <si>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</si>
  <si>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</si>
  <si>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</si>
  <si>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</si>
  <si>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</si>
  <si>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</si>
  <si>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</si>
  <si>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</si>
  <si>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</si>
  <si>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</si>
  <si>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</si>
  <si>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</si>
  <si>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</si>
  <si>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</si>
  <si>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</si>
  <si>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</si>
  <si>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</si>
  <si>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</si>
  <si>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</si>
  <si>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</si>
  <si>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</si>
  <si>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</si>
  <si>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</si>
  <si>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</si>
  <si>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</si>
  <si>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</si>
  <si>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</si>
  <si>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</si>
  <si>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</si>
  <si>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</si>
  <si>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</si>
  <si>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</si>
  <si>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</si>
  <si>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</si>
  <si>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</si>
  <si>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</si>
  <si>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</si>
  <si>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</si>
  <si>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</si>
  <si>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</si>
  <si>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</si>
  <si>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</si>
  <si>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</si>
  <si>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</si>
  <si>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</si>
  <si>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</si>
  <si>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</si>
  <si>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</si>
  <si>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</si>
  <si>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</si>
  <si>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</si>
  <si>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</si>
  <si>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</si>
  <si>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</si>
  <si>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</si>
  <si>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</si>
  <si>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</si>
  <si>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</si>
  <si>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</si>
  <si>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</si>
  <si>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</si>
  <si>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</si>
  <si>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</si>
  <si>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</si>
  <si>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</si>
  <si>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</si>
  <si>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</si>
  <si>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</si>
  <si>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</si>
  <si>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</si>
  <si>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</si>
  <si>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</si>
  <si>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</si>
  <si>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</si>
  <si>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</si>
  <si>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</si>
  <si>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</si>
  <si>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</si>
  <si>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</si>
  <si>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</si>
  <si>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</si>
  <si>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</si>
  <si>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</si>
  <si>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</si>
  <si>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</si>
  <si>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</si>
  <si>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</si>
  <si>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</si>
  <si>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</si>
  <si>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</si>
  <si>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</si>
  <si>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</si>
  <si>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</si>
  <si>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</si>
  <si>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</si>
  <si>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</si>
  <si>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</si>
  <si>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</si>
  <si>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</si>
  <si>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</si>
  <si>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</si>
  <si>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</si>
  <si>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</si>
  <si>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</si>
  <si>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</si>
  <si>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</si>
  <si>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</si>
  <si>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</si>
  <si>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</si>
  <si>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</si>
  <si>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</si>
  <si>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</si>
  <si>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</si>
  <si>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</si>
  <si>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</si>
  <si>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</si>
  <si>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</si>
  <si>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</si>
  <si>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</si>
  <si>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</si>
  <si>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</si>
  <si>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</si>
  <si>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</si>
  <si>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</si>
  <si>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</si>
  <si>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</si>
  <si>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</si>
  <si>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</si>
  <si>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</si>
  <si>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</si>
  <si>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</si>
  <si>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</si>
  <si>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</si>
  <si>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</si>
  <si>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</si>
  <si>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</si>
  <si>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</si>
  <si>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</si>
  <si>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</si>
  <si>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</si>
  <si>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</si>
  <si>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</si>
  <si>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</si>
  <si>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</si>
  <si>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</si>
  <si>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</si>
  <si>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</si>
  <si>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</si>
  <si>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</si>
  <si>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</si>
  <si>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</si>
  <si>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</si>
  <si>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</si>
  <si>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</si>
  <si>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</si>
  <si>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</si>
  <si>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</si>
  <si>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</si>
  <si>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</si>
  <si>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</si>
  <si>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</si>
  <si>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</si>
  <si>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</si>
  <si>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</si>
  <si>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</si>
  <si>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</si>
  <si>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</si>
  <si>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</si>
  <si>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</si>
  <si>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</si>
  <si>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</si>
  <si>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</si>
  <si>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</si>
  <si>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</si>
  <si>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</si>
  <si>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</si>
  <si>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</si>
  <si>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</si>
  <si>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</si>
  <si>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</si>
  <si>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</si>
  <si>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</si>
  <si>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</si>
  <si>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</si>
  <si>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</si>
  <si>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</si>
  <si>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</si>
  <si>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</si>
  <si>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</si>
  <si>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</si>
  <si>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</si>
  <si>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</si>
  <si>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</si>
  <si>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</si>
  <si>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</si>
  <si>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</si>
  <si>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</si>
  <si>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</si>
  <si>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</si>
  <si>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</si>
  <si>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</si>
  <si>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</si>
  <si>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</si>
  <si>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</si>
  <si>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</si>
  <si>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</si>
  <si>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</si>
  <si>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</si>
  <si>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</si>
  <si>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</si>
  <si>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</si>
  <si>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</si>
  <si>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</si>
  <si>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</si>
  <si>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</si>
  <si>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</si>
  <si>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</si>
  <si>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</si>
  <si>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</si>
  <si>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</si>
  <si>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</si>
  <si>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</si>
  <si>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</si>
  <si>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</si>
  <si>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</si>
  <si>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</si>
  <si>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</si>
  <si>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</si>
  <si>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</si>
  <si>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</si>
  <si>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</si>
  <si>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</si>
  <si>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</si>
  <si>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</si>
  <si>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</si>
  <si>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</si>
  <si>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</si>
  <si>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</si>
  <si>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</si>
  <si>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</si>
  <si>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</si>
  <si>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</si>
  <si>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</si>
  <si>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</si>
  <si>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</si>
  <si>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</si>
  <si>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</si>
  <si>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</si>
  <si>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</si>
  <si>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</si>
  <si>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</si>
  <si>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</si>
  <si>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</si>
  <si>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</si>
  <si>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</si>
  <si>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</si>
  <si>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</si>
  <si>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</si>
  <si>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</si>
  <si>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</si>
  <si>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</si>
  <si>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</si>
  <si>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</si>
  <si>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</si>
  <si>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</si>
  <si>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</si>
  <si>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</si>
  <si>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</si>
  <si>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</si>
  <si>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</si>
  <si>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</si>
  <si>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</si>
  <si>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</si>
  <si>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</si>
  <si>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</si>
  <si>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</si>
  <si>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</si>
  <si>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</si>
  <si>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</si>
  <si>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</si>
  <si>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</si>
  <si>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</si>
  <si>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</si>
  <si>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</si>
  <si>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</si>
  <si>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</si>
  <si>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</si>
  <si>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</si>
  <si>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</si>
  <si>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</si>
  <si>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</si>
  <si>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</si>
  <si>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</si>
  <si>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</si>
  <si>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</si>
  <si>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</si>
  <si>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</si>
  <si>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</si>
  <si>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</si>
  <si>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</si>
  <si>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</si>
  <si>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</si>
  <si>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</si>
  <si>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</si>
  <si>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</si>
  <si>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</si>
  <si>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</si>
  <si>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</si>
  <si>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</si>
  <si>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</si>
  <si>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</si>
  <si>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</si>
  <si>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</si>
  <si>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</si>
  <si>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</si>
  <si>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</si>
  <si>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</si>
  <si>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</si>
  <si>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</si>
  <si>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</si>
  <si>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</si>
  <si>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</si>
  <si>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</si>
  <si>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</si>
  <si>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</si>
  <si>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</si>
  <si>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</si>
  <si>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</si>
  <si>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</si>
  <si>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</si>
  <si>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</si>
  <si>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</si>
  <si>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</si>
  <si>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</si>
  <si>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</si>
  <si>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</si>
  <si>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</si>
  <si>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</si>
  <si>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</si>
  <si>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</si>
  <si>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</si>
  <si>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</si>
  <si>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</si>
  <si>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</si>
  <si>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</si>
  <si>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</si>
  <si>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</si>
  <si>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</si>
  <si>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</si>
  <si>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</si>
  <si>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</si>
  <si>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</si>
  <si>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</si>
  <si>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</si>
  <si>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</si>
  <si>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</si>
  <si>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</si>
  <si>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</si>
  <si>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</si>
  <si>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</si>
  <si>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</si>
  <si>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</si>
  <si>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</si>
  <si>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</si>
  <si>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</si>
  <si>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</si>
  <si>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</si>
  <si>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</si>
  <si>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</si>
  <si>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</si>
  <si>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</si>
  <si>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</si>
  <si>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</si>
  <si>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</si>
  <si>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</si>
  <si>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</si>
  <si>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</si>
  <si>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</si>
  <si>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</si>
  <si>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</si>
  <si>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</si>
  <si>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</si>
  <si>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</si>
  <si>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</si>
  <si>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</si>
  <si>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</si>
  <si>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</si>
  <si>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</si>
  <si>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</si>
  <si>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</si>
  <si>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</si>
  <si>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</si>
  <si>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</si>
  <si>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</si>
  <si>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</si>
  <si>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</si>
  <si>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</si>
  <si>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</si>
  <si>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</si>
  <si>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</si>
  <si>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</si>
  <si>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</si>
  <si>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</si>
  <si>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</si>
  <si>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</si>
  <si>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</si>
  <si>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</si>
  <si>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</si>
  <si>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</si>
  <si>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</si>
  <si>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</si>
  <si>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</si>
  <si>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</si>
  <si>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</si>
  <si>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</si>
  <si>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</si>
  <si>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</si>
  <si>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</si>
  <si>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</si>
  <si>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</si>
  <si>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</si>
  <si>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</si>
  <si>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</si>
  <si>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</si>
  <si>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</si>
  <si>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</si>
  <si>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</si>
  <si>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</si>
  <si>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</si>
  <si>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</si>
  <si>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</si>
  <si>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</si>
  <si>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</si>
  <si>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</si>
  <si>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</si>
  <si>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</si>
  <si>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</si>
  <si>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</si>
  <si>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</si>
  <si>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</si>
  <si>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</si>
  <si>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</si>
  <si>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</si>
  <si>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</si>
  <si>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</si>
  <si>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</si>
  <si>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</si>
  <si>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</si>
  <si>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</si>
  <si>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</si>
  <si>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</si>
  <si>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</si>
  <si>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</si>
  <si>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</si>
  <si>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</si>
  <si>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</si>
  <si>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</si>
  <si>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</si>
  <si>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</si>
  <si>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</si>
  <si>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</si>
  <si>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</si>
  <si>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</si>
  <si>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</si>
  <si>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</si>
  <si>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</si>
  <si>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</si>
  <si>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</si>
  <si>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</si>
  <si>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</si>
  <si>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</si>
  <si>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</si>
  <si>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</si>
  <si>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</si>
  <si>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</si>
  <si>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</si>
  <si>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</si>
  <si>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</si>
  <si>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</si>
  <si>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</si>
  <si>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</si>
  <si>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</si>
  <si>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</si>
  <si>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</si>
  <si>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</si>
  <si>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</si>
  <si>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</si>
  <si>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</si>
  <si>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</si>
  <si>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</si>
  <si>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</si>
  <si>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</si>
  <si>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</si>
  <si>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</si>
  <si>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</si>
  <si>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</si>
  <si>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</si>
  <si>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</si>
  <si>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</si>
  <si>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</si>
  <si>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</si>
  <si>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</si>
  <si>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</si>
  <si>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</si>
  <si>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</si>
  <si>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</si>
  <si>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</si>
  <si>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</si>
  <si>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</si>
  <si>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</si>
  <si>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</si>
  <si>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</si>
  <si>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</si>
  <si>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</si>
  <si>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</si>
  <si>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</si>
  <si>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</si>
  <si>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</si>
  <si>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</si>
  <si>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</si>
  <si>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</si>
  <si>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</si>
  <si>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</si>
  <si>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</si>
  <si>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</si>
  <si>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</si>
  <si>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</si>
  <si>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</si>
  <si>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</si>
  <si>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</si>
  <si>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</si>
  <si>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</si>
  <si>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</si>
  <si>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</si>
  <si>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</si>
  <si>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</si>
  <si>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</si>
  <si>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</si>
  <si>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</si>
  <si>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</si>
  <si>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</si>
  <si>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</si>
  <si>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</si>
  <si>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</si>
  <si>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</si>
  <si>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</si>
  <si>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</si>
  <si>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</si>
  <si>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</si>
  <si>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</si>
  <si>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</si>
  <si>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</si>
  <si>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</si>
  <si>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</si>
  <si>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</si>
  <si>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</si>
  <si>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</si>
  <si>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</si>
  <si>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</si>
  <si>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</si>
  <si>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</si>
  <si>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</si>
  <si>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</si>
  <si>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</si>
  <si>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</si>
  <si>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</si>
  <si>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</si>
  <si>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</si>
  <si>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</si>
  <si>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</si>
  <si>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</si>
  <si>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</si>
  <si>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</si>
  <si>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</si>
  <si>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</si>
  <si>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</si>
  <si>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</si>
  <si>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</si>
  <si>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</si>
  <si>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</si>
  <si>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</si>
  <si>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</si>
  <si>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</si>
  <si>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</si>
  <si>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</si>
  <si>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</si>
  <si>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</si>
  <si>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</si>
  <si>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</si>
  <si>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</si>
  <si>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</si>
  <si>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</si>
  <si>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</si>
  <si>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</si>
  <si>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</si>
  <si>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</si>
  <si>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</si>
  <si>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</si>
  <si>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</si>
  <si>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</si>
  <si>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</si>
  <si>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</si>
  <si>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</si>
  <si>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</si>
  <si>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</si>
  <si>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</si>
  <si>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</si>
  <si>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</si>
  <si>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</si>
  <si>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</si>
  <si>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</si>
  <si>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</si>
  <si>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</si>
  <si>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</si>
  <si>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</si>
  <si>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</si>
  <si>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</si>
  <si>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</si>
  <si>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</si>
  <si>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</si>
  <si>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</si>
  <si>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</si>
  <si>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</si>
  <si>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</si>
  <si>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</si>
  <si>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</si>
  <si>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</si>
  <si>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</si>
  <si>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</si>
  <si>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</si>
  <si>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</si>
  <si>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</si>
  <si>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</si>
  <si>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</si>
  <si>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</si>
  <si>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</si>
  <si>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</si>
  <si>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</si>
  <si>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</si>
  <si>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</si>
  <si>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</si>
  <si>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</si>
  <si>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</si>
  <si>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</si>
  <si>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</si>
  <si>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</si>
  <si>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</si>
  <si>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</si>
  <si>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</si>
  <si>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</si>
  <si>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</si>
  <si>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</si>
  <si>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</si>
  <si>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</si>
  <si>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</si>
  <si>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</si>
  <si>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</si>
  <si>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</si>
  <si>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</si>
  <si>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</si>
  <si>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</si>
  <si>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</si>
  <si>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</si>
  <si>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</si>
  <si>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</si>
  <si>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</si>
  <si>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</si>
  <si>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</si>
  <si>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</si>
  <si>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</si>
  <si>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</si>
  <si>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</si>
  <si>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</si>
  <si>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</si>
  <si>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</si>
  <si>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</si>
  <si>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</si>
  <si>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</si>
  <si>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</si>
  <si>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</si>
  <si>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</si>
  <si>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</si>
  <si>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</si>
  <si>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</si>
  <si>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</si>
  <si>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</si>
  <si>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</si>
  <si>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</si>
  <si>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</si>
  <si>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</si>
  <si>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</si>
  <si>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</si>
  <si>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</si>
  <si>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</si>
  <si>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</si>
  <si>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</si>
  <si>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</si>
  <si>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</si>
  <si>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</si>
  <si>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</si>
  <si>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</si>
  <si>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</si>
  <si>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</si>
  <si>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</si>
  <si>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</si>
  <si>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</si>
  <si>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</si>
  <si>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</si>
  <si>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</si>
  <si>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</si>
  <si>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</si>
  <si>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</si>
  <si>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</si>
  <si>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</si>
  <si>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</si>
  <si>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</si>
  <si>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</si>
  <si>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</si>
  <si>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</si>
  <si>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</si>
  <si>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</si>
  <si>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</si>
  <si>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</si>
  <si>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</si>
  <si>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</si>
  <si>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</si>
  <si>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</si>
  <si>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</si>
  <si>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</si>
  <si>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</si>
  <si>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</si>
  <si>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</si>
  <si>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</si>
  <si>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</si>
  <si>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</si>
  <si>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</si>
  <si>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</si>
  <si>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</si>
  <si>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</si>
  <si>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</si>
  <si>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</si>
  <si>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</si>
  <si>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</si>
  <si>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</si>
  <si>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</si>
  <si>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</si>
  <si>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</si>
  <si>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</si>
  <si>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</si>
  <si>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</si>
  <si>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</si>
  <si>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</si>
  <si>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</si>
  <si>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</si>
  <si>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</si>
  <si>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</si>
  <si>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</si>
  <si>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</si>
  <si>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</si>
  <si>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</si>
  <si>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</si>
  <si>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</si>
  <si>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</si>
  <si>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</si>
  <si>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</si>
  <si>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</si>
  <si>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</si>
  <si>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</si>
  <si>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</si>
  <si>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</si>
  <si>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</si>
  <si>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</si>
  <si>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</si>
  <si>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</si>
  <si>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</si>
  <si>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</si>
  <si>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</si>
  <si>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</si>
  <si>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</si>
  <si>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</si>
  <si>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</si>
  <si>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</si>
  <si>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</si>
  <si>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</si>
  <si>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</si>
  <si>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</si>
  <si>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</si>
  <si>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</si>
  <si>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</si>
  <si>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</si>
  <si>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</si>
  <si>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</si>
  <si>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</si>
  <si>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</si>
  <si>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</si>
  <si>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</si>
  <si>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</si>
  <si>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</si>
  <si>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</si>
  <si>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</si>
  <si>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</si>
  <si>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</si>
  <si>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</si>
  <si>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</si>
  <si>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</si>
  <si>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</si>
  <si>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</si>
  <si>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</si>
  <si>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</si>
  <si>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</si>
  <si>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</si>
  <si>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</si>
  <si>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</si>
  <si>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</si>
  <si>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</si>
  <si>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</si>
  <si>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</si>
  <si>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</si>
  <si>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</si>
  <si>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</si>
  <si>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</si>
  <si>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</si>
  <si>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</si>
  <si>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</si>
  <si>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</si>
  <si>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</si>
  <si>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</si>
  <si>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</si>
  <si>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</si>
  <si>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</si>
  <si>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</si>
  <si>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</si>
  <si>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</si>
  <si>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</si>
  <si>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</si>
  <si>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</si>
  <si>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</si>
  <si>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</si>
  <si>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</si>
  <si>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</si>
  <si>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</si>
  <si>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</si>
  <si>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</si>
  <si>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</si>
  <si>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</si>
  <si>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</si>
  <si>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</si>
  <si>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</si>
  <si>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</si>
  <si>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</si>
  <si>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</si>
  <si>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</si>
  <si>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</si>
  <si>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</si>
  <si>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</si>
  <si>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</si>
  <si>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</si>
  <si>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</si>
  <si>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</si>
  <si>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</si>
  <si>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</si>
  <si>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</si>
  <si>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</si>
  <si>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</si>
  <si>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</si>
  <si>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</si>
  <si>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</si>
  <si>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</si>
  <si>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</si>
  <si>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</si>
  <si>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</si>
  <si>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</si>
  <si>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</si>
  <si>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</si>
  <si>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</si>
  <si>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</si>
  <si>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</si>
  <si>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</si>
  <si>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</si>
  <si>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</si>
  <si>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</si>
  <si>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</si>
  <si>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</si>
  <si>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</si>
  <si>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</si>
  <si>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</si>
  <si>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</si>
  <si>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</si>
  <si>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</si>
  <si>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</si>
  <si>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</si>
  <si>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</si>
  <si>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</si>
  <si>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</si>
  <si>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</si>
  <si>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</si>
  <si>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</si>
  <si>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</si>
  <si>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</si>
  <si>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</si>
  <si>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</si>
  <si>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</si>
  <si>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</si>
  <si>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</si>
  <si>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</si>
  <si>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</si>
  <si>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</si>
  <si>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</si>
  <si>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</si>
  <si>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</si>
  <si>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</si>
  <si>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</si>
  <si>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</si>
  <si>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</si>
  <si>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</si>
  <si>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</si>
  <si>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</si>
  <si>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</si>
  <si>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</si>
  <si>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</si>
  <si>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</si>
  <si>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</si>
  <si>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</si>
  <si>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</si>
  <si>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</si>
  <si>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</si>
  <si>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</si>
  <si>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</si>
  <si>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</si>
  <si>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</si>
  <si>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</si>
  <si>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</si>
  <si>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</si>
  <si>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</si>
  <si>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</si>
  <si>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</si>
  <si>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</si>
  <si>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</si>
  <si>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</si>
  <si>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</si>
  <si>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</si>
  <si>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</si>
  <si>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</si>
  <si>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</si>
  <si>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</si>
  <si>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</si>
  <si>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</si>
  <si>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</si>
  <si>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</si>
  <si>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</si>
  <si>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</si>
  <si>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</si>
  <si>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</si>
  <si>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</si>
  <si>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</si>
  <si>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</si>
  <si>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</si>
  <si>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</si>
  <si>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</si>
  <si>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</si>
  <si>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</si>
  <si>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</si>
  <si>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</si>
  <si>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</si>
  <si>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</si>
  <si>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</si>
  <si>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</si>
  <si>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</si>
  <si>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</si>
  <si>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</si>
  <si>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</si>
  <si>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</si>
  <si>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</si>
  <si>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</si>
  <si>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</si>
  <si>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</si>
  <si>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</si>
  <si>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</si>
  <si>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</si>
  <si>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</si>
  <si>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</si>
  <si>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</si>
  <si>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</si>
  <si>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</si>
  <si>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</si>
  <si>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</si>
  <si>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</si>
  <si>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</si>
  <si>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</si>
  <si>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</si>
  <si>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</si>
  <si>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</si>
  <si>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</si>
  <si>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</si>
  <si>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</si>
  <si>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</si>
  <si>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</si>
  <si>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</si>
  <si>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</si>
  <si>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</si>
  <si>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</si>
  <si>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</si>
  <si>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</si>
  <si>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</si>
  <si>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</si>
  <si>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</si>
  <si>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</si>
  <si>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</si>
  <si>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</si>
  <si>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</si>
  <si>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</si>
  <si>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</si>
  <si>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</si>
  <si>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</si>
  <si>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</si>
  <si>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</si>
  <si>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</si>
  <si>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</si>
  <si>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</si>
  <si>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</si>
  <si>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</si>
  <si>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</si>
  <si>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</si>
  <si>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</si>
  <si>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</si>
  <si>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</si>
  <si>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</si>
  <si>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</si>
  <si>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</si>
  <si>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</si>
  <si>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</si>
  <si>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</si>
  <si>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</si>
  <si>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</si>
  <si>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</si>
  <si>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</si>
  <si>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</si>
  <si>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</si>
  <si>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</si>
  <si>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</si>
  <si>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</si>
  <si>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</si>
  <si>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</si>
  <si>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</si>
  <si>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</si>
  <si>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</si>
  <si>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</si>
  <si>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</si>
  <si>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</si>
  <si>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</si>
  <si>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</si>
  <si>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</si>
  <si>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</si>
  <si>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</si>
  <si>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</si>
  <si>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</si>
  <si>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</si>
  <si>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</si>
  <si>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</si>
  <si>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</si>
  <si>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</si>
  <si>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</si>
  <si>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</si>
  <si>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</si>
  <si>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</si>
  <si>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</si>
  <si>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</si>
  <si>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</si>
  <si>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</si>
  <si>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</si>
  <si>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</si>
  <si>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</si>
  <si>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</si>
  <si>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</si>
  <si>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</si>
  <si>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</si>
  <si>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</si>
  <si>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</si>
  <si>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</si>
  <si>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</si>
  <si>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</si>
  <si>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</si>
  <si>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</si>
  <si>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</si>
  <si>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</si>
  <si>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</si>
  <si>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</si>
  <si>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</si>
  <si>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</si>
  <si>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</si>
  <si>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</si>
  <si>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</si>
  <si>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</si>
  <si>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</si>
  <si>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</si>
  <si>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</si>
  <si>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</si>
  <si>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</si>
  <si>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</si>
  <si>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</si>
  <si>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</si>
  <si>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</si>
  <si>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</si>
  <si>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</si>
  <si>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</si>
  <si>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</si>
  <si>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</si>
  <si>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</si>
  <si>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</si>
  <si>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</si>
  <si>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</si>
  <si>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</si>
  <si>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</si>
  <si>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</si>
  <si>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</si>
  <si>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</si>
  <si>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</si>
  <si>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</si>
  <si>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</si>
  <si>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</si>
  <si>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</si>
  <si>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</si>
  <si>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</si>
  <si>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</si>
  <si>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</si>
  <si>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</si>
  <si>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</si>
  <si>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</si>
  <si>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</si>
  <si>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</si>
  <si>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</si>
  <si>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</si>
  <si>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</si>
  <si>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</si>
  <si>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</si>
  <si>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</si>
  <si>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</si>
  <si>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</si>
  <si>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</si>
  <si>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</si>
  <si>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</si>
  <si>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</si>
  <si>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</si>
  <si>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</si>
  <si>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</si>
  <si>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</si>
  <si>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</si>
  <si>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</si>
  <si>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</si>
  <si>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</si>
  <si>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</si>
  <si>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</si>
  <si>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</si>
  <si>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</si>
  <si>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</si>
  <si>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</si>
  <si>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</si>
  <si>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</si>
  <si>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</si>
  <si>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</si>
  <si>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</si>
  <si>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</si>
  <si>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</si>
  <si>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</si>
  <si>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</si>
  <si>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</si>
  <si>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</si>
  <si>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</si>
  <si>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</si>
  <si>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</si>
  <si>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</si>
  <si>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</si>
  <si>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</si>
  <si>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</si>
  <si>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</si>
  <si>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</si>
  <si>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</si>
  <si>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</si>
  <si>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</si>
  <si>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</si>
  <si>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</si>
  <si>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</si>
  <si>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</si>
  <si>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</si>
  <si>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</si>
  <si>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</si>
  <si>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</si>
  <si>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</si>
  <si>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</si>
  <si>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</si>
  <si>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</si>
  <si>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</si>
  <si>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</si>
  <si>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</si>
  <si>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</si>
  <si>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</si>
  <si>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</si>
  <si>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</si>
  <si>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</si>
  <si>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</si>
  <si>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</si>
  <si>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</si>
  <si>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</si>
  <si>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</si>
  <si>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</si>
  <si>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</si>
  <si>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</si>
  <si>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</si>
  <si>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</si>
  <si>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</si>
  <si>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</si>
  <si>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</si>
  <si>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</si>
  <si>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</si>
  <si>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</si>
  <si>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</si>
  <si>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</si>
  <si>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</si>
  <si>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</si>
  <si>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</si>
  <si>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</si>
  <si>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</si>
  <si>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</si>
  <si>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</si>
  <si>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</si>
  <si>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</si>
  <si>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</si>
  <si>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</si>
  <si>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</si>
  <si>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</si>
  <si>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</si>
  <si>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</si>
  <si>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</si>
  <si>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</si>
  <si>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</si>
  <si>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</si>
  <si>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</si>
  <si>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</si>
  <si>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</si>
  <si>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</si>
  <si>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</si>
  <si>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</si>
  <si>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</si>
  <si>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</si>
  <si>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</si>
  <si>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</si>
  <si>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</si>
  <si>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</si>
  <si>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</si>
  <si>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</si>
  <si>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</si>
  <si>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</si>
  <si>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</si>
  <si>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</si>
  <si>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</si>
  <si>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</si>
  <si>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</si>
  <si>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</si>
  <si>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</si>
  <si>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</si>
  <si>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</si>
  <si>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</si>
  <si>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</si>
  <si>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</si>
  <si>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</si>
  <si>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</si>
  <si>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</si>
  <si>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</si>
  <si>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</si>
  <si>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</si>
  <si>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</si>
  <si>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</si>
  <si>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</si>
  <si>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</si>
  <si>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</si>
  <si>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</si>
  <si>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</si>
  <si>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</si>
  <si>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</si>
  <si>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</si>
  <si>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</si>
  <si>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</si>
  <si>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</si>
  <si>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</si>
  <si>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</si>
  <si>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</si>
  <si>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</si>
  <si>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</si>
  <si>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</si>
  <si>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</si>
  <si>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</si>
  <si>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</si>
  <si>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</si>
  <si>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</si>
  <si>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</si>
  <si>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</si>
  <si>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</si>
  <si>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</si>
  <si>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</si>
  <si>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</si>
  <si>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</si>
  <si>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</si>
  <si>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</si>
  <si>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</si>
  <si>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</si>
  <si>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</si>
  <si>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</si>
  <si>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</si>
  <si>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</si>
  <si>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</si>
  <si>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</si>
  <si>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</si>
  <si>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</si>
  <si>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</si>
  <si>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</si>
  <si>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</si>
  <si>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</si>
  <si>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</si>
  <si>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</si>
  <si>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</si>
  <si>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</si>
  <si>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</si>
  <si>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</si>
  <si>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</si>
  <si>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</si>
  <si>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</si>
  <si>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</si>
  <si>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</si>
  <si>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</si>
  <si>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</si>
  <si>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</si>
  <si>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</si>
  <si>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</si>
  <si>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</si>
  <si>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</si>
  <si>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</si>
  <si>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</si>
  <si>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</si>
  <si>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</si>
  <si>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</si>
  <si>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</si>
  <si>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</si>
  <si>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</si>
  <si>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</si>
  <si>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</si>
  <si>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</si>
  <si>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</si>
  <si>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</si>
  <si>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</si>
  <si>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</si>
  <si>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</si>
  <si>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</si>
  <si>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</si>
  <si>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</si>
  <si>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</si>
  <si>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</si>
  <si>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</si>
  <si>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</si>
  <si>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</si>
  <si>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</si>
  <si>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</si>
  <si>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</si>
  <si>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</si>
  <si>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</si>
  <si>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</si>
  <si>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</si>
  <si>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</si>
  <si>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</si>
  <si>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</si>
  <si>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</si>
  <si>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</si>
  <si>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</si>
  <si>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</si>
  <si>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</si>
  <si>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</si>
  <si>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</si>
  <si>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</si>
  <si>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</si>
  <si>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</si>
  <si>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</si>
  <si>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</si>
  <si>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</si>
  <si>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</si>
  <si>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</si>
  <si>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</si>
  <si>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</si>
  <si>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</si>
  <si>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</si>
  <si>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</si>
  <si>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</si>
  <si>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</si>
  <si>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</si>
  <si>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</si>
  <si>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</si>
  <si>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</si>
  <si>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</si>
  <si>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</si>
  <si>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</si>
  <si>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</si>
  <si>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</si>
  <si>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</si>
  <si>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</si>
  <si>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</si>
  <si>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</si>
  <si>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</si>
  <si>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</si>
  <si>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</si>
  <si>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</si>
  <si>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</si>
  <si>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</si>
  <si>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</si>
  <si>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</si>
  <si>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</si>
  <si>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</si>
  <si>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</si>
  <si>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</si>
  <si>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</si>
  <si>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</si>
  <si>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</si>
  <si>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</si>
  <si>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</si>
  <si>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</si>
  <si>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</si>
  <si>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</si>
  <si>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</si>
  <si>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</si>
  <si>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</si>
  <si>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</si>
  <si>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</si>
  <si>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</si>
  <si>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</si>
  <si>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</si>
  <si>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</si>
  <si>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</si>
  <si>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</si>
  <si>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</si>
  <si>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</si>
  <si>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</si>
  <si>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</si>
  <si>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</si>
  <si>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</si>
  <si>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</si>
  <si>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</si>
  <si>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</si>
  <si>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</si>
  <si>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</si>
  <si>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</si>
  <si>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</si>
  <si>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</si>
  <si>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</si>
  <si>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</si>
  <si>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</si>
  <si>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</si>
  <si>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</si>
  <si>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</si>
  <si>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</si>
  <si>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</si>
  <si>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</si>
  <si>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</si>
  <si>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</si>
  <si>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</si>
  <si>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</si>
  <si>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</si>
  <si>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</si>
  <si>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</si>
  <si>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</si>
  <si>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</si>
  <si>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</si>
  <si>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</si>
  <si>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</si>
  <si>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</si>
  <si>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</si>
  <si>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</si>
  <si>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</si>
  <si>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</si>
  <si>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</si>
  <si>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</si>
  <si>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</si>
  <si>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</si>
  <si>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</si>
  <si>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</si>
  <si>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</si>
  <si>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</si>
  <si>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</si>
  <si>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</si>
  <si>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</si>
  <si>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</si>
  <si>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</si>
  <si>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</si>
  <si>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</si>
  <si>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</si>
  <si>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</si>
  <si>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</si>
  <si>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</si>
  <si>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</si>
  <si>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</si>
  <si>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</si>
  <si>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</si>
  <si>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</si>
  <si>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</si>
  <si>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</si>
  <si>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</si>
  <si>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</si>
  <si>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</si>
  <si>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</si>
  <si>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</si>
  <si>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</si>
  <si>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</si>
  <si>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</si>
  <si>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</si>
  <si>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</si>
  <si>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</si>
  <si>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</si>
  <si>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</si>
  <si>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</si>
  <si>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</si>
  <si>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</si>
  <si>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</si>
  <si>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</si>
  <si>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</si>
  <si>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</si>
  <si>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</si>
  <si>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</si>
  <si>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</si>
  <si>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</si>
  <si>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</si>
  <si>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</si>
  <si>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</si>
  <si>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</si>
  <si>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</si>
  <si>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</si>
  <si>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</si>
  <si>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</si>
  <si>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</si>
  <si>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</si>
  <si>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</si>
  <si>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</si>
  <si>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</si>
  <si>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</si>
  <si>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</si>
  <si>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</si>
  <si>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</si>
  <si>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</si>
  <si>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</si>
  <si>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</si>
  <si>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</si>
  <si>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</si>
  <si>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</si>
  <si>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</si>
  <si>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</si>
  <si>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</si>
  <si>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</si>
  <si>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</si>
  <si>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</si>
  <si>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</si>
  <si>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</si>
  <si>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</si>
  <si>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</si>
  <si>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</si>
  <si>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</si>
  <si>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</si>
  <si>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</si>
  <si>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</si>
  <si>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</si>
  <si>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</si>
  <si>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</si>
  <si>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</si>
  <si>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</si>
  <si>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</si>
  <si>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</si>
  <si>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</si>
  <si>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</si>
  <si>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</si>
  <si>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</si>
  <si>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</si>
  <si>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</si>
  <si>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</si>
  <si>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</si>
  <si>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</si>
  <si>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</si>
  <si>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</si>
  <si>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</si>
  <si>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</si>
  <si>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</si>
  <si>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</si>
  <si>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</si>
  <si>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</si>
  <si>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</si>
  <si>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</si>
  <si>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</si>
  <si>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</si>
  <si>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</si>
  <si>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</si>
  <si>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</si>
  <si>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</si>
  <si>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</si>
  <si>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</si>
  <si>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</si>
  <si>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</si>
  <si>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</si>
  <si>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</si>
  <si>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</si>
  <si>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</si>
  <si>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</si>
  <si>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</si>
  <si>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</si>
  <si>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</si>
  <si>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</si>
  <si>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</si>
  <si>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</si>
  <si>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</si>
  <si>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</si>
  <si>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</si>
  <si>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</si>
  <si>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</si>
  <si>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</si>
  <si>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</si>
  <si>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</si>
  <si>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</si>
  <si>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</si>
  <si>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</si>
  <si>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</si>
  <si>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</si>
  <si>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</si>
  <si>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</si>
  <si>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</si>
  <si>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</si>
  <si>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</si>
  <si>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</si>
  <si>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</si>
  <si>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</si>
  <si>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</si>
  <si>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</si>
  <si>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</si>
  <si>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</si>
  <si>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</si>
  <si>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</si>
  <si>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</si>
  <si>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</si>
  <si>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</si>
  <si>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</si>
  <si>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</si>
  <si>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</si>
  <si>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</si>
  <si>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</si>
  <si>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</si>
  <si>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</si>
  <si>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</si>
  <si>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</si>
  <si>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</si>
  <si>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</si>
  <si>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</si>
  <si>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</si>
  <si>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</si>
  <si>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</si>
  <si>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</si>
  <si>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</si>
  <si>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</si>
  <si>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</si>
  <si>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</si>
  <si>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</si>
  <si>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</si>
  <si>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</si>
  <si>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</si>
  <si>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</si>
  <si>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</si>
  <si>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</si>
  <si>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</si>
  <si>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</si>
  <si>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</si>
  <si>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</si>
  <si>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</si>
  <si>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</si>
  <si>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</si>
  <si>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</si>
  <si>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</si>
  <si>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</si>
  <si>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</si>
  <si>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</si>
  <si>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</si>
  <si>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</si>
  <si>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</si>
  <si>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</si>
  <si>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</si>
  <si>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</si>
  <si>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</si>
  <si>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</si>
  <si>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</si>
  <si>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</si>
  <si>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</si>
  <si>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</si>
  <si>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</si>
  <si>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</si>
  <si>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</si>
  <si>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</si>
  <si>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</si>
  <si>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</si>
  <si>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</si>
  <si>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</si>
  <si>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</si>
  <si>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</si>
  <si>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</si>
  <si>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</si>
  <si>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</si>
  <si>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</si>
  <si>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</si>
  <si>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</si>
  <si>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</si>
  <si>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</si>
  <si>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</si>
  <si>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</si>
  <si>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</si>
  <si>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</si>
  <si>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</si>
  <si>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</si>
  <si>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</si>
  <si>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</si>
  <si>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</si>
  <si>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</si>
  <si>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</si>
  <si>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</si>
  <si>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</si>
  <si>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</si>
  <si>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</si>
  <si>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</si>
  <si>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</si>
  <si>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</si>
  <si>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</si>
  <si>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</si>
  <si>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</si>
  <si>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</si>
  <si>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</si>
  <si>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</si>
  <si>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</si>
  <si>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</si>
  <si>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</si>
  <si>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</si>
  <si>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</si>
  <si>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</si>
  <si>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</si>
  <si>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</si>
  <si>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</si>
  <si>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</si>
  <si>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</si>
  <si>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</si>
  <si>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</si>
  <si>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</si>
  <si>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</si>
  <si>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</si>
  <si>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</si>
  <si>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</si>
  <si>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</si>
  <si>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</si>
  <si>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</si>
  <si>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</si>
  <si>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</si>
  <si>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</si>
  <si>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</si>
  <si>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</si>
  <si>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</si>
  <si>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</si>
  <si>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</si>
  <si>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</si>
  <si>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</si>
  <si>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</si>
  <si>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</si>
  <si>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</si>
  <si>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</si>
  <si>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</si>
  <si>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</si>
  <si>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</si>
  <si>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</si>
  <si>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</si>
  <si>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</si>
  <si>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</si>
  <si>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</si>
  <si>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</si>
  <si>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</si>
  <si>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</si>
  <si>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</si>
  <si>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</si>
  <si>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</si>
  <si>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</si>
  <si>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</si>
  <si>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</si>
  <si>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</si>
  <si>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</si>
  <si>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</si>
  <si>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</si>
  <si>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</si>
  <si>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</si>
  <si>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</si>
  <si>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</si>
  <si>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</si>
  <si>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</si>
  <si>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</si>
  <si>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</si>
  <si>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</si>
  <si>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</si>
  <si>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</si>
  <si>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</si>
  <si>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</si>
  <si>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</si>
  <si>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</si>
  <si>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</si>
  <si>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</si>
  <si>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</si>
  <si>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</si>
  <si>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</si>
  <si>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</si>
  <si>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</si>
  <si>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</si>
  <si>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</si>
  <si>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</si>
  <si>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</si>
  <si>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</si>
  <si>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</si>
  <si>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</si>
  <si>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</si>
  <si>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</si>
  <si>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</si>
  <si>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</si>
  <si>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</si>
  <si>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</si>
  <si>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</si>
  <si>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</si>
  <si>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</si>
  <si>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</si>
  <si>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</si>
  <si>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</si>
  <si>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</si>
  <si>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</si>
  <si>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</si>
  <si>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</si>
  <si>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</si>
  <si>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</si>
  <si>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</si>
  <si>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</si>
  <si>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</si>
  <si>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</si>
  <si>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</si>
  <si>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</si>
  <si>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</si>
  <si>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</si>
  <si>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</si>
  <si>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</si>
  <si>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</si>
  <si>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</si>
  <si>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</si>
  <si>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</si>
  <si>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</si>
  <si>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</si>
  <si>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</si>
  <si>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</si>
  <si>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</si>
  <si>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</si>
  <si>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</si>
  <si>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</si>
  <si>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</si>
  <si>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</si>
  <si>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</si>
  <si>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</si>
  <si>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</si>
  <si>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</si>
  <si>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</si>
  <si>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</si>
  <si>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</si>
  <si>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</si>
  <si>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</si>
  <si>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</si>
  <si>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</si>
  <si>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</si>
  <si>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</si>
  <si>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</si>
  <si>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</si>
  <si>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</si>
  <si>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</si>
  <si>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</si>
  <si>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</si>
  <si>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</si>
  <si>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</si>
  <si>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</si>
  <si>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</si>
  <si>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</si>
  <si>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</si>
  <si>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</si>
  <si>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</si>
  <si>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</si>
  <si>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</si>
  <si>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</si>
  <si>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</si>
  <si>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</si>
  <si>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</si>
  <si>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</si>
  <si>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</si>
  <si>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</si>
  <si>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</si>
  <si>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</si>
  <si>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</si>
  <si>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</si>
  <si>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</si>
  <si>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</si>
  <si>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</si>
  <si>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</si>
  <si>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</si>
  <si>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</si>
  <si>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</si>
  <si>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</si>
  <si>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</si>
  <si>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</si>
  <si>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</si>
  <si>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</si>
  <si>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</si>
  <si>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</si>
  <si>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</si>
  <si>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</si>
  <si>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</si>
  <si>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</si>
  <si>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</si>
  <si>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</si>
  <si>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</si>
  <si>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</si>
  <si>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</si>
  <si>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</si>
  <si>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</si>
  <si>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</si>
  <si>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</si>
  <si>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</si>
  <si>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</si>
  <si>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</si>
  <si>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</si>
  <si>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</si>
  <si>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</si>
  <si>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</si>
  <si>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</si>
  <si>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</si>
  <si>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</si>
  <si>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</si>
  <si>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</si>
  <si>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</si>
  <si>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</si>
  <si>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</si>
  <si>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</si>
  <si>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</si>
  <si>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</si>
  <si>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</si>
  <si>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</si>
  <si>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</si>
  <si>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</si>
  <si>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</si>
  <si>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</si>
  <si>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</si>
  <si>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</si>
  <si>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</si>
  <si>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</si>
  <si>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</si>
  <si>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</si>
  <si>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</si>
  <si>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</si>
  <si>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</si>
  <si>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</si>
  <si>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</si>
  <si>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</si>
  <si>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</si>
  <si>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</si>
  <si>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</si>
  <si>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</si>
  <si>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</si>
  <si>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</si>
  <si>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</si>
  <si>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</si>
  <si>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</si>
  <si>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</si>
  <si>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</si>
  <si>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</si>
  <si>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</si>
  <si>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</si>
  <si>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</si>
  <si>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</si>
  <si>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</si>
  <si>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</si>
  <si>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</si>
  <si>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</si>
  <si>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</si>
  <si>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</si>
  <si>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</si>
  <si>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PIN KEYPAD ERROR</t>
  </si>
  <si>
    <t>ATM Estación Sabana Yegua</t>
  </si>
  <si>
    <t>SIN ACTIVIDAD DE EFECTIVO</t>
  </si>
  <si>
    <t>Morales Payano, Wilfredy Leandro</t>
  </si>
  <si>
    <t>03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</si>
</sst>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" fillId="4" borderId="65" xfId="0" applyFont="1" applyFill="1" applyBorder="1" applyAlignment="1">
      <alignment horizontal="center" vertical="center" wrapText="1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05"/>
      <tableStyleElement type="headerRow" dxfId="504"/>
      <tableStyleElement type="totalRow" dxfId="503"/>
      <tableStyleElement type="firstColumn" dxfId="502"/>
      <tableStyleElement type="lastColumn" dxfId="501"/>
      <tableStyleElement type="firstRowStripe" dxfId="500"/>
      <tableStyleElement type="firstColumnStripe" dxfId="4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1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1592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89" TargetMode="External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7"/>
  <sheetViews>
    <sheetView tabSelected="1" zoomScaleNormal="100" workbookViewId="0">
      <pane ySplit="4" topLeftCell="A5" activePane="bottomLeft" state="frozen"/>
      <selection pane="bottomLeft" activeCell="C17" sqref="C17"/>
    </sheetView>
  </sheetViews>
  <sheetFormatPr baseColWidth="10" defaultColWidth="20.85546875" defaultRowHeight="15" x14ac:dyDescent="0.25"/>
  <cols>
    <col min="1" max="1" width="25.5703125" style="71" bestFit="1" customWidth="1"/>
    <col min="2" max="2" width="20.28515625" style="47" bestFit="1" customWidth="1"/>
    <col min="3" max="3" width="18.85546875" style="48" customWidth="1"/>
    <col min="4" max="4" width="27.42578125" style="71" customWidth="1"/>
    <col min="5" max="5" width="12.7109375" style="85" bestFit="1" customWidth="1"/>
    <col min="6" max="6" width="10.85546875" style="49" customWidth="1"/>
    <col min="7" max="7" width="55.5703125" style="49" customWidth="1"/>
    <col min="8" max="11" width="6.42578125" style="49" customWidth="1"/>
    <col min="12" max="12" width="48.85546875" style="49" customWidth="1"/>
    <col min="13" max="13" width="18.85546875" style="71" customWidth="1"/>
    <col min="14" max="14" width="17.85546875" style="89" customWidth="1"/>
    <col min="15" max="15" width="35.7109375" style="89" customWidth="1"/>
    <col min="16" max="16" width="22.7109375" style="75" customWidth="1"/>
    <col min="17" max="17" width="48.8554687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8" x14ac:dyDescent="0.25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.75" thickBot="1" x14ac:dyDescent="0.3">
      <c r="A3" s="140" t="s">
        <v>2499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93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5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92" t="s">
        <v>2486</v>
      </c>
      <c r="P5" s="135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5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92" t="s">
        <v>2486</v>
      </c>
      <c r="P6" s="135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5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92" t="s">
        <v>2488</v>
      </c>
      <c r="P7" s="94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5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92" t="s">
        <v>2486</v>
      </c>
      <c r="P8" s="94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5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92" t="s">
        <v>2486</v>
      </c>
      <c r="P9" s="94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5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92" t="s">
        <v>2486</v>
      </c>
      <c r="P10" s="94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5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92" t="s">
        <v>2486</v>
      </c>
      <c r="P11" s="94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5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4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5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4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5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88" t="s">
        <v>2473</v>
      </c>
      <c r="N14" s="88" t="s">
        <v>2483</v>
      </c>
      <c r="O14" s="92" t="s">
        <v>2486</v>
      </c>
      <c r="P14" s="94"/>
      <c r="Q14" s="90" t="s">
        <v>2435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5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4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5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92" t="s">
        <v>2485</v>
      </c>
      <c r="P16" s="94"/>
      <c r="Q16" s="90" t="s">
        <v>2430</v>
      </c>
    </row>
    <row r="17" spans="1:17" ht="18" x14ac:dyDescent="0.25">
      <c r="A17" s="86" t="str">
        <f>VLOOKUP(E17,'LISTADO ATM'!$A$2:$C$894,3,0)</f>
        <v>SUR</v>
      </c>
      <c r="B17" s="91">
        <v>335753182</v>
      </c>
      <c r="C17" s="87">
        <v>44196.370752314811</v>
      </c>
      <c r="D17" s="87" t="s">
        <v>2477</v>
      </c>
      <c r="E17" s="95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92" t="s">
        <v>2485</v>
      </c>
      <c r="P17" s="94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91">
        <v>335753210</v>
      </c>
      <c r="C18" s="87">
        <v>44196.391932870371</v>
      </c>
      <c r="D18" s="87" t="s">
        <v>2477</v>
      </c>
      <c r="E18" s="95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92" t="s">
        <v>2485</v>
      </c>
      <c r="P18" s="94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91">
        <v>335753426</v>
      </c>
      <c r="C19" s="87">
        <v>44196.540729166663</v>
      </c>
      <c r="D19" s="87" t="s">
        <v>2189</v>
      </c>
      <c r="E19" s="95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4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127">
        <v>335753455</v>
      </c>
      <c r="C20" s="87">
        <v>44196.574120370373</v>
      </c>
      <c r="D20" s="87" t="s">
        <v>2477</v>
      </c>
      <c r="E20" s="95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92" t="s">
        <v>2485</v>
      </c>
      <c r="P20" s="94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5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92" t="s">
        <v>2435</v>
      </c>
      <c r="M21" s="88" t="s">
        <v>2473</v>
      </c>
      <c r="N21" s="88" t="s">
        <v>2491</v>
      </c>
      <c r="O21" s="92" t="s">
        <v>2486</v>
      </c>
      <c r="P21" s="94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91">
        <v>335753464</v>
      </c>
      <c r="C22" s="87">
        <v>44196.614108796297</v>
      </c>
      <c r="D22" s="87" t="s">
        <v>2189</v>
      </c>
      <c r="E22" s="95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92" t="s">
        <v>2254</v>
      </c>
      <c r="M22" s="88" t="s">
        <v>2473</v>
      </c>
      <c r="N22" s="88" t="s">
        <v>2491</v>
      </c>
      <c r="O22" s="92" t="s">
        <v>2486</v>
      </c>
      <c r="P22" s="94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127">
        <v>335753483</v>
      </c>
      <c r="C23" s="87">
        <v>44196.694884259261</v>
      </c>
      <c r="D23" s="87" t="s">
        <v>2478</v>
      </c>
      <c r="E23" s="95">
        <v>965</v>
      </c>
      <c r="F23" s="86" t="str">
        <f>VLOOKUP(E23,VIP!$A$2:$O11093,2,0)</f>
        <v>DRBR965</v>
      </c>
      <c r="G23" s="92" t="str">
        <f>VLOOKUP(E23,'LISTADO ATM'!$A$2:$B$893,2,0)</f>
        <v xml:space="preserve">ATM S/M La Fuente FUN (Santiago) </v>
      </c>
      <c r="H23" s="92" t="str">
        <f>VLOOKUP(E23,VIP!$A$2:$O16014,7,FALSE)</f>
        <v>Si</v>
      </c>
      <c r="I23" s="92" t="str">
        <f>VLOOKUP(E23,VIP!$A$2:$O7979,8,FALSE)</f>
        <v>Si</v>
      </c>
      <c r="J23" s="92" t="str">
        <f>VLOOKUP(E23,VIP!$A$2:$O7929,8,FALSE)</f>
        <v>Si</v>
      </c>
      <c r="K23" s="92" t="str">
        <f>VLOOKUP(E23,VIP!$A$2:$O11503,6,0)</f>
        <v>NO</v>
      </c>
      <c r="L23" s="92" t="s">
        <v>2430</v>
      </c>
      <c r="M23" s="88" t="s">
        <v>2473</v>
      </c>
      <c r="N23" s="88" t="s">
        <v>2483</v>
      </c>
      <c r="O23" s="92" t="s">
        <v>2487</v>
      </c>
      <c r="P23" s="94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27">
        <v>335753484</v>
      </c>
      <c r="C24" s="87">
        <v>44196.700787037036</v>
      </c>
      <c r="D24" s="87" t="s">
        <v>2477</v>
      </c>
      <c r="E24" s="95">
        <v>20</v>
      </c>
      <c r="F24" s="86" t="str">
        <f>VLOOKUP(E24,VIP!$A$2:$O11092,2,0)</f>
        <v>DRBR049</v>
      </c>
      <c r="G24" s="92" t="str">
        <f>VLOOKUP(E24,'LISTADO ATM'!$A$2:$B$893,2,0)</f>
        <v>ATM S/M Aprezio Las Palmas</v>
      </c>
      <c r="H24" s="92" t="str">
        <f>VLOOKUP(E24,VIP!$A$2:$O16013,7,FALSE)</f>
        <v>Si</v>
      </c>
      <c r="I24" s="92" t="str">
        <f>VLOOKUP(E24,VIP!$A$2:$O7978,8,FALSE)</f>
        <v>Si</v>
      </c>
      <c r="J24" s="92" t="str">
        <f>VLOOKUP(E24,VIP!$A$2:$O7928,8,FALSE)</f>
        <v>Si</v>
      </c>
      <c r="K24" s="92" t="str">
        <f>VLOOKUP(E24,VIP!$A$2:$O11502,6,0)</f>
        <v>NO</v>
      </c>
      <c r="L24" s="92" t="s">
        <v>2430</v>
      </c>
      <c r="M24" s="88" t="s">
        <v>2473</v>
      </c>
      <c r="N24" s="88" t="s">
        <v>2483</v>
      </c>
      <c r="O24" s="92" t="s">
        <v>2485</v>
      </c>
      <c r="P24" s="94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27">
        <v>335753486</v>
      </c>
      <c r="C25" s="87">
        <v>44196.715266203704</v>
      </c>
      <c r="D25" s="87" t="s">
        <v>2477</v>
      </c>
      <c r="E25" s="95">
        <v>302</v>
      </c>
      <c r="F25" s="86" t="str">
        <f>VLOOKUP(E25,VIP!$A$2:$O11090,2,0)</f>
        <v>DRBR302</v>
      </c>
      <c r="G25" s="92" t="str">
        <f>VLOOKUP(E25,'LISTADO ATM'!$A$2:$B$893,2,0)</f>
        <v xml:space="preserve">ATM S/M Aprezio Los Mameyes  </v>
      </c>
      <c r="H25" s="92" t="str">
        <f>VLOOKUP(E25,VIP!$A$2:$O16011,7,FALSE)</f>
        <v>Si</v>
      </c>
      <c r="I25" s="92" t="str">
        <f>VLOOKUP(E25,VIP!$A$2:$O7976,8,FALSE)</f>
        <v>Si</v>
      </c>
      <c r="J25" s="92" t="str">
        <f>VLOOKUP(E25,VIP!$A$2:$O7926,8,FALSE)</f>
        <v>Si</v>
      </c>
      <c r="K25" s="92" t="str">
        <f>VLOOKUP(E25,VIP!$A$2:$O11500,6,0)</f>
        <v>NO</v>
      </c>
      <c r="L25" s="92" t="s">
        <v>2466</v>
      </c>
      <c r="M25" s="88" t="s">
        <v>2473</v>
      </c>
      <c r="N25" s="88" t="s">
        <v>2483</v>
      </c>
      <c r="O25" s="92" t="s">
        <v>2485</v>
      </c>
      <c r="P25" s="94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91">
        <v>335753487</v>
      </c>
      <c r="C26" s="87">
        <v>44196.716331018521</v>
      </c>
      <c r="D26" s="87" t="s">
        <v>2481</v>
      </c>
      <c r="E26" s="95">
        <v>337</v>
      </c>
      <c r="F26" s="86" t="str">
        <f>VLOOKUP(E26,VIP!$A$2:$O11089,2,0)</f>
        <v>DRBR337</v>
      </c>
      <c r="G26" s="92" t="str">
        <f>VLOOKUP(E26,'LISTADO ATM'!$A$2:$B$893,2,0)</f>
        <v>ATM S/M Cooperativa Moca</v>
      </c>
      <c r="H26" s="92" t="str">
        <f>VLOOKUP(E26,VIP!$A$2:$O16010,7,FALSE)</f>
        <v>Si</v>
      </c>
      <c r="I26" s="92" t="str">
        <f>VLOOKUP(E26,VIP!$A$2:$O7975,8,FALSE)</f>
        <v>Si</v>
      </c>
      <c r="J26" s="92" t="str">
        <f>VLOOKUP(E26,VIP!$A$2:$O7925,8,FALSE)</f>
        <v>Si</v>
      </c>
      <c r="K26" s="92" t="str">
        <f>VLOOKUP(E26,VIP!$A$2:$O11499,6,0)</f>
        <v>NO</v>
      </c>
      <c r="L26" s="92" t="s">
        <v>2430</v>
      </c>
      <c r="M26" s="88" t="s">
        <v>2473</v>
      </c>
      <c r="N26" s="88" t="s">
        <v>2483</v>
      </c>
      <c r="O26" s="92" t="s">
        <v>2488</v>
      </c>
      <c r="P26" s="94"/>
      <c r="Q26" s="90" t="s">
        <v>2430</v>
      </c>
    </row>
    <row r="27" spans="1:17" ht="18" x14ac:dyDescent="0.25">
      <c r="A27" s="86" t="str">
        <f>VLOOKUP(E27,'LISTADO ATM'!$A$2:$C$894,3,0)</f>
        <v>DISTRITO NACIONAL</v>
      </c>
      <c r="B27" s="91">
        <v>335753489</v>
      </c>
      <c r="C27" s="87">
        <v>44196.718449074076</v>
      </c>
      <c r="D27" s="87" t="s">
        <v>2477</v>
      </c>
      <c r="E27" s="95">
        <v>918</v>
      </c>
      <c r="F27" s="86" t="str">
        <f>VLOOKUP(E27,VIP!$A$2:$O11087,2,0)</f>
        <v>DRBR918</v>
      </c>
      <c r="G27" s="92" t="str">
        <f>VLOOKUP(E27,'LISTADO ATM'!$A$2:$B$893,2,0)</f>
        <v xml:space="preserve">ATM S/M Liverpool de la Jacobo Majluta </v>
      </c>
      <c r="H27" s="92" t="str">
        <f>VLOOKUP(E27,VIP!$A$2:$O16008,7,FALSE)</f>
        <v>Si</v>
      </c>
      <c r="I27" s="92" t="str">
        <f>VLOOKUP(E27,VIP!$A$2:$O7973,8,FALSE)</f>
        <v>Si</v>
      </c>
      <c r="J27" s="92" t="str">
        <f>VLOOKUP(E27,VIP!$A$2:$O7923,8,FALSE)</f>
        <v>Si</v>
      </c>
      <c r="K27" s="92" t="str">
        <f>VLOOKUP(E27,VIP!$A$2:$O11497,6,0)</f>
        <v>NO</v>
      </c>
      <c r="L27" s="129" t="s">
        <v>2430</v>
      </c>
      <c r="M27" s="88" t="s">
        <v>2473</v>
      </c>
      <c r="N27" s="88" t="s">
        <v>2483</v>
      </c>
      <c r="O27" s="92" t="s">
        <v>2485</v>
      </c>
      <c r="P27" s="94"/>
      <c r="Q27" s="90" t="s">
        <v>2430</v>
      </c>
    </row>
    <row r="28" spans="1:17" ht="18" x14ac:dyDescent="0.25">
      <c r="A28" s="86" t="str">
        <f>VLOOKUP(E28,'LISTADO ATM'!$A$2:$C$894,3,0)</f>
        <v>NORTE</v>
      </c>
      <c r="B28" s="127">
        <v>335753492</v>
      </c>
      <c r="C28" s="87">
        <v>44196.731087962966</v>
      </c>
      <c r="D28" s="87" t="s">
        <v>2190</v>
      </c>
      <c r="E28" s="95">
        <v>315</v>
      </c>
      <c r="F28" s="86" t="str">
        <f>VLOOKUP(E28,VIP!$A$2:$O11085,2,0)</f>
        <v>DRBR315</v>
      </c>
      <c r="G28" s="92" t="str">
        <f>VLOOKUP(E28,'LISTADO ATM'!$A$2:$B$893,2,0)</f>
        <v xml:space="preserve">ATM Oficina Estrella Sadalá </v>
      </c>
      <c r="H28" s="92" t="str">
        <f>VLOOKUP(E28,VIP!$A$2:$O16006,7,FALSE)</f>
        <v>Si</v>
      </c>
      <c r="I28" s="92" t="str">
        <f>VLOOKUP(E28,VIP!$A$2:$O7971,8,FALSE)</f>
        <v>Si</v>
      </c>
      <c r="J28" s="92" t="str">
        <f>VLOOKUP(E28,VIP!$A$2:$O7921,8,FALSE)</f>
        <v>Si</v>
      </c>
      <c r="K28" s="92" t="str">
        <f>VLOOKUP(E28,VIP!$A$2:$O11495,6,0)</f>
        <v>NO</v>
      </c>
      <c r="L28" s="129" t="s">
        <v>2228</v>
      </c>
      <c r="M28" s="88" t="s">
        <v>2473</v>
      </c>
      <c r="N28" s="88" t="s">
        <v>2483</v>
      </c>
      <c r="O28" s="92" t="s">
        <v>2484</v>
      </c>
      <c r="P28" s="94"/>
      <c r="Q28" s="90" t="s">
        <v>2228</v>
      </c>
    </row>
    <row r="29" spans="1:17" ht="18" x14ac:dyDescent="0.25">
      <c r="A29" s="86" t="str">
        <f>VLOOKUP(E29,'LISTADO ATM'!$A$2:$C$894,3,0)</f>
        <v>DISTRITO NACIONAL</v>
      </c>
      <c r="B29" s="127">
        <v>335753493</v>
      </c>
      <c r="C29" s="87">
        <v>44196.737939814811</v>
      </c>
      <c r="D29" s="87" t="s">
        <v>2189</v>
      </c>
      <c r="E29" s="95">
        <v>696</v>
      </c>
      <c r="F29" s="86" t="str">
        <f>VLOOKUP(E29,VIP!$A$2:$O11084,2,0)</f>
        <v>DRBR696</v>
      </c>
      <c r="G29" s="92" t="str">
        <f>VLOOKUP(E29,'LISTADO ATM'!$A$2:$B$893,2,0)</f>
        <v>ATM Olé Jacobo Majluta</v>
      </c>
      <c r="H29" s="92" t="str">
        <f>VLOOKUP(E29,VIP!$A$2:$O16005,7,FALSE)</f>
        <v>Si</v>
      </c>
      <c r="I29" s="92" t="str">
        <f>VLOOKUP(E29,VIP!$A$2:$O7970,8,FALSE)</f>
        <v>Si</v>
      </c>
      <c r="J29" s="92" t="str">
        <f>VLOOKUP(E29,VIP!$A$2:$O7920,8,FALSE)</f>
        <v>Si</v>
      </c>
      <c r="K29" s="92" t="str">
        <f>VLOOKUP(E29,VIP!$A$2:$O11494,6,0)</f>
        <v>NO</v>
      </c>
      <c r="L29" s="92" t="s">
        <v>2463</v>
      </c>
      <c r="M29" s="88" t="s">
        <v>2473</v>
      </c>
      <c r="N29" s="88" t="s">
        <v>2483</v>
      </c>
      <c r="O29" s="92" t="s">
        <v>2486</v>
      </c>
      <c r="P29" s="94"/>
      <c r="Q29" s="90" t="s">
        <v>2463</v>
      </c>
    </row>
    <row r="30" spans="1:17" ht="18" x14ac:dyDescent="0.25">
      <c r="A30" s="86" t="str">
        <f>VLOOKUP(E30,'LISTADO ATM'!$A$2:$C$894,3,0)</f>
        <v>DISTRITO NACIONAL</v>
      </c>
      <c r="B30" s="127">
        <v>335753494</v>
      </c>
      <c r="C30" s="87">
        <v>44196.740104166667</v>
      </c>
      <c r="D30" s="87" t="s">
        <v>2189</v>
      </c>
      <c r="E30" s="95">
        <v>12</v>
      </c>
      <c r="F30" s="86" t="str">
        <f>VLOOKUP(E30,VIP!$A$2:$O11083,2,0)</f>
        <v>DRBR012</v>
      </c>
      <c r="G30" s="92" t="str">
        <f>VLOOKUP(E30,'LISTADO ATM'!$A$2:$B$893,2,0)</f>
        <v xml:space="preserve">ATM Comercial Ganadera (San Isidro) </v>
      </c>
      <c r="H30" s="92" t="str">
        <f>VLOOKUP(E30,VIP!$A$2:$O16004,7,FALSE)</f>
        <v>Si</v>
      </c>
      <c r="I30" s="92" t="str">
        <f>VLOOKUP(E30,VIP!$A$2:$O7969,8,FALSE)</f>
        <v>No</v>
      </c>
      <c r="J30" s="92" t="str">
        <f>VLOOKUP(E30,VIP!$A$2:$O7919,8,FALSE)</f>
        <v>No</v>
      </c>
      <c r="K30" s="92" t="str">
        <f>VLOOKUP(E30,VIP!$A$2:$O11493,6,0)</f>
        <v>NO</v>
      </c>
      <c r="L30" s="129" t="s">
        <v>2463</v>
      </c>
      <c r="M30" s="88" t="s">
        <v>2473</v>
      </c>
      <c r="N30" s="88" t="s">
        <v>2483</v>
      </c>
      <c r="O30" s="92" t="s">
        <v>2486</v>
      </c>
      <c r="P30" s="94"/>
      <c r="Q30" s="90" t="s">
        <v>2463</v>
      </c>
    </row>
    <row r="31" spans="1:17" ht="18" x14ac:dyDescent="0.25">
      <c r="A31" s="86" t="str">
        <f>VLOOKUP(E31,'LISTADO ATM'!$A$2:$C$894,3,0)</f>
        <v>DISTRITO NACIONAL</v>
      </c>
      <c r="B31" s="127">
        <v>335753496</v>
      </c>
      <c r="C31" s="87">
        <v>44196.744432870371</v>
      </c>
      <c r="D31" s="87" t="s">
        <v>2189</v>
      </c>
      <c r="E31" s="95">
        <v>37</v>
      </c>
      <c r="F31" s="86" t="str">
        <f>VLOOKUP(E31,VIP!$A$2:$O11081,2,0)</f>
        <v>DRBR037</v>
      </c>
      <c r="G31" s="92" t="str">
        <f>VLOOKUP(E31,'LISTADO ATM'!$A$2:$B$893,2,0)</f>
        <v xml:space="preserve">ATM Oficina Villa Mella </v>
      </c>
      <c r="H31" s="92" t="str">
        <f>VLOOKUP(E31,VIP!$A$2:$O16002,7,FALSE)</f>
        <v>Si</v>
      </c>
      <c r="I31" s="92" t="str">
        <f>VLOOKUP(E31,VIP!$A$2:$O7967,8,FALSE)</f>
        <v>Si</v>
      </c>
      <c r="J31" s="92" t="str">
        <f>VLOOKUP(E31,VIP!$A$2:$O7917,8,FALSE)</f>
        <v>Si</v>
      </c>
      <c r="K31" s="92" t="str">
        <f>VLOOKUP(E31,VIP!$A$2:$O11491,6,0)</f>
        <v>SI</v>
      </c>
      <c r="L31" s="92" t="s">
        <v>2228</v>
      </c>
      <c r="M31" s="88" t="s">
        <v>2473</v>
      </c>
      <c r="N31" s="88" t="s">
        <v>2483</v>
      </c>
      <c r="O31" s="92" t="s">
        <v>2486</v>
      </c>
      <c r="P31" s="94"/>
      <c r="Q31" s="90" t="s">
        <v>2228</v>
      </c>
    </row>
    <row r="32" spans="1:17" ht="18" x14ac:dyDescent="0.25">
      <c r="A32" s="86" t="str">
        <f>VLOOKUP(E32,'LISTADO ATM'!$A$2:$C$894,3,0)</f>
        <v>DISTRITO NACIONAL</v>
      </c>
      <c r="B32" s="127">
        <v>335753499</v>
      </c>
      <c r="C32" s="87">
        <v>44196.745729166665</v>
      </c>
      <c r="D32" s="87" t="s">
        <v>2189</v>
      </c>
      <c r="E32" s="95">
        <v>917</v>
      </c>
      <c r="F32" s="86" t="str">
        <f>VLOOKUP(E32,VIP!$A$2:$O11078,2,0)</f>
        <v>DRBR01B</v>
      </c>
      <c r="G32" s="92" t="str">
        <f>VLOOKUP(E32,'LISTADO ATM'!$A$2:$B$893,2,0)</f>
        <v xml:space="preserve">ATM Oficina Los Mina </v>
      </c>
      <c r="H32" s="92" t="str">
        <f>VLOOKUP(E32,VIP!$A$2:$O15999,7,FALSE)</f>
        <v>Si</v>
      </c>
      <c r="I32" s="92" t="str">
        <f>VLOOKUP(E32,VIP!$A$2:$O7964,8,FALSE)</f>
        <v>Si</v>
      </c>
      <c r="J32" s="92" t="str">
        <f>VLOOKUP(E32,VIP!$A$2:$O7914,8,FALSE)</f>
        <v>Si</v>
      </c>
      <c r="K32" s="92" t="str">
        <f>VLOOKUP(E32,VIP!$A$2:$O11488,6,0)</f>
        <v>NO</v>
      </c>
      <c r="L32" s="92" t="s">
        <v>2228</v>
      </c>
      <c r="M32" s="88" t="s">
        <v>2473</v>
      </c>
      <c r="N32" s="88" t="s">
        <v>2483</v>
      </c>
      <c r="O32" s="92" t="s">
        <v>2486</v>
      </c>
      <c r="P32" s="94"/>
      <c r="Q32" s="90" t="s">
        <v>2228</v>
      </c>
    </row>
    <row r="33" spans="1:17" s="89" customFormat="1" ht="18" x14ac:dyDescent="0.25">
      <c r="A33" s="86" t="str">
        <f>VLOOKUP(E33,'LISTADO ATM'!$A$2:$C$894,3,0)</f>
        <v>DISTRITO NACIONAL</v>
      </c>
      <c r="B33" s="127">
        <v>335753504</v>
      </c>
      <c r="C33" s="87">
        <v>44196.754895833335</v>
      </c>
      <c r="D33" s="87" t="s">
        <v>2189</v>
      </c>
      <c r="E33" s="95">
        <v>232</v>
      </c>
      <c r="F33" s="86" t="str">
        <f>VLOOKUP(E33,VIP!$A$2:$O11073,2,0)</f>
        <v>DRBR232</v>
      </c>
      <c r="G33" s="96" t="str">
        <f>VLOOKUP(E33,'LISTADO ATM'!$A$2:$B$893,2,0)</f>
        <v xml:space="preserve">ATM S/M Nacional Charles de Gaulle </v>
      </c>
      <c r="H33" s="96" t="str">
        <f>VLOOKUP(E33,VIP!$A$2:$O15994,7,FALSE)</f>
        <v>Si</v>
      </c>
      <c r="I33" s="96" t="str">
        <f>VLOOKUP(E33,VIP!$A$2:$O7959,8,FALSE)</f>
        <v>Si</v>
      </c>
      <c r="J33" s="96" t="str">
        <f>VLOOKUP(E33,VIP!$A$2:$O7909,8,FALSE)</f>
        <v>Si</v>
      </c>
      <c r="K33" s="96" t="str">
        <f>VLOOKUP(E33,VIP!$A$2:$O11483,6,0)</f>
        <v>SI</v>
      </c>
      <c r="L33" s="96" t="s">
        <v>2228</v>
      </c>
      <c r="M33" s="88" t="s">
        <v>2473</v>
      </c>
      <c r="N33" s="88" t="s">
        <v>2483</v>
      </c>
      <c r="O33" s="96" t="s">
        <v>2486</v>
      </c>
      <c r="P33" s="94"/>
      <c r="Q33" s="90" t="s">
        <v>2228</v>
      </c>
    </row>
    <row r="34" spans="1:17" s="89" customFormat="1" ht="18" x14ac:dyDescent="0.25">
      <c r="A34" s="86" t="str">
        <f>VLOOKUP(E34,'LISTADO ATM'!$A$2:$C$894,3,0)</f>
        <v>ESTE</v>
      </c>
      <c r="B34" s="127">
        <v>335753507</v>
      </c>
      <c r="C34" s="87">
        <v>44196.756342592591</v>
      </c>
      <c r="D34" s="87" t="s">
        <v>2189</v>
      </c>
      <c r="E34" s="95">
        <v>366</v>
      </c>
      <c r="F34" s="86" t="str">
        <f>VLOOKUP(E34,VIP!$A$2:$O11070,2,0)</f>
        <v>DRBR366</v>
      </c>
      <c r="G34" s="96" t="str">
        <f>VLOOKUP(E34,'LISTADO ATM'!$A$2:$B$893,2,0)</f>
        <v>ATM Oficina Boulevard (Higuey) II</v>
      </c>
      <c r="H34" s="96" t="str">
        <f>VLOOKUP(E34,VIP!$A$2:$O15991,7,FALSE)</f>
        <v>N/A</v>
      </c>
      <c r="I34" s="96" t="str">
        <f>VLOOKUP(E34,VIP!$A$2:$O7956,8,FALSE)</f>
        <v>N/A</v>
      </c>
      <c r="J34" s="96" t="str">
        <f>VLOOKUP(E34,VIP!$A$2:$O7906,8,FALSE)</f>
        <v>N/A</v>
      </c>
      <c r="K34" s="96" t="str">
        <f>VLOOKUP(E34,VIP!$A$2:$O11480,6,0)</f>
        <v>N/A</v>
      </c>
      <c r="L34" s="96" t="s">
        <v>2228</v>
      </c>
      <c r="M34" s="88" t="s">
        <v>2473</v>
      </c>
      <c r="N34" s="88" t="s">
        <v>2483</v>
      </c>
      <c r="O34" s="96" t="s">
        <v>2486</v>
      </c>
      <c r="P34" s="94"/>
      <c r="Q34" s="90" t="s">
        <v>2228</v>
      </c>
    </row>
    <row r="35" spans="1:17" s="89" customFormat="1" ht="18" x14ac:dyDescent="0.25">
      <c r="A35" s="86" t="str">
        <f>VLOOKUP(E35,'LISTADO ATM'!$A$2:$C$894,3,0)</f>
        <v>DISTRITO NACIONAL</v>
      </c>
      <c r="B35" s="127">
        <v>335753511</v>
      </c>
      <c r="C35" s="87">
        <v>44196.758518518516</v>
      </c>
      <c r="D35" s="87" t="s">
        <v>2189</v>
      </c>
      <c r="E35" s="95">
        <v>498</v>
      </c>
      <c r="F35" s="86" t="str">
        <f>VLOOKUP(E35,VIP!$A$2:$O11066,2,0)</f>
        <v>DRBR498</v>
      </c>
      <c r="G35" s="96" t="str">
        <f>VLOOKUP(E35,'LISTADO ATM'!$A$2:$B$893,2,0)</f>
        <v xml:space="preserve">ATM Estación Sunix 27 de Febrero </v>
      </c>
      <c r="H35" s="96" t="str">
        <f>VLOOKUP(E35,VIP!$A$2:$O15987,7,FALSE)</f>
        <v>Si</v>
      </c>
      <c r="I35" s="96" t="str">
        <f>VLOOKUP(E35,VIP!$A$2:$O7952,8,FALSE)</f>
        <v>Si</v>
      </c>
      <c r="J35" s="96" t="str">
        <f>VLOOKUP(E35,VIP!$A$2:$O7902,8,FALSE)</f>
        <v>Si</v>
      </c>
      <c r="K35" s="96" t="str">
        <f>VLOOKUP(E35,VIP!$A$2:$O11476,6,0)</f>
        <v>NO</v>
      </c>
      <c r="L35" s="96" t="s">
        <v>2228</v>
      </c>
      <c r="M35" s="88" t="s">
        <v>2473</v>
      </c>
      <c r="N35" s="88" t="s">
        <v>2483</v>
      </c>
      <c r="O35" s="96" t="s">
        <v>2486</v>
      </c>
      <c r="P35" s="94"/>
      <c r="Q35" s="90" t="s">
        <v>2228</v>
      </c>
    </row>
    <row r="36" spans="1:17" s="89" customFormat="1" ht="18" x14ac:dyDescent="0.25">
      <c r="A36" s="86" t="str">
        <f>VLOOKUP(E36,'LISTADO ATM'!$A$2:$C$894,3,0)</f>
        <v>ESTE</v>
      </c>
      <c r="B36" s="127">
        <v>335753512</v>
      </c>
      <c r="C36" s="87">
        <v>44196.759641203702</v>
      </c>
      <c r="D36" s="87" t="s">
        <v>2189</v>
      </c>
      <c r="E36" s="95">
        <v>824</v>
      </c>
      <c r="F36" s="86" t="str">
        <f>VLOOKUP(E36,VIP!$A$2:$O11065,2,0)</f>
        <v>DRBR824</v>
      </c>
      <c r="G36" s="96" t="str">
        <f>VLOOKUP(E36,'LISTADO ATM'!$A$2:$B$893,2,0)</f>
        <v xml:space="preserve">ATM Multiplaza (Higuey) </v>
      </c>
      <c r="H36" s="96" t="str">
        <f>VLOOKUP(E36,VIP!$A$2:$O15986,7,FALSE)</f>
        <v>Si</v>
      </c>
      <c r="I36" s="96" t="str">
        <f>VLOOKUP(E36,VIP!$A$2:$O7951,8,FALSE)</f>
        <v>Si</v>
      </c>
      <c r="J36" s="96" t="str">
        <f>VLOOKUP(E36,VIP!$A$2:$O7901,8,FALSE)</f>
        <v>Si</v>
      </c>
      <c r="K36" s="96" t="str">
        <f>VLOOKUP(E36,VIP!$A$2:$O11475,6,0)</f>
        <v>NO</v>
      </c>
      <c r="L36" s="96" t="s">
        <v>2228</v>
      </c>
      <c r="M36" s="88" t="s">
        <v>2473</v>
      </c>
      <c r="N36" s="88" t="s">
        <v>2483</v>
      </c>
      <c r="O36" s="96" t="s">
        <v>2486</v>
      </c>
      <c r="P36" s="94"/>
      <c r="Q36" s="90" t="s">
        <v>2228</v>
      </c>
    </row>
    <row r="37" spans="1:17" s="89" customFormat="1" ht="18" x14ac:dyDescent="0.25">
      <c r="A37" s="86" t="str">
        <f>VLOOKUP(E37,'LISTADO ATM'!$A$2:$C$894,3,0)</f>
        <v>DISTRITO NACIONAL</v>
      </c>
      <c r="B37" s="127">
        <v>335753513</v>
      </c>
      <c r="C37" s="87">
        <v>44196.760254629633</v>
      </c>
      <c r="D37" s="87" t="s">
        <v>2189</v>
      </c>
      <c r="E37" s="95">
        <v>70</v>
      </c>
      <c r="F37" s="86" t="str">
        <f>VLOOKUP(E37,VIP!$A$2:$O11064,2,0)</f>
        <v>DRBR070</v>
      </c>
      <c r="G37" s="96" t="str">
        <f>VLOOKUP(E37,'LISTADO ATM'!$A$2:$B$893,2,0)</f>
        <v xml:space="preserve">ATM Autoservicio Plaza Lama Zona Oriental </v>
      </c>
      <c r="H37" s="96" t="str">
        <f>VLOOKUP(E37,VIP!$A$2:$O15985,7,FALSE)</f>
        <v>Si</v>
      </c>
      <c r="I37" s="96" t="str">
        <f>VLOOKUP(E37,VIP!$A$2:$O7950,8,FALSE)</f>
        <v>Si</v>
      </c>
      <c r="J37" s="96" t="str">
        <f>VLOOKUP(E37,VIP!$A$2:$O7900,8,FALSE)</f>
        <v>Si</v>
      </c>
      <c r="K37" s="96" t="str">
        <f>VLOOKUP(E37,VIP!$A$2:$O11474,6,0)</f>
        <v>NO</v>
      </c>
      <c r="L37" s="96" t="s">
        <v>2228</v>
      </c>
      <c r="M37" s="88" t="s">
        <v>2473</v>
      </c>
      <c r="N37" s="88" t="s">
        <v>2483</v>
      </c>
      <c r="O37" s="96" t="s">
        <v>2486</v>
      </c>
      <c r="P37" s="94"/>
      <c r="Q37" s="90" t="s">
        <v>2228</v>
      </c>
    </row>
    <row r="38" spans="1:17" s="89" customFormat="1" ht="18" x14ac:dyDescent="0.25">
      <c r="A38" s="86" t="str">
        <f>VLOOKUP(E38,'LISTADO ATM'!$A$2:$C$894,3,0)</f>
        <v>DISTRITO NACIONAL</v>
      </c>
      <c r="B38" s="127">
        <v>335753514</v>
      </c>
      <c r="C38" s="87">
        <v>44196.760972222219</v>
      </c>
      <c r="D38" s="87" t="s">
        <v>2189</v>
      </c>
      <c r="E38" s="95">
        <v>790</v>
      </c>
      <c r="F38" s="86" t="str">
        <f>VLOOKUP(E38,VIP!$A$2:$O11063,2,0)</f>
        <v>DRBR16I</v>
      </c>
      <c r="G38" s="96" t="str">
        <f>VLOOKUP(E38,'LISTADO ATM'!$A$2:$B$893,2,0)</f>
        <v xml:space="preserve">ATM Oficina Bella Vista Mall I </v>
      </c>
      <c r="H38" s="96" t="str">
        <f>VLOOKUP(E38,VIP!$A$2:$O15984,7,FALSE)</f>
        <v>Si</v>
      </c>
      <c r="I38" s="96" t="str">
        <f>VLOOKUP(E38,VIP!$A$2:$O7949,8,FALSE)</f>
        <v>Si</v>
      </c>
      <c r="J38" s="96" t="str">
        <f>VLOOKUP(E38,VIP!$A$2:$O7899,8,FALSE)</f>
        <v>Si</v>
      </c>
      <c r="K38" s="96" t="str">
        <f>VLOOKUP(E38,VIP!$A$2:$O11473,6,0)</f>
        <v>SI</v>
      </c>
      <c r="L38" s="96" t="s">
        <v>2228</v>
      </c>
      <c r="M38" s="88" t="s">
        <v>2473</v>
      </c>
      <c r="N38" s="88" t="s">
        <v>2483</v>
      </c>
      <c r="O38" s="96" t="s">
        <v>2486</v>
      </c>
      <c r="P38" s="94"/>
      <c r="Q38" s="90" t="s">
        <v>2228</v>
      </c>
    </row>
    <row r="39" spans="1:17" s="89" customFormat="1" ht="18" x14ac:dyDescent="0.25">
      <c r="A39" s="86" t="str">
        <f>VLOOKUP(E39,'LISTADO ATM'!$A$2:$C$894,3,0)</f>
        <v>DISTRITO NACIONAL</v>
      </c>
      <c r="B39" s="91">
        <v>335753515</v>
      </c>
      <c r="C39" s="87">
        <v>44196.761412037034</v>
      </c>
      <c r="D39" s="87" t="s">
        <v>2189</v>
      </c>
      <c r="E39" s="95">
        <v>938</v>
      </c>
      <c r="F39" s="86" t="str">
        <f>VLOOKUP(E39,VIP!$A$2:$O11062,2,0)</f>
        <v>DRBR938</v>
      </c>
      <c r="G39" s="96" t="str">
        <f>VLOOKUP(E39,'LISTADO ATM'!$A$2:$B$893,2,0)</f>
        <v xml:space="preserve">ATM Autobanco Oficina Filadelfia Plaza </v>
      </c>
      <c r="H39" s="96" t="str">
        <f>VLOOKUP(E39,VIP!$A$2:$O15983,7,FALSE)</f>
        <v>Si</v>
      </c>
      <c r="I39" s="96" t="str">
        <f>VLOOKUP(E39,VIP!$A$2:$O7948,8,FALSE)</f>
        <v>Si</v>
      </c>
      <c r="J39" s="96" t="str">
        <f>VLOOKUP(E39,VIP!$A$2:$O7898,8,FALSE)</f>
        <v>Si</v>
      </c>
      <c r="K39" s="96" t="str">
        <f>VLOOKUP(E39,VIP!$A$2:$O11472,6,0)</f>
        <v>NO</v>
      </c>
      <c r="L39" s="96" t="s">
        <v>2228</v>
      </c>
      <c r="M39" s="88" t="s">
        <v>2473</v>
      </c>
      <c r="N39" s="88" t="s">
        <v>2483</v>
      </c>
      <c r="O39" s="96" t="s">
        <v>2486</v>
      </c>
      <c r="P39" s="94"/>
      <c r="Q39" s="90" t="s">
        <v>2228</v>
      </c>
    </row>
    <row r="40" spans="1:17" s="89" customFormat="1" ht="18" x14ac:dyDescent="0.25">
      <c r="A40" s="86" t="str">
        <f>VLOOKUP(E40,'LISTADO ATM'!$A$2:$C$894,3,0)</f>
        <v>DISTRITO NACIONAL</v>
      </c>
      <c r="B40" s="91">
        <v>335753517</v>
      </c>
      <c r="C40" s="87">
        <v>44196.76425925926</v>
      </c>
      <c r="D40" s="87" t="s">
        <v>2189</v>
      </c>
      <c r="E40" s="95">
        <v>955</v>
      </c>
      <c r="F40" s="86" t="str">
        <f>VLOOKUP(E40,VIP!$A$2:$O11060,2,0)</f>
        <v>DRBR955</v>
      </c>
      <c r="G40" s="96" t="str">
        <f>VLOOKUP(E40,'LISTADO ATM'!$A$2:$B$893,2,0)</f>
        <v xml:space="preserve">ATM Oficina Americana Independencia II </v>
      </c>
      <c r="H40" s="96" t="str">
        <f>VLOOKUP(E40,VIP!$A$2:$O15981,7,FALSE)</f>
        <v>Si</v>
      </c>
      <c r="I40" s="96" t="str">
        <f>VLOOKUP(E40,VIP!$A$2:$O7946,8,FALSE)</f>
        <v>Si</v>
      </c>
      <c r="J40" s="96" t="str">
        <f>VLOOKUP(E40,VIP!$A$2:$O7896,8,FALSE)</f>
        <v>Si</v>
      </c>
      <c r="K40" s="96" t="str">
        <f>VLOOKUP(E40,VIP!$A$2:$O11470,6,0)</f>
        <v>NO</v>
      </c>
      <c r="L40" s="96" t="s">
        <v>2228</v>
      </c>
      <c r="M40" s="88" t="s">
        <v>2473</v>
      </c>
      <c r="N40" s="88" t="s">
        <v>2483</v>
      </c>
      <c r="O40" s="96" t="s">
        <v>2486</v>
      </c>
      <c r="P40" s="94"/>
      <c r="Q40" s="90" t="s">
        <v>2228</v>
      </c>
    </row>
    <row r="41" spans="1:17" s="89" customFormat="1" ht="18" x14ac:dyDescent="0.25">
      <c r="A41" s="86" t="str">
        <f>VLOOKUP(E41,'LISTADO ATM'!$A$2:$C$894,3,0)</f>
        <v>DISTRITO NACIONAL</v>
      </c>
      <c r="B41" s="91">
        <v>335753524</v>
      </c>
      <c r="C41" s="87">
        <v>44196.78402777778</v>
      </c>
      <c r="D41" s="87" t="s">
        <v>2189</v>
      </c>
      <c r="E41" s="95">
        <v>590</v>
      </c>
      <c r="F41" s="86" t="str">
        <f>VLOOKUP(E41,VIP!$A$2:$O11055,2,0)</f>
        <v>DRBR177</v>
      </c>
      <c r="G41" s="96" t="str">
        <f>VLOOKUP(E41,'LISTADO ATM'!$A$2:$B$893,2,0)</f>
        <v xml:space="preserve">ATM Olé Aut. Las Américas </v>
      </c>
      <c r="H41" s="96" t="str">
        <f>VLOOKUP(E41,VIP!$A$2:$O15976,7,FALSE)</f>
        <v>Si</v>
      </c>
      <c r="I41" s="96" t="str">
        <f>VLOOKUP(E41,VIP!$A$2:$O7941,8,FALSE)</f>
        <v>Si</v>
      </c>
      <c r="J41" s="96" t="str">
        <f>VLOOKUP(E41,VIP!$A$2:$O7891,8,FALSE)</f>
        <v>Si</v>
      </c>
      <c r="K41" s="96" t="str">
        <f>VLOOKUP(E41,VIP!$A$2:$O11465,6,0)</f>
        <v>SI</v>
      </c>
      <c r="L41" s="96" t="s">
        <v>2492</v>
      </c>
      <c r="M41" s="88" t="s">
        <v>2473</v>
      </c>
      <c r="N41" s="88" t="s">
        <v>2483</v>
      </c>
      <c r="O41" s="96" t="s">
        <v>2486</v>
      </c>
      <c r="P41" s="94"/>
      <c r="Q41" s="90" t="s">
        <v>2492</v>
      </c>
    </row>
    <row r="42" spans="1:17" s="89" customFormat="1" ht="18" x14ac:dyDescent="0.25">
      <c r="A42" s="86" t="str">
        <f>VLOOKUP(E42,'LISTADO ATM'!$A$2:$C$894,3,0)</f>
        <v>DISTRITO NACIONAL</v>
      </c>
      <c r="B42" s="91">
        <v>335753526</v>
      </c>
      <c r="C42" s="87">
        <v>44196.785613425927</v>
      </c>
      <c r="D42" s="87" t="s">
        <v>2189</v>
      </c>
      <c r="E42" s="95">
        <v>424</v>
      </c>
      <c r="F42" s="86" t="str">
        <f>VLOOKUP(E42,VIP!$A$2:$O11053,2,0)</f>
        <v>DRBR424</v>
      </c>
      <c r="G42" s="96" t="str">
        <f>VLOOKUP(E42,'LISTADO ATM'!$A$2:$B$893,2,0)</f>
        <v xml:space="preserve">ATM UNP Jumbo Luperón I </v>
      </c>
      <c r="H42" s="96" t="str">
        <f>VLOOKUP(E42,VIP!$A$2:$O15974,7,FALSE)</f>
        <v>Si</v>
      </c>
      <c r="I42" s="96" t="str">
        <f>VLOOKUP(E42,VIP!$A$2:$O7939,8,FALSE)</f>
        <v>Si</v>
      </c>
      <c r="J42" s="96" t="str">
        <f>VLOOKUP(E42,VIP!$A$2:$O7889,8,FALSE)</f>
        <v>Si</v>
      </c>
      <c r="K42" s="96" t="str">
        <f>VLOOKUP(E42,VIP!$A$2:$O11463,6,0)</f>
        <v>NO</v>
      </c>
      <c r="L42" s="96" t="s">
        <v>2463</v>
      </c>
      <c r="M42" s="88" t="s">
        <v>2473</v>
      </c>
      <c r="N42" s="88" t="s">
        <v>2483</v>
      </c>
      <c r="O42" s="96" t="s">
        <v>2486</v>
      </c>
      <c r="P42" s="94"/>
      <c r="Q42" s="90" t="s">
        <v>2463</v>
      </c>
    </row>
    <row r="43" spans="1:17" s="89" customFormat="1" ht="18" x14ac:dyDescent="0.25">
      <c r="A43" s="86" t="str">
        <f>VLOOKUP(E43,'LISTADO ATM'!$A$2:$C$894,3,0)</f>
        <v>DISTRITO NACIONAL</v>
      </c>
      <c r="B43" s="91">
        <v>335753527</v>
      </c>
      <c r="C43" s="87">
        <v>44196.785844907405</v>
      </c>
      <c r="D43" s="87" t="s">
        <v>2189</v>
      </c>
      <c r="E43" s="95">
        <v>425</v>
      </c>
      <c r="F43" s="86" t="str">
        <f>VLOOKUP(E43,VIP!$A$2:$O11052,2,0)</f>
        <v>DRBR425</v>
      </c>
      <c r="G43" s="96" t="str">
        <f>VLOOKUP(E43,'LISTADO ATM'!$A$2:$B$893,2,0)</f>
        <v xml:space="preserve">ATM UNP Jumbo Luperón II </v>
      </c>
      <c r="H43" s="96" t="str">
        <f>VLOOKUP(E43,VIP!$A$2:$O15973,7,FALSE)</f>
        <v>Si</v>
      </c>
      <c r="I43" s="96" t="str">
        <f>VLOOKUP(E43,VIP!$A$2:$O7938,8,FALSE)</f>
        <v>Si</v>
      </c>
      <c r="J43" s="96" t="str">
        <f>VLOOKUP(E43,VIP!$A$2:$O7888,8,FALSE)</f>
        <v>Si</v>
      </c>
      <c r="K43" s="96" t="str">
        <f>VLOOKUP(E43,VIP!$A$2:$O11462,6,0)</f>
        <v>NO</v>
      </c>
      <c r="L43" s="96" t="s">
        <v>2463</v>
      </c>
      <c r="M43" s="88" t="s">
        <v>2473</v>
      </c>
      <c r="N43" s="88" t="s">
        <v>2483</v>
      </c>
      <c r="O43" s="96" t="s">
        <v>2486</v>
      </c>
      <c r="P43" s="94"/>
      <c r="Q43" s="90" t="s">
        <v>2463</v>
      </c>
    </row>
    <row r="44" spans="1:17" s="89" customFormat="1" ht="18" x14ac:dyDescent="0.25">
      <c r="A44" s="86" t="str">
        <f>VLOOKUP(E44,'LISTADO ATM'!$A$2:$C$894,3,0)</f>
        <v>DISTRITO NACIONAL</v>
      </c>
      <c r="B44" s="91">
        <v>335753534</v>
      </c>
      <c r="C44" s="87">
        <v>44196.79184027778</v>
      </c>
      <c r="D44" s="87" t="s">
        <v>2189</v>
      </c>
      <c r="E44" s="95">
        <v>929</v>
      </c>
      <c r="F44" s="86" t="str">
        <f>VLOOKUP(E44,VIP!$A$2:$O11046,2,0)</f>
        <v>DRBR929</v>
      </c>
      <c r="G44" s="96" t="str">
        <f>VLOOKUP(E44,'LISTADO ATM'!$A$2:$B$893,2,0)</f>
        <v>ATM Autoservicio Nacional El Conde</v>
      </c>
      <c r="H44" s="96" t="str">
        <f>VLOOKUP(E44,VIP!$A$2:$O15967,7,FALSE)</f>
        <v>Si</v>
      </c>
      <c r="I44" s="96" t="str">
        <f>VLOOKUP(E44,VIP!$A$2:$O7932,8,FALSE)</f>
        <v>Si</v>
      </c>
      <c r="J44" s="96" t="str">
        <f>VLOOKUP(E44,VIP!$A$2:$O7882,8,FALSE)</f>
        <v>Si</v>
      </c>
      <c r="K44" s="96" t="str">
        <f>VLOOKUP(E44,VIP!$A$2:$O11456,6,0)</f>
        <v>NO</v>
      </c>
      <c r="L44" s="96" t="s">
        <v>2228</v>
      </c>
      <c r="M44" s="88" t="s">
        <v>2473</v>
      </c>
      <c r="N44" s="88" t="s">
        <v>2483</v>
      </c>
      <c r="O44" s="96" t="s">
        <v>2486</v>
      </c>
      <c r="P44" s="94"/>
      <c r="Q44" s="90" t="s">
        <v>2228</v>
      </c>
    </row>
    <row r="45" spans="1:17" s="89" customFormat="1" ht="18" x14ac:dyDescent="0.25">
      <c r="A45" s="86" t="str">
        <f>VLOOKUP(E45,'LISTADO ATM'!$A$2:$C$894,3,0)</f>
        <v>DISTRITO NACIONAL</v>
      </c>
      <c r="B45" s="127">
        <v>335753539</v>
      </c>
      <c r="C45" s="87">
        <v>44196.879641203705</v>
      </c>
      <c r="D45" s="87" t="s">
        <v>2189</v>
      </c>
      <c r="E45" s="95">
        <v>39</v>
      </c>
      <c r="F45" s="86" t="str">
        <f>VLOOKUP(E45,VIP!$A$2:$O11051,2,0)</f>
        <v>DRBR039</v>
      </c>
      <c r="G45" s="96" t="str">
        <f>VLOOKUP(E45,'LISTADO ATM'!$A$2:$B$893,2,0)</f>
        <v xml:space="preserve">ATM Oficina Ovando </v>
      </c>
      <c r="H45" s="96" t="str">
        <f>VLOOKUP(E45,VIP!$A$2:$O15973,7,FALSE)</f>
        <v>Si</v>
      </c>
      <c r="I45" s="96" t="str">
        <f>VLOOKUP(E45,VIP!$A$2:$O7938,8,FALSE)</f>
        <v>No</v>
      </c>
      <c r="J45" s="96" t="str">
        <f>VLOOKUP(E45,VIP!$A$2:$O7888,8,FALSE)</f>
        <v>No</v>
      </c>
      <c r="K45" s="96" t="str">
        <f>VLOOKUP(E45,VIP!$A$2:$O11462,6,0)</f>
        <v>NO</v>
      </c>
      <c r="L45" s="96" t="s">
        <v>2254</v>
      </c>
      <c r="M45" s="88" t="s">
        <v>2473</v>
      </c>
      <c r="N45" s="88" t="s">
        <v>2483</v>
      </c>
      <c r="O45" s="96" t="s">
        <v>2486</v>
      </c>
      <c r="P45" s="94"/>
      <c r="Q45" s="90" t="s">
        <v>2254</v>
      </c>
    </row>
    <row r="46" spans="1:17" s="89" customFormat="1" ht="18" x14ac:dyDescent="0.25">
      <c r="A46" s="86" t="str">
        <f>VLOOKUP(E46,'LISTADO ATM'!$A$2:$C$894,3,0)</f>
        <v>DISTRITO NACIONAL</v>
      </c>
      <c r="B46" s="127">
        <v>335753540</v>
      </c>
      <c r="C46" s="87">
        <v>44196.880312499998</v>
      </c>
      <c r="D46" s="87" t="s">
        <v>2189</v>
      </c>
      <c r="E46" s="95">
        <v>713</v>
      </c>
      <c r="F46" s="86" t="str">
        <f>VLOOKUP(E46,VIP!$A$2:$O11050,2,0)</f>
        <v>DRBR016</v>
      </c>
      <c r="G46" s="96" t="str">
        <f>VLOOKUP(E46,'LISTADO ATM'!$A$2:$B$893,2,0)</f>
        <v xml:space="preserve">ATM Oficina Las Américas </v>
      </c>
      <c r="H46" s="96" t="str">
        <f>VLOOKUP(E46,VIP!$A$2:$O15972,7,FALSE)</f>
        <v>Si</v>
      </c>
      <c r="I46" s="96" t="str">
        <f>VLOOKUP(E46,VIP!$A$2:$O7937,8,FALSE)</f>
        <v>Si</v>
      </c>
      <c r="J46" s="96" t="str">
        <f>VLOOKUP(E46,VIP!$A$2:$O7887,8,FALSE)</f>
        <v>Si</v>
      </c>
      <c r="K46" s="96" t="str">
        <f>VLOOKUP(E46,VIP!$A$2:$O11461,6,0)</f>
        <v>NO</v>
      </c>
      <c r="L46" s="96" t="s">
        <v>2254</v>
      </c>
      <c r="M46" s="88" t="s">
        <v>2473</v>
      </c>
      <c r="N46" s="88" t="s">
        <v>2483</v>
      </c>
      <c r="O46" s="96" t="s">
        <v>2486</v>
      </c>
      <c r="P46" s="94"/>
      <c r="Q46" s="90" t="s">
        <v>2254</v>
      </c>
    </row>
    <row r="47" spans="1:17" s="89" customFormat="1" ht="18" x14ac:dyDescent="0.25">
      <c r="A47" s="86" t="str">
        <f>VLOOKUP(E47,'LISTADO ATM'!$A$2:$C$894,3,0)</f>
        <v>NORTE</v>
      </c>
      <c r="B47" s="127">
        <v>335753541</v>
      </c>
      <c r="C47" s="87">
        <v>44196.895694444444</v>
      </c>
      <c r="D47" s="87" t="s">
        <v>2481</v>
      </c>
      <c r="E47" s="95">
        <v>500</v>
      </c>
      <c r="F47" s="86" t="str">
        <f>VLOOKUP(E47,VIP!$A$2:$O11049,2,0)</f>
        <v>DRBR500</v>
      </c>
      <c r="G47" s="96" t="str">
        <f>VLOOKUP(E47,'LISTADO ATM'!$A$2:$B$893,2,0)</f>
        <v xml:space="preserve">ATM UNP Cutupú </v>
      </c>
      <c r="H47" s="96" t="str">
        <f>VLOOKUP(E47,VIP!$A$2:$O15971,7,FALSE)</f>
        <v>Si</v>
      </c>
      <c r="I47" s="96" t="str">
        <f>VLOOKUP(E47,VIP!$A$2:$O7936,8,FALSE)</f>
        <v>Si</v>
      </c>
      <c r="J47" s="96" t="str">
        <f>VLOOKUP(E47,VIP!$A$2:$O7886,8,FALSE)</f>
        <v>Si</v>
      </c>
      <c r="K47" s="96" t="str">
        <f>VLOOKUP(E47,VIP!$A$2:$O11460,6,0)</f>
        <v>NO</v>
      </c>
      <c r="L47" s="96" t="s">
        <v>2466</v>
      </c>
      <c r="M47" s="88" t="s">
        <v>2473</v>
      </c>
      <c r="N47" s="88" t="s">
        <v>2483</v>
      </c>
      <c r="O47" s="96" t="s">
        <v>2488</v>
      </c>
      <c r="P47" s="94"/>
      <c r="Q47" s="90" t="s">
        <v>2466</v>
      </c>
    </row>
    <row r="48" spans="1:17" s="89" customFormat="1" ht="18" x14ac:dyDescent="0.25">
      <c r="A48" s="86" t="str">
        <f>VLOOKUP(E48,'LISTADO ATM'!$A$2:$C$894,3,0)</f>
        <v>SUR</v>
      </c>
      <c r="B48" s="127">
        <v>335753542</v>
      </c>
      <c r="C48" s="87">
        <v>44196.897997685184</v>
      </c>
      <c r="D48" s="87" t="s">
        <v>2477</v>
      </c>
      <c r="E48" s="95">
        <v>252</v>
      </c>
      <c r="F48" s="86" t="str">
        <f>VLOOKUP(E48,VIP!$A$2:$O11048,2,0)</f>
        <v>DRBR252</v>
      </c>
      <c r="G48" s="96" t="str">
        <f>VLOOKUP(E48,'LISTADO ATM'!$A$2:$B$893,2,0)</f>
        <v xml:space="preserve">ATM Banco Agrícola (Barahona) </v>
      </c>
      <c r="H48" s="96" t="str">
        <f>VLOOKUP(E48,VIP!$A$2:$O15970,7,FALSE)</f>
        <v>Si</v>
      </c>
      <c r="I48" s="96" t="str">
        <f>VLOOKUP(E48,VIP!$A$2:$O7935,8,FALSE)</f>
        <v>Si</v>
      </c>
      <c r="J48" s="96" t="str">
        <f>VLOOKUP(E48,VIP!$A$2:$O7885,8,FALSE)</f>
        <v>Si</v>
      </c>
      <c r="K48" s="96" t="str">
        <f>VLOOKUP(E48,VIP!$A$2:$O11459,6,0)</f>
        <v>NO</v>
      </c>
      <c r="L48" s="96" t="s">
        <v>2430</v>
      </c>
      <c r="M48" s="88" t="s">
        <v>2473</v>
      </c>
      <c r="N48" s="88" t="s">
        <v>2483</v>
      </c>
      <c r="O48" s="96" t="s">
        <v>2485</v>
      </c>
      <c r="P48" s="94"/>
      <c r="Q48" s="90" t="s">
        <v>2430</v>
      </c>
    </row>
    <row r="49" spans="1:17" s="89" customFormat="1" ht="18" x14ac:dyDescent="0.25">
      <c r="A49" s="86" t="str">
        <f>VLOOKUP(E49,'LISTADO ATM'!$A$2:$C$894,3,0)</f>
        <v>ESTE</v>
      </c>
      <c r="B49" s="91">
        <v>335753543</v>
      </c>
      <c r="C49" s="87">
        <v>44196.900023148148</v>
      </c>
      <c r="D49" s="87" t="s">
        <v>2477</v>
      </c>
      <c r="E49" s="95">
        <v>673</v>
      </c>
      <c r="F49" s="86" t="str">
        <f>VLOOKUP(E49,VIP!$A$2:$O11047,2,0)</f>
        <v>DRBR673</v>
      </c>
      <c r="G49" s="96" t="str">
        <f>VLOOKUP(E49,'LISTADO ATM'!$A$2:$B$893,2,0)</f>
        <v>ATM Clínica Dr. Cruz Jiminián</v>
      </c>
      <c r="H49" s="96" t="str">
        <f>VLOOKUP(E49,VIP!$A$2:$O15969,7,FALSE)</f>
        <v>Si</v>
      </c>
      <c r="I49" s="96" t="str">
        <f>VLOOKUP(E49,VIP!$A$2:$O7934,8,FALSE)</f>
        <v>Si</v>
      </c>
      <c r="J49" s="96" t="str">
        <f>VLOOKUP(E49,VIP!$A$2:$O7884,8,FALSE)</f>
        <v>Si</v>
      </c>
      <c r="K49" s="96" t="str">
        <f>VLOOKUP(E49,VIP!$A$2:$O11458,6,0)</f>
        <v>NO</v>
      </c>
      <c r="L49" s="96" t="s">
        <v>2430</v>
      </c>
      <c r="M49" s="88" t="s">
        <v>2473</v>
      </c>
      <c r="N49" s="88" t="s">
        <v>2483</v>
      </c>
      <c r="O49" s="96" t="s">
        <v>2485</v>
      </c>
      <c r="P49" s="94"/>
      <c r="Q49" s="90" t="s">
        <v>2430</v>
      </c>
    </row>
    <row r="50" spans="1:17" s="89" customFormat="1" ht="18" x14ac:dyDescent="0.25">
      <c r="A50" s="86" t="str">
        <f>VLOOKUP(E50,'LISTADO ATM'!$A$2:$C$894,3,0)</f>
        <v>ESTE</v>
      </c>
      <c r="B50" s="91">
        <v>335753544</v>
      </c>
      <c r="C50" s="87">
        <v>44196.904166666667</v>
      </c>
      <c r="D50" s="87" t="s">
        <v>2189</v>
      </c>
      <c r="E50" s="95">
        <v>78</v>
      </c>
      <c r="F50" s="86" t="str">
        <f>VLOOKUP(E50,VIP!$A$2:$O11080,2,0)</f>
        <v>DRBR078</v>
      </c>
      <c r="G50" s="96" t="str">
        <f>VLOOKUP(E50,'LISTADO ATM'!$A$2:$B$893,2,0)</f>
        <v xml:space="preserve">ATM Hotel Nickelodeon II ( Punta Cana) </v>
      </c>
      <c r="H50" s="96" t="str">
        <f>VLOOKUP(E50,VIP!$A$2:$O16001,7,FALSE)</f>
        <v>Si</v>
      </c>
      <c r="I50" s="96" t="str">
        <f>VLOOKUP(E50,VIP!$A$2:$O7966,8,FALSE)</f>
        <v>Si</v>
      </c>
      <c r="J50" s="96" t="str">
        <f>VLOOKUP(E50,VIP!$A$2:$O7916,8,FALSE)</f>
        <v>Si</v>
      </c>
      <c r="K50" s="96" t="str">
        <f>VLOOKUP(E50,VIP!$A$2:$O11490,6,0)</f>
        <v/>
      </c>
      <c r="L50" s="96" t="s">
        <v>2463</v>
      </c>
      <c r="M50" s="88" t="s">
        <v>2473</v>
      </c>
      <c r="N50" s="88" t="s">
        <v>2483</v>
      </c>
      <c r="O50" s="96" t="s">
        <v>2486</v>
      </c>
      <c r="P50" s="94"/>
      <c r="Q50" s="90" t="s">
        <v>2463</v>
      </c>
    </row>
    <row r="51" spans="1:17" s="89" customFormat="1" ht="18" x14ac:dyDescent="0.25">
      <c r="A51" s="86" t="str">
        <f>VLOOKUP(E51,'LISTADO ATM'!$A$2:$C$894,3,0)</f>
        <v>DISTRITO NACIONAL</v>
      </c>
      <c r="B51" s="91">
        <v>335753550</v>
      </c>
      <c r="C51" s="87">
        <v>44197.026979166665</v>
      </c>
      <c r="D51" s="87" t="s">
        <v>2477</v>
      </c>
      <c r="E51" s="95">
        <v>967</v>
      </c>
      <c r="F51" s="86" t="str">
        <f>VLOOKUP(E51,VIP!$A$2:$O11056,2,0)</f>
        <v>DRBR967</v>
      </c>
      <c r="G51" s="96" t="str">
        <f>VLOOKUP(E51,'LISTADO ATM'!$A$2:$B$893,2,0)</f>
        <v xml:space="preserve">ATM UNP Hiper Olé Autopista Duarte </v>
      </c>
      <c r="H51" s="96" t="str">
        <f>VLOOKUP(E51,VIP!$A$2:$O15978,7,FALSE)</f>
        <v>Si</v>
      </c>
      <c r="I51" s="96" t="str">
        <f>VLOOKUP(E51,VIP!$A$2:$O7943,8,FALSE)</f>
        <v>Si</v>
      </c>
      <c r="J51" s="96" t="str">
        <f>VLOOKUP(E51,VIP!$A$2:$O7893,8,FALSE)</f>
        <v>Si</v>
      </c>
      <c r="K51" s="96" t="str">
        <f>VLOOKUP(E51,VIP!$A$2:$O11467,6,0)</f>
        <v>NO</v>
      </c>
      <c r="L51" s="96" t="s">
        <v>2430</v>
      </c>
      <c r="M51" s="88" t="s">
        <v>2473</v>
      </c>
      <c r="N51" s="88" t="s">
        <v>2483</v>
      </c>
      <c r="O51" s="96" t="s">
        <v>2485</v>
      </c>
      <c r="P51" s="94"/>
      <c r="Q51" s="90" t="s">
        <v>2430</v>
      </c>
    </row>
    <row r="52" spans="1:17" s="89" customFormat="1" ht="18" x14ac:dyDescent="0.25">
      <c r="A52" s="86" t="str">
        <f>VLOOKUP(E52,'LISTADO ATM'!$A$2:$C$894,3,0)</f>
        <v>DISTRITO NACIONAL</v>
      </c>
      <c r="B52" s="91">
        <v>335753553</v>
      </c>
      <c r="C52" s="87">
        <v>44197.059027777781</v>
      </c>
      <c r="D52" s="87" t="s">
        <v>2478</v>
      </c>
      <c r="E52" s="95">
        <v>911</v>
      </c>
      <c r="F52" s="86" t="str">
        <f>VLOOKUP(E52,VIP!$A$2:$O11053,2,0)</f>
        <v>DRBR911</v>
      </c>
      <c r="G52" s="96" t="str">
        <f>VLOOKUP(E52,'LISTADO ATM'!$A$2:$B$893,2,0)</f>
        <v xml:space="preserve">ATM Oficina Venezuela II </v>
      </c>
      <c r="H52" s="96" t="str">
        <f>VLOOKUP(E52,VIP!$A$2:$O15975,7,FALSE)</f>
        <v>Si</v>
      </c>
      <c r="I52" s="96" t="str">
        <f>VLOOKUP(E52,VIP!$A$2:$O7940,8,FALSE)</f>
        <v>Si</v>
      </c>
      <c r="J52" s="96" t="str">
        <f>VLOOKUP(E52,VIP!$A$2:$O7890,8,FALSE)</f>
        <v>Si</v>
      </c>
      <c r="K52" s="96" t="str">
        <f>VLOOKUP(E52,VIP!$A$2:$O11464,6,0)</f>
        <v>SI</v>
      </c>
      <c r="L52" s="96" t="s">
        <v>2466</v>
      </c>
      <c r="M52" s="88" t="s">
        <v>2473</v>
      </c>
      <c r="N52" s="88" t="s">
        <v>2483</v>
      </c>
      <c r="O52" s="96" t="s">
        <v>2487</v>
      </c>
      <c r="P52" s="94"/>
      <c r="Q52" s="90" t="s">
        <v>2466</v>
      </c>
    </row>
    <row r="53" spans="1:17" s="89" customFormat="1" ht="18" x14ac:dyDescent="0.25">
      <c r="A53" s="86" t="str">
        <f>VLOOKUP(E53,'LISTADO ATM'!$A$2:$C$894,3,0)</f>
        <v>DISTRITO NACIONAL</v>
      </c>
      <c r="B53" s="91">
        <v>335753554</v>
      </c>
      <c r="C53" s="87">
        <v>44197.062604166669</v>
      </c>
      <c r="D53" s="87" t="s">
        <v>2477</v>
      </c>
      <c r="E53" s="95">
        <v>823</v>
      </c>
      <c r="F53" s="86" t="str">
        <f>VLOOKUP(E53,VIP!$A$2:$O11052,2,0)</f>
        <v>DRBR823</v>
      </c>
      <c r="G53" s="96" t="str">
        <f>VLOOKUP(E53,'LISTADO ATM'!$A$2:$B$893,2,0)</f>
        <v xml:space="preserve">ATM UNP El Carril (Haina) </v>
      </c>
      <c r="H53" s="96" t="str">
        <f>VLOOKUP(E53,VIP!$A$2:$O15974,7,FALSE)</f>
        <v>Si</v>
      </c>
      <c r="I53" s="96" t="str">
        <f>VLOOKUP(E53,VIP!$A$2:$O7939,8,FALSE)</f>
        <v>Si</v>
      </c>
      <c r="J53" s="96" t="str">
        <f>VLOOKUP(E53,VIP!$A$2:$O7889,8,FALSE)</f>
        <v>Si</v>
      </c>
      <c r="K53" s="96" t="str">
        <f>VLOOKUP(E53,VIP!$A$2:$O11463,6,0)</f>
        <v>NO</v>
      </c>
      <c r="L53" s="96" t="s">
        <v>2430</v>
      </c>
      <c r="M53" s="88" t="s">
        <v>2473</v>
      </c>
      <c r="N53" s="88" t="s">
        <v>2483</v>
      </c>
      <c r="O53" s="96" t="s">
        <v>2485</v>
      </c>
      <c r="P53" s="94"/>
      <c r="Q53" s="90" t="s">
        <v>2430</v>
      </c>
    </row>
    <row r="54" spans="1:17" s="89" customFormat="1" ht="18" x14ac:dyDescent="0.25">
      <c r="A54" s="86" t="str">
        <f>VLOOKUP(E54,'LISTADO ATM'!$A$2:$C$894,3,0)</f>
        <v>DISTRITO NACIONAL</v>
      </c>
      <c r="B54" s="127">
        <v>335753555</v>
      </c>
      <c r="C54" s="87">
        <v>44197.06658564815</v>
      </c>
      <c r="D54" s="87" t="s">
        <v>2189</v>
      </c>
      <c r="E54" s="95">
        <v>639</v>
      </c>
      <c r="F54" s="86" t="str">
        <f>VLOOKUP(E54,VIP!$A$2:$O11051,2,0)</f>
        <v>DRBR639</v>
      </c>
      <c r="G54" s="96" t="str">
        <f>VLOOKUP(E54,'LISTADO ATM'!$A$2:$B$893,2,0)</f>
        <v xml:space="preserve">ATM Comisión Militar MOPC </v>
      </c>
      <c r="H54" s="96" t="str">
        <f>VLOOKUP(E54,VIP!$A$2:$O15973,7,FALSE)</f>
        <v>Si</v>
      </c>
      <c r="I54" s="96" t="str">
        <f>VLOOKUP(E54,VIP!$A$2:$O7938,8,FALSE)</f>
        <v>Si</v>
      </c>
      <c r="J54" s="96" t="str">
        <f>VLOOKUP(E54,VIP!$A$2:$O7888,8,FALSE)</f>
        <v>Si</v>
      </c>
      <c r="K54" s="96" t="str">
        <f>VLOOKUP(E54,VIP!$A$2:$O11462,6,0)</f>
        <v>NO</v>
      </c>
      <c r="L54" s="96" t="s">
        <v>2228</v>
      </c>
      <c r="M54" s="88" t="s">
        <v>2473</v>
      </c>
      <c r="N54" s="88" t="s">
        <v>2483</v>
      </c>
      <c r="O54" s="96" t="s">
        <v>2486</v>
      </c>
      <c r="P54" s="94"/>
      <c r="Q54" s="90" t="s">
        <v>2228</v>
      </c>
    </row>
    <row r="55" spans="1:17" s="97" customFormat="1" ht="18" x14ac:dyDescent="0.25">
      <c r="A55" s="86" t="str">
        <f>VLOOKUP(E55,'LISTADO ATM'!$A$2:$C$894,3,0)</f>
        <v>DISTRITO NACIONAL</v>
      </c>
      <c r="B55" s="127">
        <v>335753566</v>
      </c>
      <c r="C55" s="87">
        <v>44197.452777777777</v>
      </c>
      <c r="D55" s="87" t="s">
        <v>2189</v>
      </c>
      <c r="E55" s="122">
        <v>587</v>
      </c>
      <c r="F55" s="86" t="str">
        <f>VLOOKUP(E55,VIP!$A$2:$O10894,2,0)</f>
        <v>DRBR123</v>
      </c>
      <c r="G55" s="128" t="str">
        <f>VLOOKUP(E55,'LISTADO ATM'!$A$2:$B$893,2,0)</f>
        <v xml:space="preserve">ATM Cuerpo de Ayudantes Militares </v>
      </c>
      <c r="H55" s="128" t="str">
        <f>VLOOKUP(E55,VIP!$A$2:$O15720,7,FALSE)</f>
        <v>Si</v>
      </c>
      <c r="I55" s="128" t="str">
        <f>VLOOKUP(E55,VIP!$A$2:$O7689,8,FALSE)</f>
        <v>Si</v>
      </c>
      <c r="J55" s="128" t="str">
        <f>VLOOKUP(E55,VIP!$A$2:$O7637,8,FALSE)</f>
        <v>Si</v>
      </c>
      <c r="K55" s="128" t="str">
        <f>VLOOKUP(E55,VIP!$A$2:$O11213,6,0)</f>
        <v>NO</v>
      </c>
      <c r="L55" s="128" t="s">
        <v>2228</v>
      </c>
      <c r="M55" s="88" t="s">
        <v>2473</v>
      </c>
      <c r="N55" s="88" t="s">
        <v>2483</v>
      </c>
      <c r="O55" s="128" t="s">
        <v>2486</v>
      </c>
      <c r="P55" s="135"/>
      <c r="Q55" s="90" t="s">
        <v>2228</v>
      </c>
    </row>
    <row r="56" spans="1:17" s="97" customFormat="1" ht="18" x14ac:dyDescent="0.25">
      <c r="A56" s="86" t="str">
        <f>VLOOKUP(E56,'LISTADO ATM'!$A$2:$C$894,3,0)</f>
        <v>ESTE</v>
      </c>
      <c r="B56" s="127">
        <v>335753578</v>
      </c>
      <c r="C56" s="87">
        <v>44197.530439814815</v>
      </c>
      <c r="D56" s="87" t="s">
        <v>2189</v>
      </c>
      <c r="E56" s="122">
        <v>631</v>
      </c>
      <c r="F56" s="86" t="str">
        <f>VLOOKUP(E56,VIP!$A$2:$O10897,2,0)</f>
        <v>DRBR417</v>
      </c>
      <c r="G56" s="128" t="str">
        <f>VLOOKUP(E56,'LISTADO ATM'!$A$2:$B$893,2,0)</f>
        <v xml:space="preserve">ATM ASOCODEQUI (San Pedro) </v>
      </c>
      <c r="H56" s="128" t="str">
        <f>VLOOKUP(E56,VIP!$A$2:$O15723,7,FALSE)</f>
        <v>Si</v>
      </c>
      <c r="I56" s="128" t="str">
        <f>VLOOKUP(E56,VIP!$A$2:$O7692,8,FALSE)</f>
        <v>Si</v>
      </c>
      <c r="J56" s="128" t="str">
        <f>VLOOKUP(E56,VIP!$A$2:$O7640,8,FALSE)</f>
        <v>Si</v>
      </c>
      <c r="K56" s="128" t="str">
        <f>VLOOKUP(E56,VIP!$A$2:$O11216,6,0)</f>
        <v>NO</v>
      </c>
      <c r="L56" s="128" t="s">
        <v>2435</v>
      </c>
      <c r="M56" s="88" t="s">
        <v>2473</v>
      </c>
      <c r="N56" s="88" t="s">
        <v>2483</v>
      </c>
      <c r="O56" s="128" t="s">
        <v>2486</v>
      </c>
      <c r="P56" s="135"/>
      <c r="Q56" s="90" t="s">
        <v>2435</v>
      </c>
    </row>
    <row r="57" spans="1:17" s="97" customFormat="1" ht="18" x14ac:dyDescent="0.25">
      <c r="A57" s="86" t="str">
        <f>VLOOKUP(E57,'LISTADO ATM'!$A$2:$C$894,3,0)</f>
        <v>ESTE</v>
      </c>
      <c r="B57" s="127">
        <v>335753581</v>
      </c>
      <c r="C57" s="87">
        <v>44197.534918981481</v>
      </c>
      <c r="D57" s="87" t="s">
        <v>2189</v>
      </c>
      <c r="E57" s="122">
        <v>682</v>
      </c>
      <c r="F57" s="86" t="str">
        <f>VLOOKUP(E57,VIP!$A$2:$O10895,2,0)</f>
        <v>DRBR682</v>
      </c>
      <c r="G57" s="128" t="str">
        <f>VLOOKUP(E57,'LISTADO ATM'!$A$2:$B$893,2,0)</f>
        <v>ATM Blue Mall Punta Cana</v>
      </c>
      <c r="H57" s="128" t="str">
        <f>VLOOKUP(E57,VIP!$A$2:$O15721,7,FALSE)</f>
        <v>NO</v>
      </c>
      <c r="I57" s="128" t="str">
        <f>VLOOKUP(E57,VIP!$A$2:$O7690,8,FALSE)</f>
        <v>NO</v>
      </c>
      <c r="J57" s="128" t="str">
        <f>VLOOKUP(E57,VIP!$A$2:$O7638,8,FALSE)</f>
        <v>NO</v>
      </c>
      <c r="K57" s="128" t="str">
        <f>VLOOKUP(E57,VIP!$A$2:$O11214,6,0)</f>
        <v>NO</v>
      </c>
      <c r="L57" s="128" t="s">
        <v>2228</v>
      </c>
      <c r="M57" s="88" t="s">
        <v>2473</v>
      </c>
      <c r="N57" s="88" t="s">
        <v>2483</v>
      </c>
      <c r="O57" s="128" t="s">
        <v>2486</v>
      </c>
      <c r="P57" s="135"/>
      <c r="Q57" s="90" t="s">
        <v>2228</v>
      </c>
    </row>
    <row r="58" spans="1:17" s="97" customFormat="1" ht="18" x14ac:dyDescent="0.25">
      <c r="A58" s="86" t="str">
        <f>VLOOKUP(E58,'LISTADO ATM'!$A$2:$C$894,3,0)</f>
        <v>SUR</v>
      </c>
      <c r="B58" s="127">
        <v>335753582</v>
      </c>
      <c r="C58" s="87">
        <v>44197.535787037035</v>
      </c>
      <c r="D58" s="87" t="s">
        <v>2189</v>
      </c>
      <c r="E58" s="122">
        <v>582</v>
      </c>
      <c r="F58" s="86" t="e">
        <f>VLOOKUP(E58,VIP!$A$2:$O10894,2,0)</f>
        <v>#N/A</v>
      </c>
      <c r="G58" s="128" t="str">
        <f>VLOOKUP(E58,'LISTADO ATM'!$A$2:$B$893,2,0)</f>
        <v>ATM Estación Sabana Yegua</v>
      </c>
      <c r="H58" s="128" t="e">
        <f>VLOOKUP(E58,VIP!$A$2:$O15720,7,FALSE)</f>
        <v>#N/A</v>
      </c>
      <c r="I58" s="128" t="e">
        <f>VLOOKUP(E58,VIP!$A$2:$O7689,8,FALSE)</f>
        <v>#N/A</v>
      </c>
      <c r="J58" s="128" t="e">
        <f>VLOOKUP(E58,VIP!$A$2:$O7637,8,FALSE)</f>
        <v>#N/A</v>
      </c>
      <c r="K58" s="128" t="e">
        <f>VLOOKUP(E58,VIP!$A$2:$O11213,6,0)</f>
        <v>#N/A</v>
      </c>
      <c r="L58" s="128" t="s">
        <v>2228</v>
      </c>
      <c r="M58" s="88" t="s">
        <v>2473</v>
      </c>
      <c r="N58" s="88" t="s">
        <v>2483</v>
      </c>
      <c r="O58" s="128" t="s">
        <v>2486</v>
      </c>
      <c r="P58" s="135"/>
      <c r="Q58" s="90" t="s">
        <v>2228</v>
      </c>
    </row>
    <row r="59" spans="1:17" s="97" customFormat="1" ht="18" x14ac:dyDescent="0.25">
      <c r="A59" s="86" t="str">
        <f>VLOOKUP(E59,'LISTADO ATM'!$A$2:$C$894,3,0)</f>
        <v>DISTRITO NACIONAL</v>
      </c>
      <c r="B59" s="127">
        <v>335753589</v>
      </c>
      <c r="C59" s="87">
        <v>44197.632592592592</v>
      </c>
      <c r="D59" s="87" t="s">
        <v>2477</v>
      </c>
      <c r="E59" s="122">
        <v>406</v>
      </c>
      <c r="F59" s="86" t="str">
        <f>VLOOKUP(E59,VIP!$A$2:$O10897,2,0)</f>
        <v>DRBR406</v>
      </c>
      <c r="G59" s="128" t="str">
        <f>VLOOKUP(E59,'LISTADO ATM'!$A$2:$B$893,2,0)</f>
        <v xml:space="preserve">ATM UNP Plaza Lama Máximo Gómez </v>
      </c>
      <c r="H59" s="128" t="str">
        <f>VLOOKUP(E59,VIP!$A$2:$O15723,7,FALSE)</f>
        <v>Si</v>
      </c>
      <c r="I59" s="128" t="str">
        <f>VLOOKUP(E59,VIP!$A$2:$O7692,8,FALSE)</f>
        <v>Si</v>
      </c>
      <c r="J59" s="128" t="str">
        <f>VLOOKUP(E59,VIP!$A$2:$O7640,8,FALSE)</f>
        <v>Si</v>
      </c>
      <c r="K59" s="128" t="str">
        <f>VLOOKUP(E59,VIP!$A$2:$O11216,6,0)</f>
        <v>SI</v>
      </c>
      <c r="L59" s="128" t="s">
        <v>2430</v>
      </c>
      <c r="M59" s="88" t="s">
        <v>2473</v>
      </c>
      <c r="N59" s="88" t="s">
        <v>2483</v>
      </c>
      <c r="O59" s="128" t="s">
        <v>2485</v>
      </c>
      <c r="P59" s="135"/>
      <c r="Q59" s="90" t="s">
        <v>2430</v>
      </c>
    </row>
    <row r="60" spans="1:17" s="97" customFormat="1" ht="18" x14ac:dyDescent="0.25">
      <c r="A60" s="86" t="str">
        <f>VLOOKUP(E60,'LISTADO ATM'!$A$2:$C$894,3,0)</f>
        <v>NORTE</v>
      </c>
      <c r="B60" s="127">
        <v>335753590</v>
      </c>
      <c r="C60" s="87">
        <v>44197.633310185185</v>
      </c>
      <c r="D60" s="87" t="s">
        <v>2481</v>
      </c>
      <c r="E60" s="122">
        <v>351</v>
      </c>
      <c r="F60" s="86" t="str">
        <f>VLOOKUP(E60,VIP!$A$2:$O10896,2,0)</f>
        <v>DRBR351</v>
      </c>
      <c r="G60" s="128" t="str">
        <f>VLOOKUP(E60,'LISTADO ATM'!$A$2:$B$893,2,0)</f>
        <v xml:space="preserve">ATM S/M José Luís (Puerto Plata) </v>
      </c>
      <c r="H60" s="128" t="str">
        <f>VLOOKUP(E60,VIP!$A$2:$O15722,7,FALSE)</f>
        <v>Si</v>
      </c>
      <c r="I60" s="128" t="str">
        <f>VLOOKUP(E60,VIP!$A$2:$O7691,8,FALSE)</f>
        <v>Si</v>
      </c>
      <c r="J60" s="128" t="str">
        <f>VLOOKUP(E60,VIP!$A$2:$O7639,8,FALSE)</f>
        <v>Si</v>
      </c>
      <c r="K60" s="128" t="str">
        <f>VLOOKUP(E60,VIP!$A$2:$O11215,6,0)</f>
        <v>NO</v>
      </c>
      <c r="L60" s="128" t="s">
        <v>2430</v>
      </c>
      <c r="M60" s="88" t="s">
        <v>2473</v>
      </c>
      <c r="N60" s="88" t="s">
        <v>2483</v>
      </c>
      <c r="O60" s="128" t="s">
        <v>2488</v>
      </c>
      <c r="P60" s="135"/>
      <c r="Q60" s="90" t="s">
        <v>2430</v>
      </c>
    </row>
    <row r="61" spans="1:17" s="97" customFormat="1" ht="18" x14ac:dyDescent="0.25">
      <c r="A61" s="86" t="str">
        <f>VLOOKUP(E61,'LISTADO ATM'!$A$2:$C$894,3,0)</f>
        <v>DISTRITO NACIONAL</v>
      </c>
      <c r="B61" s="127">
        <v>335753591</v>
      </c>
      <c r="C61" s="87">
        <v>44197.633692129632</v>
      </c>
      <c r="D61" s="87" t="s">
        <v>2477</v>
      </c>
      <c r="E61" s="122">
        <v>407</v>
      </c>
      <c r="F61" s="86" t="str">
        <f>VLOOKUP(E61,VIP!$A$2:$O10895,2,0)</f>
        <v>DRBR407</v>
      </c>
      <c r="G61" s="128" t="str">
        <f>VLOOKUP(E61,'LISTADO ATM'!$A$2:$B$893,2,0)</f>
        <v xml:space="preserve">ATM Multicentro La Sirena Villa Mella </v>
      </c>
      <c r="H61" s="128" t="str">
        <f>VLOOKUP(E61,VIP!$A$2:$O15721,7,FALSE)</f>
        <v>Si</v>
      </c>
      <c r="I61" s="128" t="str">
        <f>VLOOKUP(E61,VIP!$A$2:$O7690,8,FALSE)</f>
        <v>Si</v>
      </c>
      <c r="J61" s="128" t="str">
        <f>VLOOKUP(E61,VIP!$A$2:$O7638,8,FALSE)</f>
        <v>Si</v>
      </c>
      <c r="K61" s="128" t="str">
        <f>VLOOKUP(E61,VIP!$A$2:$O11214,6,0)</f>
        <v>NO</v>
      </c>
      <c r="L61" s="128" t="s">
        <v>2466</v>
      </c>
      <c r="M61" s="88" t="s">
        <v>2473</v>
      </c>
      <c r="N61" s="88" t="s">
        <v>2483</v>
      </c>
      <c r="O61" s="128" t="s">
        <v>2485</v>
      </c>
      <c r="P61" s="135"/>
      <c r="Q61" s="135" t="s">
        <v>2466</v>
      </c>
    </row>
    <row r="62" spans="1:17" s="97" customFormat="1" ht="18" x14ac:dyDescent="0.25">
      <c r="A62" s="86" t="str">
        <f>VLOOKUP(E62,'LISTADO ATM'!$A$2:$C$894,3,0)</f>
        <v>DISTRITO NACIONAL</v>
      </c>
      <c r="B62" s="127">
        <v>335753593</v>
      </c>
      <c r="C62" s="87">
        <v>44197.674027777779</v>
      </c>
      <c r="D62" s="87" t="s">
        <v>2189</v>
      </c>
      <c r="E62" s="122">
        <v>658</v>
      </c>
      <c r="F62" s="86" t="str">
        <f>VLOOKUP(E62,VIP!$A$2:$O11104,2,0)</f>
        <v>DRBR658</v>
      </c>
      <c r="G62" s="128" t="str">
        <f>VLOOKUP(E62,'LISTADO ATM'!$A$2:$B$893,2,0)</f>
        <v>ATM Cámara de Cuentas</v>
      </c>
      <c r="H62" s="128" t="str">
        <f>VLOOKUP(E62,VIP!$A$2:$O16025,7,FALSE)</f>
        <v>Si</v>
      </c>
      <c r="I62" s="128" t="str">
        <f>VLOOKUP(E62,VIP!$A$2:$O7990,8,FALSE)</f>
        <v>Si</v>
      </c>
      <c r="J62" s="128" t="str">
        <f>VLOOKUP(E62,VIP!$A$2:$O7940,8,FALSE)</f>
        <v>Si</v>
      </c>
      <c r="K62" s="128" t="str">
        <f>VLOOKUP(E62,VIP!$A$2:$O11514,6,0)</f>
        <v>NO</v>
      </c>
      <c r="L62" s="128" t="s">
        <v>2254</v>
      </c>
      <c r="M62" s="88" t="s">
        <v>2473</v>
      </c>
      <c r="N62" s="88" t="s">
        <v>2483</v>
      </c>
      <c r="O62" s="128" t="s">
        <v>2488</v>
      </c>
      <c r="P62" s="94"/>
      <c r="Q62" s="90" t="s">
        <v>2254</v>
      </c>
    </row>
    <row r="63" spans="1:17" s="97" customFormat="1" ht="18" x14ac:dyDescent="0.25">
      <c r="A63" s="86" t="str">
        <f>VLOOKUP(E63,'LISTADO ATM'!$A$2:$C$894,3,0)</f>
        <v>NORTE</v>
      </c>
      <c r="B63" s="127">
        <v>335753595</v>
      </c>
      <c r="C63" s="87">
        <v>44197.677858796298</v>
      </c>
      <c r="D63" s="87" t="s">
        <v>2478</v>
      </c>
      <c r="E63" s="122">
        <v>256</v>
      </c>
      <c r="F63" s="86" t="str">
        <f>VLOOKUP(E63,VIP!$A$2:$O11112,2,0)</f>
        <v>DRBR256</v>
      </c>
      <c r="G63" s="128" t="str">
        <f>VLOOKUP(E63,'LISTADO ATM'!$A$2:$B$893,2,0)</f>
        <v xml:space="preserve">ATM Oficina Licey Al Medio </v>
      </c>
      <c r="H63" s="128" t="str">
        <f>VLOOKUP(E63,VIP!$A$2:$O16033,7,FALSE)</f>
        <v>Si</v>
      </c>
      <c r="I63" s="128" t="str">
        <f>VLOOKUP(E63,VIP!$A$2:$O7998,8,FALSE)</f>
        <v>Si</v>
      </c>
      <c r="J63" s="128" t="str">
        <f>VLOOKUP(E63,VIP!$A$2:$O7948,8,FALSE)</f>
        <v>Si</v>
      </c>
      <c r="K63" s="128" t="str">
        <f>VLOOKUP(E63,VIP!$A$2:$O11522,6,0)</f>
        <v>NO</v>
      </c>
      <c r="L63" s="128" t="s">
        <v>2430</v>
      </c>
      <c r="M63" s="88" t="s">
        <v>2473</v>
      </c>
      <c r="N63" s="88" t="s">
        <v>2483</v>
      </c>
      <c r="O63" s="128" t="s">
        <v>2485</v>
      </c>
      <c r="P63" s="94"/>
      <c r="Q63" s="90" t="s">
        <v>2430</v>
      </c>
    </row>
    <row r="64" spans="1:17" s="97" customFormat="1" ht="18" x14ac:dyDescent="0.25">
      <c r="A64" s="86" t="str">
        <f>VLOOKUP(E64,'LISTADO ATM'!$A$2:$C$894,3,0)</f>
        <v>DISTRITO NACIONAL</v>
      </c>
      <c r="B64" s="127">
        <v>335753596</v>
      </c>
      <c r="C64" s="87">
        <v>44197.684502314813</v>
      </c>
      <c r="D64" s="87" t="s">
        <v>2477</v>
      </c>
      <c r="E64" s="122">
        <v>267</v>
      </c>
      <c r="F64" s="86" t="str">
        <f>VLOOKUP(E64,VIP!$A$2:$O11107,2,0)</f>
        <v>DRBR267</v>
      </c>
      <c r="G64" s="128" t="str">
        <f>VLOOKUP(E64,'LISTADO ATM'!$A$2:$B$893,2,0)</f>
        <v xml:space="preserve">ATM Centro de Caja México </v>
      </c>
      <c r="H64" s="128" t="str">
        <f>VLOOKUP(E64,VIP!$A$2:$O16028,7,FALSE)</f>
        <v>Si</v>
      </c>
      <c r="I64" s="128" t="str">
        <f>VLOOKUP(E64,VIP!$A$2:$O7993,8,FALSE)</f>
        <v>Si</v>
      </c>
      <c r="J64" s="128" t="str">
        <f>VLOOKUP(E64,VIP!$A$2:$O7943,8,FALSE)</f>
        <v>Si</v>
      </c>
      <c r="K64" s="128" t="str">
        <f>VLOOKUP(E64,VIP!$A$2:$O11517,6,0)</f>
        <v>NO</v>
      </c>
      <c r="L64" s="128" t="s">
        <v>2466</v>
      </c>
      <c r="M64" s="88" t="s">
        <v>2473</v>
      </c>
      <c r="N64" s="88" t="s">
        <v>2483</v>
      </c>
      <c r="O64" s="128" t="s">
        <v>2485</v>
      </c>
      <c r="P64" s="94"/>
      <c r="Q64" s="90" t="s">
        <v>2466</v>
      </c>
    </row>
    <row r="65" spans="1:17" s="97" customFormat="1" ht="18" x14ac:dyDescent="0.25">
      <c r="A65" s="86" t="str">
        <f>VLOOKUP(E65,'LISTADO ATM'!$A$2:$C$894,3,0)</f>
        <v>DISTRITO NACIONAL</v>
      </c>
      <c r="B65" s="127">
        <v>335753598</v>
      </c>
      <c r="C65" s="87">
        <v>44197.689444444448</v>
      </c>
      <c r="D65" s="87" t="s">
        <v>2477</v>
      </c>
      <c r="E65" s="122">
        <v>744</v>
      </c>
      <c r="F65" s="86" t="str">
        <f>VLOOKUP(E65,VIP!$A$2:$O11111,2,0)</f>
        <v>DRBR289</v>
      </c>
      <c r="G65" s="128" t="str">
        <f>VLOOKUP(E65,'LISTADO ATM'!$A$2:$B$893,2,0)</f>
        <v xml:space="preserve">ATM Multicentro La Sirena Venezuela </v>
      </c>
      <c r="H65" s="128" t="str">
        <f>VLOOKUP(E65,VIP!$A$2:$O16032,7,FALSE)</f>
        <v>Si</v>
      </c>
      <c r="I65" s="128" t="str">
        <f>VLOOKUP(E65,VIP!$A$2:$O7997,8,FALSE)</f>
        <v>Si</v>
      </c>
      <c r="J65" s="128" t="str">
        <f>VLOOKUP(E65,VIP!$A$2:$O7947,8,FALSE)</f>
        <v>Si</v>
      </c>
      <c r="K65" s="128" t="str">
        <f>VLOOKUP(E65,VIP!$A$2:$O11521,6,0)</f>
        <v>SI</v>
      </c>
      <c r="L65" s="128" t="s">
        <v>2430</v>
      </c>
      <c r="M65" s="88" t="s">
        <v>2473</v>
      </c>
      <c r="N65" s="88" t="s">
        <v>2483</v>
      </c>
      <c r="O65" s="128" t="s">
        <v>2485</v>
      </c>
      <c r="P65" s="94"/>
      <c r="Q65" s="90" t="s">
        <v>2430</v>
      </c>
    </row>
    <row r="66" spans="1:17" s="97" customFormat="1" ht="18" x14ac:dyDescent="0.25">
      <c r="A66" s="86" t="str">
        <f>VLOOKUP(E66,'LISTADO ATM'!$A$2:$C$894,3,0)</f>
        <v>NORTE</v>
      </c>
      <c r="B66" s="127">
        <v>335753599</v>
      </c>
      <c r="C66" s="87">
        <v>44197.733043981483</v>
      </c>
      <c r="D66" s="87" t="s">
        <v>2481</v>
      </c>
      <c r="E66" s="122">
        <v>532</v>
      </c>
      <c r="F66" s="86" t="str">
        <f>VLOOKUP(E66,VIP!$A$2:$O11105,2,0)</f>
        <v>DRBR532</v>
      </c>
      <c r="G66" s="128" t="str">
        <f>VLOOKUP(E66,'LISTADO ATM'!$A$2:$B$893,2,0)</f>
        <v xml:space="preserve">ATM UNP Guanábano (Moca) </v>
      </c>
      <c r="H66" s="128" t="str">
        <f>VLOOKUP(E66,VIP!$A$2:$O16026,7,FALSE)</f>
        <v>Si</v>
      </c>
      <c r="I66" s="128" t="str">
        <f>VLOOKUP(E66,VIP!$A$2:$O7991,8,FALSE)</f>
        <v>Si</v>
      </c>
      <c r="J66" s="128" t="str">
        <f>VLOOKUP(E66,VIP!$A$2:$O7941,8,FALSE)</f>
        <v>Si</v>
      </c>
      <c r="K66" s="128" t="str">
        <f>VLOOKUP(E66,VIP!$A$2:$O11515,6,0)</f>
        <v>NO</v>
      </c>
      <c r="L66" s="128" t="s">
        <v>2466</v>
      </c>
      <c r="M66" s="88" t="s">
        <v>2473</v>
      </c>
      <c r="N66" s="88" t="s">
        <v>2483</v>
      </c>
      <c r="O66" s="128" t="s">
        <v>2485</v>
      </c>
      <c r="P66" s="94"/>
      <c r="Q66" s="90" t="s">
        <v>2466</v>
      </c>
    </row>
    <row r="67" spans="1:17" s="97" customFormat="1" ht="18" x14ac:dyDescent="0.25">
      <c r="A67" s="86" t="str">
        <f>VLOOKUP(E67,'LISTADO ATM'!$A$2:$C$894,3,0)</f>
        <v>DISTRITO NACIONAL</v>
      </c>
      <c r="B67" s="127">
        <v>335753600</v>
      </c>
      <c r="C67" s="87">
        <v>44197.739884259259</v>
      </c>
      <c r="D67" s="87" t="s">
        <v>2478</v>
      </c>
      <c r="E67" s="122">
        <v>722</v>
      </c>
      <c r="F67" s="86" t="str">
        <f>VLOOKUP(E67,VIP!$A$2:$O11110,2,0)</f>
        <v>DRBR393</v>
      </c>
      <c r="G67" s="128" t="str">
        <f>VLOOKUP(E67,'LISTADO ATM'!$A$2:$B$893,2,0)</f>
        <v xml:space="preserve">ATM Oficina Charles de Gaulle III </v>
      </c>
      <c r="H67" s="128" t="str">
        <f>VLOOKUP(E67,VIP!$A$2:$O16031,7,FALSE)</f>
        <v>Si</v>
      </c>
      <c r="I67" s="128" t="str">
        <f>VLOOKUP(E67,VIP!$A$2:$O7996,8,FALSE)</f>
        <v>Si</v>
      </c>
      <c r="J67" s="128" t="str">
        <f>VLOOKUP(E67,VIP!$A$2:$O7946,8,FALSE)</f>
        <v>Si</v>
      </c>
      <c r="K67" s="128" t="str">
        <f>VLOOKUP(E67,VIP!$A$2:$O11520,6,0)</f>
        <v>SI</v>
      </c>
      <c r="L67" s="128" t="s">
        <v>2430</v>
      </c>
      <c r="M67" s="88" t="s">
        <v>2473</v>
      </c>
      <c r="N67" s="88" t="s">
        <v>2483</v>
      </c>
      <c r="O67" s="128" t="s">
        <v>2486</v>
      </c>
      <c r="P67" s="94"/>
      <c r="Q67" s="90" t="s">
        <v>2430</v>
      </c>
    </row>
    <row r="68" spans="1:17" ht="18" x14ac:dyDescent="0.25">
      <c r="A68" s="86" t="str">
        <f>VLOOKUP(E68,'LISTADO ATM'!$A$2:$C$894,3,0)</f>
        <v>DISTRITO NACIONAL</v>
      </c>
      <c r="B68" s="127">
        <v>335753602</v>
      </c>
      <c r="C68" s="87">
        <v>44197.828726851854</v>
      </c>
      <c r="D68" s="87" t="s">
        <v>2189</v>
      </c>
      <c r="E68" s="122">
        <v>622</v>
      </c>
      <c r="F68" s="86" t="str">
        <f>VLOOKUP(E68,VIP!$A$2:$O11123,2,0)</f>
        <v>DRBR622</v>
      </c>
      <c r="G68" s="129" t="str">
        <f>VLOOKUP(E68,'LISTADO ATM'!$A$2:$B$893,2,0)</f>
        <v xml:space="preserve">ATM Ayuntamiento D.N. </v>
      </c>
      <c r="H68" s="129" t="str">
        <f>VLOOKUP(E68,VIP!$A$2:$O16044,7,FALSE)</f>
        <v>Si</v>
      </c>
      <c r="I68" s="129" t="str">
        <f>VLOOKUP(E68,VIP!$A$2:$O8009,8,FALSE)</f>
        <v>Si</v>
      </c>
      <c r="J68" s="129" t="str">
        <f>VLOOKUP(E68,VIP!$A$2:$O7959,8,FALSE)</f>
        <v>Si</v>
      </c>
      <c r="K68" s="129" t="str">
        <f>VLOOKUP(E68,VIP!$A$2:$O11533,6,0)</f>
        <v>NO</v>
      </c>
      <c r="L68" s="129" t="s">
        <v>2254</v>
      </c>
      <c r="M68" s="88" t="s">
        <v>2473</v>
      </c>
      <c r="N68" s="88" t="s">
        <v>2483</v>
      </c>
      <c r="O68" s="129" t="s">
        <v>2486</v>
      </c>
      <c r="P68" s="94"/>
      <c r="Q68" s="90" t="s">
        <v>2254</v>
      </c>
    </row>
    <row r="69" spans="1:17" ht="18" x14ac:dyDescent="0.25">
      <c r="A69" s="86" t="str">
        <f>VLOOKUP(E69,'LISTADO ATM'!$A$2:$C$894,3,0)</f>
        <v>DISTRITO NACIONAL</v>
      </c>
      <c r="B69" s="127">
        <v>335753604</v>
      </c>
      <c r="C69" s="87">
        <v>44197.831504629627</v>
      </c>
      <c r="D69" s="87" t="s">
        <v>2478</v>
      </c>
      <c r="E69" s="122">
        <v>527</v>
      </c>
      <c r="F69" s="86" t="str">
        <f>VLOOKUP(E69,VIP!$A$2:$O11121,2,0)</f>
        <v>DRBR527</v>
      </c>
      <c r="G69" s="129" t="str">
        <f>VLOOKUP(E69,'LISTADO ATM'!$A$2:$B$893,2,0)</f>
        <v>ATM Oficina Zona Oriental II</v>
      </c>
      <c r="H69" s="129" t="str">
        <f>VLOOKUP(E69,VIP!$A$2:$O16042,7,FALSE)</f>
        <v>Si</v>
      </c>
      <c r="I69" s="129" t="str">
        <f>VLOOKUP(E69,VIP!$A$2:$O8007,8,FALSE)</f>
        <v>Si</v>
      </c>
      <c r="J69" s="129" t="str">
        <f>VLOOKUP(E69,VIP!$A$2:$O7957,8,FALSE)</f>
        <v>Si</v>
      </c>
      <c r="K69" s="129" t="str">
        <f>VLOOKUP(E69,VIP!$A$2:$O11531,6,0)</f>
        <v>SI</v>
      </c>
      <c r="L69" s="129" t="s">
        <v>2430</v>
      </c>
      <c r="M69" s="88" t="s">
        <v>2473</v>
      </c>
      <c r="N69" s="88" t="s">
        <v>2483</v>
      </c>
      <c r="O69" s="129" t="s">
        <v>2487</v>
      </c>
      <c r="P69" s="94"/>
      <c r="Q69" s="90" t="s">
        <v>2430</v>
      </c>
    </row>
    <row r="70" spans="1:17" ht="18" x14ac:dyDescent="0.25">
      <c r="A70" s="86" t="str">
        <f>VLOOKUP(E70,'LISTADO ATM'!$A$2:$C$894,3,0)</f>
        <v>DISTRITO NACIONAL</v>
      </c>
      <c r="B70" s="127">
        <v>335753605</v>
      </c>
      <c r="C70" s="87">
        <v>44197.994108796294</v>
      </c>
      <c r="D70" s="87" t="s">
        <v>2189</v>
      </c>
      <c r="E70" s="122">
        <v>493</v>
      </c>
      <c r="F70" s="86" t="str">
        <f>VLOOKUP(E70,VIP!$A$2:$O11079,2,0)</f>
        <v>DRBR493</v>
      </c>
      <c r="G70" s="129" t="str">
        <f>VLOOKUP(E70,'LISTADO ATM'!$A$2:$B$893,2,0)</f>
        <v xml:space="preserve">ATM Oficina Haina Occidental II </v>
      </c>
      <c r="H70" s="129" t="str">
        <f>VLOOKUP(E70,VIP!$A$2:$O16000,7,FALSE)</f>
        <v>Si</v>
      </c>
      <c r="I70" s="129" t="str">
        <f>VLOOKUP(E70,VIP!$A$2:$O7965,8,FALSE)</f>
        <v>Si</v>
      </c>
      <c r="J70" s="129" t="str">
        <f>VLOOKUP(E70,VIP!$A$2:$O7915,8,FALSE)</f>
        <v>Si</v>
      </c>
      <c r="K70" s="129" t="str">
        <f>VLOOKUP(E70,VIP!$A$2:$O11489,6,0)</f>
        <v>NO</v>
      </c>
      <c r="L70" s="129" t="s">
        <v>2228</v>
      </c>
      <c r="M70" s="88" t="s">
        <v>2473</v>
      </c>
      <c r="N70" s="88" t="s">
        <v>2483</v>
      </c>
      <c r="O70" s="129" t="s">
        <v>2486</v>
      </c>
      <c r="P70" s="94"/>
      <c r="Q70" s="90" t="s">
        <v>2228</v>
      </c>
    </row>
    <row r="71" spans="1:17" ht="18" x14ac:dyDescent="0.25">
      <c r="A71" s="86" t="str">
        <f>VLOOKUP(E71,'LISTADO ATM'!$A$2:$C$894,3,0)</f>
        <v>NORTE</v>
      </c>
      <c r="B71" s="127">
        <v>335753609</v>
      </c>
      <c r="C71" s="87">
        <v>44198.096932870372</v>
      </c>
      <c r="D71" s="87" t="s">
        <v>2190</v>
      </c>
      <c r="E71" s="122">
        <v>261</v>
      </c>
      <c r="F71" s="86" t="str">
        <f>VLOOKUP(E71,VIP!$A$2:$O11076,2,0)</f>
        <v>DRBR261</v>
      </c>
      <c r="G71" s="129" t="str">
        <f>VLOOKUP(E71,'LISTADO ATM'!$A$2:$B$893,2,0)</f>
        <v xml:space="preserve">ATM UNP Aeropuerto Cibao (Santiago) </v>
      </c>
      <c r="H71" s="129" t="str">
        <f>VLOOKUP(E71,VIP!$A$2:$O15997,7,FALSE)</f>
        <v>Si</v>
      </c>
      <c r="I71" s="129" t="str">
        <f>VLOOKUP(E71,VIP!$A$2:$O7962,8,FALSE)</f>
        <v>Si</v>
      </c>
      <c r="J71" s="129" t="str">
        <f>VLOOKUP(E71,VIP!$A$2:$O7912,8,FALSE)</f>
        <v>Si</v>
      </c>
      <c r="K71" s="129" t="str">
        <f>VLOOKUP(E71,VIP!$A$2:$O11486,6,0)</f>
        <v>NO</v>
      </c>
      <c r="L71" s="129" t="s">
        <v>2495</v>
      </c>
      <c r="M71" s="88" t="s">
        <v>2473</v>
      </c>
      <c r="N71" s="88" t="s">
        <v>2483</v>
      </c>
      <c r="O71" s="129" t="s">
        <v>2484</v>
      </c>
      <c r="P71" s="94"/>
      <c r="Q71" s="90" t="s">
        <v>2495</v>
      </c>
    </row>
    <row r="72" spans="1:17" ht="18" x14ac:dyDescent="0.25">
      <c r="A72" s="86" t="str">
        <f>VLOOKUP(E72,'LISTADO ATM'!$A$2:$C$894,3,0)</f>
        <v>NORTE</v>
      </c>
      <c r="B72" s="127">
        <v>335753611</v>
      </c>
      <c r="C72" s="87">
        <v>44198.316643518519</v>
      </c>
      <c r="D72" s="87" t="s">
        <v>2190</v>
      </c>
      <c r="E72" s="122">
        <v>370</v>
      </c>
      <c r="F72" s="86" t="str">
        <f>VLOOKUP(E72,VIP!$A$2:$O11073,2,0)</f>
        <v>DRBR370</v>
      </c>
      <c r="G72" s="129" t="str">
        <f>VLOOKUP(E72,'LISTADO ATM'!$A$2:$B$893,2,0)</f>
        <v>ATM Oficina Cruce de Imbert II (puerto Plata)</v>
      </c>
      <c r="H72" s="129" t="str">
        <f>VLOOKUP(E72,VIP!$A$2:$O15994,7,FALSE)</f>
        <v>N/A</v>
      </c>
      <c r="I72" s="129" t="str">
        <f>VLOOKUP(E72,VIP!$A$2:$O7959,8,FALSE)</f>
        <v>N/A</v>
      </c>
      <c r="J72" s="129" t="str">
        <f>VLOOKUP(E72,VIP!$A$2:$O7909,8,FALSE)</f>
        <v>N/A</v>
      </c>
      <c r="K72" s="129" t="str">
        <f>VLOOKUP(E72,VIP!$A$2:$O11483,6,0)</f>
        <v>N/A</v>
      </c>
      <c r="L72" s="129" t="s">
        <v>2228</v>
      </c>
      <c r="M72" s="88" t="s">
        <v>2473</v>
      </c>
      <c r="N72" s="88" t="s">
        <v>2483</v>
      </c>
      <c r="O72" s="129" t="s">
        <v>2484</v>
      </c>
      <c r="P72" s="94"/>
      <c r="Q72" s="90" t="s">
        <v>2228</v>
      </c>
    </row>
    <row r="73" spans="1:17" ht="18" x14ac:dyDescent="0.25">
      <c r="A73" s="86" t="str">
        <f>VLOOKUP(E73,'LISTADO ATM'!$A$2:$C$894,3,0)</f>
        <v>DISTRITO NACIONAL</v>
      </c>
      <c r="B73" s="127">
        <v>335753612</v>
      </c>
      <c r="C73" s="87">
        <v>44198.327060185184</v>
      </c>
      <c r="D73" s="87" t="s">
        <v>2189</v>
      </c>
      <c r="E73" s="122">
        <v>943</v>
      </c>
      <c r="F73" s="86" t="str">
        <f>VLOOKUP(E73,VIP!$A$2:$O11074,2,0)</f>
        <v>DRBR16K</v>
      </c>
      <c r="G73" s="129" t="str">
        <f>VLOOKUP(E73,'LISTADO ATM'!$A$2:$B$893,2,0)</f>
        <v xml:space="preserve">ATM Oficina Tránsito Terreste </v>
      </c>
      <c r="H73" s="129" t="str">
        <f>VLOOKUP(E73,VIP!$A$2:$O15995,7,FALSE)</f>
        <v>Si</v>
      </c>
      <c r="I73" s="129" t="str">
        <f>VLOOKUP(E73,VIP!$A$2:$O7960,8,FALSE)</f>
        <v>Si</v>
      </c>
      <c r="J73" s="129" t="str">
        <f>VLOOKUP(E73,VIP!$A$2:$O7910,8,FALSE)</f>
        <v>Si</v>
      </c>
      <c r="K73" s="129" t="str">
        <f>VLOOKUP(E73,VIP!$A$2:$O11484,6,0)</f>
        <v>NO</v>
      </c>
      <c r="L73" s="129" t="s">
        <v>2228</v>
      </c>
      <c r="M73" s="88" t="s">
        <v>2473</v>
      </c>
      <c r="N73" s="88" t="s">
        <v>2483</v>
      </c>
      <c r="O73" s="129" t="s">
        <v>2486</v>
      </c>
      <c r="P73" s="94"/>
      <c r="Q73" s="90" t="s">
        <v>2228</v>
      </c>
    </row>
    <row r="74" spans="1:17" ht="18" x14ac:dyDescent="0.25">
      <c r="A74" s="86" t="str">
        <f>VLOOKUP(E74,'LISTADO ATM'!$A$2:$C$894,3,0)</f>
        <v>ESTE</v>
      </c>
      <c r="B74" s="127">
        <v>335753613</v>
      </c>
      <c r="C74" s="87">
        <v>44198.331203703703</v>
      </c>
      <c r="D74" s="87" t="s">
        <v>2477</v>
      </c>
      <c r="E74" s="122">
        <v>843</v>
      </c>
      <c r="F74" s="86" t="str">
        <f>VLOOKUP(E74,VIP!$A$2:$O11074,2,0)</f>
        <v>DRBR843</v>
      </c>
      <c r="G74" s="130" t="str">
        <f>VLOOKUP(E74,'LISTADO ATM'!$A$2:$B$893,2,0)</f>
        <v xml:space="preserve">ATM Oficina Romana Centro </v>
      </c>
      <c r="H74" s="130" t="str">
        <f>VLOOKUP(E74,VIP!$A$2:$O15995,7,FALSE)</f>
        <v>Si</v>
      </c>
      <c r="I74" s="130" t="str">
        <f>VLOOKUP(E74,VIP!$A$2:$O7960,8,FALSE)</f>
        <v>Si</v>
      </c>
      <c r="J74" s="130" t="str">
        <f>VLOOKUP(E74,VIP!$A$2:$O7910,8,FALSE)</f>
        <v>Si</v>
      </c>
      <c r="K74" s="130" t="str">
        <f>VLOOKUP(E74,VIP!$A$2:$O11484,6,0)</f>
        <v>NO</v>
      </c>
      <c r="L74" s="130" t="s">
        <v>2430</v>
      </c>
      <c r="M74" s="88" t="s">
        <v>2473</v>
      </c>
      <c r="N74" s="88" t="s">
        <v>2483</v>
      </c>
      <c r="O74" s="130" t="s">
        <v>2485</v>
      </c>
      <c r="P74" s="94"/>
      <c r="Q74" s="90" t="s">
        <v>2430</v>
      </c>
    </row>
    <row r="75" spans="1:17" ht="18" x14ac:dyDescent="0.25">
      <c r="A75" s="86" t="str">
        <f>VLOOKUP(E75,'LISTADO ATM'!$A$2:$C$894,3,0)</f>
        <v>DISTRITO NACIONAL</v>
      </c>
      <c r="B75" s="127">
        <v>335753617</v>
      </c>
      <c r="C75" s="87">
        <v>44198.417754629627</v>
      </c>
      <c r="D75" s="87" t="s">
        <v>2189</v>
      </c>
      <c r="E75" s="122">
        <v>264</v>
      </c>
      <c r="F75" s="86" t="str">
        <f>VLOOKUP(E75,VIP!$A$2:$O11072,2,0)</f>
        <v>DRBR264</v>
      </c>
      <c r="G75" s="130" t="str">
        <f>VLOOKUP(E75,'LISTADO ATM'!$A$2:$B$893,2,0)</f>
        <v xml:space="preserve">ATM S/M Nacional Independencia </v>
      </c>
      <c r="H75" s="130" t="str">
        <f>VLOOKUP(E75,VIP!$A$2:$O15993,7,FALSE)</f>
        <v>Si</v>
      </c>
      <c r="I75" s="130" t="str">
        <f>VLOOKUP(E75,VIP!$A$2:$O7958,8,FALSE)</f>
        <v>Si</v>
      </c>
      <c r="J75" s="130" t="str">
        <f>VLOOKUP(E75,VIP!$A$2:$O7908,8,FALSE)</f>
        <v>Si</v>
      </c>
      <c r="K75" s="130" t="str">
        <f>VLOOKUP(E75,VIP!$A$2:$O11482,6,0)</f>
        <v>SI</v>
      </c>
      <c r="L75" s="130" t="s">
        <v>2463</v>
      </c>
      <c r="M75" s="88" t="s">
        <v>2473</v>
      </c>
      <c r="N75" s="88" t="s">
        <v>2483</v>
      </c>
      <c r="O75" s="130" t="s">
        <v>2486</v>
      </c>
      <c r="P75" s="94"/>
      <c r="Q75" s="90" t="s">
        <v>2463</v>
      </c>
    </row>
    <row r="76" spans="1:17" ht="18" x14ac:dyDescent="0.25">
      <c r="A76" s="86" t="str">
        <f>VLOOKUP(E76,'LISTADO ATM'!$A$2:$C$894,3,0)</f>
        <v>NORTE</v>
      </c>
      <c r="B76" s="127">
        <v>335753618</v>
      </c>
      <c r="C76" s="87">
        <v>44198.418541666666</v>
      </c>
      <c r="D76" s="87" t="s">
        <v>2190</v>
      </c>
      <c r="E76" s="122">
        <v>862</v>
      </c>
      <c r="F76" s="86" t="str">
        <f>VLOOKUP(E76,VIP!$A$2:$O11071,2,0)</f>
        <v>DRBR862</v>
      </c>
      <c r="G76" s="130" t="str">
        <f>VLOOKUP(E76,'LISTADO ATM'!$A$2:$B$893,2,0)</f>
        <v xml:space="preserve">ATM S/M Doble A (Sabaneta) </v>
      </c>
      <c r="H76" s="130" t="str">
        <f>VLOOKUP(E76,VIP!$A$2:$O15992,7,FALSE)</f>
        <v>Si</v>
      </c>
      <c r="I76" s="130" t="str">
        <f>VLOOKUP(E76,VIP!$A$2:$O7957,8,FALSE)</f>
        <v>Si</v>
      </c>
      <c r="J76" s="130" t="str">
        <f>VLOOKUP(E76,VIP!$A$2:$O7907,8,FALSE)</f>
        <v>Si</v>
      </c>
      <c r="K76" s="130" t="str">
        <f>VLOOKUP(E76,VIP!$A$2:$O11481,6,0)</f>
        <v>NO</v>
      </c>
      <c r="L76" s="130" t="s">
        <v>2463</v>
      </c>
      <c r="M76" s="88" t="s">
        <v>2473</v>
      </c>
      <c r="N76" s="88" t="s">
        <v>2483</v>
      </c>
      <c r="O76" s="130" t="s">
        <v>2490</v>
      </c>
      <c r="P76" s="94"/>
      <c r="Q76" s="90" t="s">
        <v>2463</v>
      </c>
    </row>
    <row r="77" spans="1:17" ht="18" x14ac:dyDescent="0.25">
      <c r="A77" s="86" t="str">
        <f>VLOOKUP(E77,'LISTADO ATM'!$A$2:$C$894,3,0)</f>
        <v>DISTRITO NACIONAL</v>
      </c>
      <c r="B77" s="127">
        <v>335753619</v>
      </c>
      <c r="C77" s="87">
        <v>44198.41909722222</v>
      </c>
      <c r="D77" s="87" t="s">
        <v>2189</v>
      </c>
      <c r="E77" s="122">
        <v>394</v>
      </c>
      <c r="F77" s="86" t="str">
        <f>VLOOKUP(E77,VIP!$A$2:$O11070,2,0)</f>
        <v>DRBR394</v>
      </c>
      <c r="G77" s="130" t="str">
        <f>VLOOKUP(E77,'LISTADO ATM'!$A$2:$B$893,2,0)</f>
        <v xml:space="preserve">ATM Multicentro La Sirena Luperón </v>
      </c>
      <c r="H77" s="130" t="str">
        <f>VLOOKUP(E77,VIP!$A$2:$O15991,7,FALSE)</f>
        <v>Si</v>
      </c>
      <c r="I77" s="130" t="str">
        <f>VLOOKUP(E77,VIP!$A$2:$O7956,8,FALSE)</f>
        <v>Si</v>
      </c>
      <c r="J77" s="130" t="str">
        <f>VLOOKUP(E77,VIP!$A$2:$O7906,8,FALSE)</f>
        <v>Si</v>
      </c>
      <c r="K77" s="130" t="str">
        <f>VLOOKUP(E77,VIP!$A$2:$O11480,6,0)</f>
        <v>NO</v>
      </c>
      <c r="L77" s="130" t="s">
        <v>2463</v>
      </c>
      <c r="M77" s="88" t="s">
        <v>2473</v>
      </c>
      <c r="N77" s="88" t="s">
        <v>2483</v>
      </c>
      <c r="O77" s="130" t="s">
        <v>2486</v>
      </c>
      <c r="P77" s="94"/>
      <c r="Q77" s="90" t="s">
        <v>2463</v>
      </c>
    </row>
    <row r="78" spans="1:17" ht="18" x14ac:dyDescent="0.25">
      <c r="A78" s="86" t="str">
        <f>VLOOKUP(E78,'LISTADO ATM'!$A$2:$C$894,3,0)</f>
        <v>DISTRITO NACIONAL</v>
      </c>
      <c r="B78" s="127">
        <v>335753620</v>
      </c>
      <c r="C78" s="87">
        <v>44198.419722222221</v>
      </c>
      <c r="D78" s="87" t="s">
        <v>2189</v>
      </c>
      <c r="E78" s="122">
        <v>589</v>
      </c>
      <c r="F78" s="86" t="str">
        <f>VLOOKUP(E78,VIP!$A$2:$O11069,2,0)</f>
        <v>DRBR23E</v>
      </c>
      <c r="G78" s="130" t="str">
        <f>VLOOKUP(E78,'LISTADO ATM'!$A$2:$B$893,2,0)</f>
        <v xml:space="preserve">ATM S/M Bravo San Vicente de Paul </v>
      </c>
      <c r="H78" s="130" t="str">
        <f>VLOOKUP(E78,VIP!$A$2:$O15990,7,FALSE)</f>
        <v>Si</v>
      </c>
      <c r="I78" s="130" t="str">
        <f>VLOOKUP(E78,VIP!$A$2:$O7955,8,FALSE)</f>
        <v>No</v>
      </c>
      <c r="J78" s="130" t="str">
        <f>VLOOKUP(E78,VIP!$A$2:$O7905,8,FALSE)</f>
        <v>No</v>
      </c>
      <c r="K78" s="130" t="str">
        <f>VLOOKUP(E78,VIP!$A$2:$O11479,6,0)</f>
        <v>NO</v>
      </c>
      <c r="L78" s="130" t="s">
        <v>2228</v>
      </c>
      <c r="M78" s="88" t="s">
        <v>2473</v>
      </c>
      <c r="N78" s="88" t="s">
        <v>2483</v>
      </c>
      <c r="O78" s="130" t="s">
        <v>2486</v>
      </c>
      <c r="P78" s="94"/>
      <c r="Q78" s="90" t="s">
        <v>2228</v>
      </c>
    </row>
    <row r="79" spans="1:17" ht="18" x14ac:dyDescent="0.25">
      <c r="A79" s="86" t="str">
        <f>VLOOKUP(E79,'LISTADO ATM'!$A$2:$C$894,3,0)</f>
        <v>NORTE</v>
      </c>
      <c r="B79" s="127">
        <v>335753621</v>
      </c>
      <c r="C79" s="87">
        <v>44198.420185185183</v>
      </c>
      <c r="D79" s="87" t="s">
        <v>2190</v>
      </c>
      <c r="E79" s="122">
        <v>277</v>
      </c>
      <c r="F79" s="86" t="str">
        <f>VLOOKUP(E79,VIP!$A$2:$O11068,2,0)</f>
        <v>DRBR277</v>
      </c>
      <c r="G79" s="130" t="str">
        <f>VLOOKUP(E79,'LISTADO ATM'!$A$2:$B$893,2,0)</f>
        <v xml:space="preserve">ATM Oficina Duarte (Santiago) </v>
      </c>
      <c r="H79" s="130" t="str">
        <f>VLOOKUP(E79,VIP!$A$2:$O15989,7,FALSE)</f>
        <v>Si</v>
      </c>
      <c r="I79" s="130" t="str">
        <f>VLOOKUP(E79,VIP!$A$2:$O7954,8,FALSE)</f>
        <v>Si</v>
      </c>
      <c r="J79" s="130" t="str">
        <f>VLOOKUP(E79,VIP!$A$2:$O7904,8,FALSE)</f>
        <v>Si</v>
      </c>
      <c r="K79" s="130" t="str">
        <f>VLOOKUP(E79,VIP!$A$2:$O11478,6,0)</f>
        <v>NO</v>
      </c>
      <c r="L79" s="130" t="s">
        <v>2228</v>
      </c>
      <c r="M79" s="88" t="s">
        <v>2473</v>
      </c>
      <c r="N79" s="88" t="s">
        <v>2483</v>
      </c>
      <c r="O79" s="130" t="s">
        <v>2490</v>
      </c>
      <c r="P79" s="94"/>
      <c r="Q79" s="90" t="s">
        <v>2228</v>
      </c>
    </row>
    <row r="80" spans="1:17" ht="18" x14ac:dyDescent="0.25">
      <c r="A80" s="86" t="str">
        <f>VLOOKUP(E80,'LISTADO ATM'!$A$2:$C$894,3,0)</f>
        <v>DISTRITO NACIONAL</v>
      </c>
      <c r="B80" s="127">
        <v>335753622</v>
      </c>
      <c r="C80" s="87">
        <v>44198.435312499998</v>
      </c>
      <c r="D80" s="87" t="s">
        <v>2189</v>
      </c>
      <c r="E80" s="122">
        <v>800</v>
      </c>
      <c r="F80" s="86" t="str">
        <f>VLOOKUP(E80,VIP!$A$2:$O11067,2,0)</f>
        <v>DRBR800</v>
      </c>
      <c r="G80" s="130" t="str">
        <f>VLOOKUP(E80,'LISTADO ATM'!$A$2:$B$893,2,0)</f>
        <v xml:space="preserve">ATM Estación Next Dipsa Pedro Livio Cedeño </v>
      </c>
      <c r="H80" s="130" t="str">
        <f>VLOOKUP(E80,VIP!$A$2:$O15988,7,FALSE)</f>
        <v>Si</v>
      </c>
      <c r="I80" s="130" t="str">
        <f>VLOOKUP(E80,VIP!$A$2:$O7953,8,FALSE)</f>
        <v>Si</v>
      </c>
      <c r="J80" s="130" t="str">
        <f>VLOOKUP(E80,VIP!$A$2:$O7903,8,FALSE)</f>
        <v>Si</v>
      </c>
      <c r="K80" s="130" t="str">
        <f>VLOOKUP(E80,VIP!$A$2:$O11477,6,0)</f>
        <v>NO</v>
      </c>
      <c r="L80" s="130" t="s">
        <v>2497</v>
      </c>
      <c r="M80" s="88" t="s">
        <v>2473</v>
      </c>
      <c r="N80" s="88" t="s">
        <v>2483</v>
      </c>
      <c r="O80" s="130" t="s">
        <v>2486</v>
      </c>
      <c r="P80" s="94"/>
      <c r="Q80" s="90" t="s">
        <v>2497</v>
      </c>
    </row>
    <row r="81" spans="1:17" ht="18" x14ac:dyDescent="0.25">
      <c r="A81" s="86" t="str">
        <f>VLOOKUP(E81,'LISTADO ATM'!$A$2:$C$894,3,0)</f>
        <v>DISTRITO NACIONAL</v>
      </c>
      <c r="B81" s="127">
        <v>335753623</v>
      </c>
      <c r="C81" s="87">
        <v>44198.439120370371</v>
      </c>
      <c r="D81" s="87" t="s">
        <v>2189</v>
      </c>
      <c r="E81" s="122">
        <v>347</v>
      </c>
      <c r="F81" s="86" t="str">
        <f>VLOOKUP(E81,VIP!$A$2:$O11066,2,0)</f>
        <v>DRBR347</v>
      </c>
      <c r="G81" s="130" t="str">
        <f>VLOOKUP(E81,'LISTADO ATM'!$A$2:$B$893,2,0)</f>
        <v>ATM Patio de Colombia</v>
      </c>
      <c r="H81" s="130" t="str">
        <f>VLOOKUP(E81,VIP!$A$2:$O15987,7,FALSE)</f>
        <v>N/A</v>
      </c>
      <c r="I81" s="130" t="str">
        <f>VLOOKUP(E81,VIP!$A$2:$O7952,8,FALSE)</f>
        <v>N/A</v>
      </c>
      <c r="J81" s="130" t="str">
        <f>VLOOKUP(E81,VIP!$A$2:$O7902,8,FALSE)</f>
        <v>N/A</v>
      </c>
      <c r="K81" s="130" t="str">
        <f>VLOOKUP(E81,VIP!$A$2:$O11476,6,0)</f>
        <v>N/A</v>
      </c>
      <c r="L81" s="130" t="s">
        <v>2463</v>
      </c>
      <c r="M81" s="88" t="s">
        <v>2473</v>
      </c>
      <c r="N81" s="88" t="s">
        <v>2483</v>
      </c>
      <c r="O81" s="130" t="s">
        <v>2486</v>
      </c>
      <c r="P81" s="94"/>
      <c r="Q81" s="90" t="s">
        <v>2463</v>
      </c>
    </row>
    <row r="82" spans="1:17" ht="18" x14ac:dyDescent="0.25">
      <c r="A82" s="86" t="str">
        <f>VLOOKUP(E82,'LISTADO ATM'!$A$2:$C$894,3,0)</f>
        <v>NORTE</v>
      </c>
      <c r="B82" s="127">
        <v>335753625</v>
      </c>
      <c r="C82" s="87">
        <v>44198.458101851851</v>
      </c>
      <c r="D82" s="87" t="s">
        <v>2190</v>
      </c>
      <c r="E82" s="122">
        <v>357</v>
      </c>
      <c r="F82" s="86" t="str">
        <f>VLOOKUP(E82,VIP!$A$2:$O11064,2,0)</f>
        <v>DRBR357</v>
      </c>
      <c r="G82" s="130" t="str">
        <f>VLOOKUP(E82,'LISTADO ATM'!$A$2:$B$893,2,0)</f>
        <v xml:space="preserve">ATM Universidad Nacional Evangélica (Santiago) </v>
      </c>
      <c r="H82" s="130" t="str">
        <f>VLOOKUP(E82,VIP!$A$2:$O15985,7,FALSE)</f>
        <v>Si</v>
      </c>
      <c r="I82" s="130" t="str">
        <f>VLOOKUP(E82,VIP!$A$2:$O7950,8,FALSE)</f>
        <v>Si</v>
      </c>
      <c r="J82" s="130" t="str">
        <f>VLOOKUP(E82,VIP!$A$2:$O7900,8,FALSE)</f>
        <v>Si</v>
      </c>
      <c r="K82" s="130" t="str">
        <f>VLOOKUP(E82,VIP!$A$2:$O11474,6,0)</f>
        <v>NO</v>
      </c>
      <c r="L82" s="130" t="s">
        <v>2228</v>
      </c>
      <c r="M82" s="88" t="s">
        <v>2473</v>
      </c>
      <c r="N82" s="88" t="s">
        <v>2483</v>
      </c>
      <c r="O82" s="130" t="s">
        <v>2490</v>
      </c>
      <c r="P82" s="94"/>
      <c r="Q82" s="90" t="s">
        <v>2228</v>
      </c>
    </row>
    <row r="83" spans="1:17" ht="18" x14ac:dyDescent="0.25">
      <c r="A83" s="86" t="str">
        <f>VLOOKUP(E83,'LISTADO ATM'!$A$2:$C$894,3,0)</f>
        <v>DISTRITO NACIONAL</v>
      </c>
      <c r="B83" s="127">
        <v>335753626</v>
      </c>
      <c r="C83" s="87">
        <v>44198.461006944446</v>
      </c>
      <c r="D83" s="87" t="s">
        <v>2189</v>
      </c>
      <c r="E83" s="122">
        <v>338</v>
      </c>
      <c r="F83" s="86" t="str">
        <f>VLOOKUP(E83,VIP!$A$2:$O11063,2,0)</f>
        <v>DRBR338</v>
      </c>
      <c r="G83" s="130" t="str">
        <f>VLOOKUP(E83,'LISTADO ATM'!$A$2:$B$893,2,0)</f>
        <v>ATM S/M Aprezio Pantoja</v>
      </c>
      <c r="H83" s="130" t="str">
        <f>VLOOKUP(E83,VIP!$A$2:$O15984,7,FALSE)</f>
        <v>Si</v>
      </c>
      <c r="I83" s="130" t="str">
        <f>VLOOKUP(E83,VIP!$A$2:$O7949,8,FALSE)</f>
        <v>Si</v>
      </c>
      <c r="J83" s="130" t="str">
        <f>VLOOKUP(E83,VIP!$A$2:$O7899,8,FALSE)</f>
        <v>Si</v>
      </c>
      <c r="K83" s="130" t="str">
        <f>VLOOKUP(E83,VIP!$A$2:$O11473,6,0)</f>
        <v>NO</v>
      </c>
      <c r="L83" s="135" t="s">
        <v>2228</v>
      </c>
      <c r="M83" s="88" t="s">
        <v>2473</v>
      </c>
      <c r="N83" s="88" t="s">
        <v>2483</v>
      </c>
      <c r="O83" s="130" t="s">
        <v>2486</v>
      </c>
      <c r="P83" s="94"/>
      <c r="Q83" s="90" t="s">
        <v>2228</v>
      </c>
    </row>
    <row r="84" spans="1:17" ht="18" x14ac:dyDescent="0.25">
      <c r="A84" s="86" t="str">
        <f>VLOOKUP(E84,'LISTADO ATM'!$A$2:$C$894,3,0)</f>
        <v>SUR</v>
      </c>
      <c r="B84" s="127">
        <v>335753627</v>
      </c>
      <c r="C84" s="87">
        <v>44198.486180555556</v>
      </c>
      <c r="D84" s="87" t="s">
        <v>2477</v>
      </c>
      <c r="E84" s="122">
        <v>301</v>
      </c>
      <c r="F84" s="86" t="str">
        <f>VLOOKUP(E84,VIP!$A$2:$O11077,2,0)</f>
        <v>DRBR301</v>
      </c>
      <c r="G84" s="130" t="str">
        <f>VLOOKUP(E84,'LISTADO ATM'!$A$2:$B$893,2,0)</f>
        <v xml:space="preserve">ATM UNP Alfa y Omega (Barahona) </v>
      </c>
      <c r="H84" s="130" t="str">
        <f>VLOOKUP(E84,VIP!$A$2:$O15998,7,FALSE)</f>
        <v>Si</v>
      </c>
      <c r="I84" s="130" t="str">
        <f>VLOOKUP(E84,VIP!$A$2:$O7963,8,FALSE)</f>
        <v>Si</v>
      </c>
      <c r="J84" s="130" t="str">
        <f>VLOOKUP(E84,VIP!$A$2:$O7913,8,FALSE)</f>
        <v>Si</v>
      </c>
      <c r="K84" s="130" t="str">
        <f>VLOOKUP(E84,VIP!$A$2:$O11487,6,0)</f>
        <v>NO</v>
      </c>
      <c r="L84" s="130" t="s">
        <v>2430</v>
      </c>
      <c r="M84" s="88" t="s">
        <v>2473</v>
      </c>
      <c r="N84" s="88" t="s">
        <v>2483</v>
      </c>
      <c r="O84" s="130" t="s">
        <v>2485</v>
      </c>
      <c r="P84" s="94"/>
      <c r="Q84" s="90" t="s">
        <v>2430</v>
      </c>
    </row>
    <row r="85" spans="1:17" ht="18" x14ac:dyDescent="0.25">
      <c r="A85" s="86" t="str">
        <f>VLOOKUP(E85,'LISTADO ATM'!$A$2:$C$894,3,0)</f>
        <v>ESTE</v>
      </c>
      <c r="B85" s="127">
        <v>335753629</v>
      </c>
      <c r="C85" s="87">
        <v>44198.492106481484</v>
      </c>
      <c r="D85" s="87" t="s">
        <v>2477</v>
      </c>
      <c r="E85" s="122">
        <v>609</v>
      </c>
      <c r="F85" s="86" t="str">
        <f>VLOOKUP(E85,VIP!$A$2:$O11076,2,0)</f>
        <v>DRBR120</v>
      </c>
      <c r="G85" s="130" t="str">
        <f>VLOOKUP(E85,'LISTADO ATM'!$A$2:$B$893,2,0)</f>
        <v xml:space="preserve">ATM S/M Jumbo (San Pedro) </v>
      </c>
      <c r="H85" s="130" t="str">
        <f>VLOOKUP(E85,VIP!$A$2:$O15997,7,FALSE)</f>
        <v>Si</v>
      </c>
      <c r="I85" s="130" t="str">
        <f>VLOOKUP(E85,VIP!$A$2:$O7962,8,FALSE)</f>
        <v>Si</v>
      </c>
      <c r="J85" s="130" t="str">
        <f>VLOOKUP(E85,VIP!$A$2:$O7912,8,FALSE)</f>
        <v>Si</v>
      </c>
      <c r="K85" s="130" t="str">
        <f>VLOOKUP(E85,VIP!$A$2:$O11486,6,0)</f>
        <v>NO</v>
      </c>
      <c r="L85" s="130" t="s">
        <v>2430</v>
      </c>
      <c r="M85" s="88" t="s">
        <v>2473</v>
      </c>
      <c r="N85" s="88" t="s">
        <v>2483</v>
      </c>
      <c r="O85" s="130" t="s">
        <v>2485</v>
      </c>
      <c r="P85" s="94"/>
      <c r="Q85" s="90" t="s">
        <v>2430</v>
      </c>
    </row>
    <row r="86" spans="1:17" ht="18" x14ac:dyDescent="0.25">
      <c r="A86" s="86" t="str">
        <f>VLOOKUP(E86,'LISTADO ATM'!$A$2:$C$894,3,0)</f>
        <v>DISTRITO NACIONAL</v>
      </c>
      <c r="B86" s="127">
        <v>335753630</v>
      </c>
      <c r="C86" s="87">
        <v>44198.493321759262</v>
      </c>
      <c r="D86" s="87" t="s">
        <v>2477</v>
      </c>
      <c r="E86" s="122">
        <v>889</v>
      </c>
      <c r="F86" s="86" t="str">
        <f>VLOOKUP(E86,VIP!$A$2:$O11075,2,0)</f>
        <v>DRBR889</v>
      </c>
      <c r="G86" s="132" t="str">
        <f>VLOOKUP(E86,'LISTADO ATM'!$A$2:$B$893,2,0)</f>
        <v>ATM Oficina Plaza Lama Máximo Gómez II</v>
      </c>
      <c r="H86" s="132" t="str">
        <f>VLOOKUP(E86,VIP!$A$2:$O15996,7,FALSE)</f>
        <v>Si</v>
      </c>
      <c r="I86" s="132" t="str">
        <f>VLOOKUP(E86,VIP!$A$2:$O7961,8,FALSE)</f>
        <v>Si</v>
      </c>
      <c r="J86" s="132" t="str">
        <f>VLOOKUP(E86,VIP!$A$2:$O7911,8,FALSE)</f>
        <v>Si</v>
      </c>
      <c r="K86" s="132" t="str">
        <f>VLOOKUP(E86,VIP!$A$2:$O11485,6,0)</f>
        <v>NO</v>
      </c>
      <c r="L86" s="132" t="s">
        <v>2430</v>
      </c>
      <c r="M86" s="88" t="s">
        <v>2473</v>
      </c>
      <c r="N86" s="88" t="s">
        <v>2483</v>
      </c>
      <c r="O86" s="132" t="s">
        <v>2485</v>
      </c>
      <c r="P86" s="94"/>
      <c r="Q86" s="90" t="s">
        <v>2430</v>
      </c>
    </row>
    <row r="87" spans="1:17" ht="18" x14ac:dyDescent="0.25">
      <c r="A87" s="86" t="str">
        <f>VLOOKUP(E87,'LISTADO ATM'!$A$2:$C$894,3,0)</f>
        <v>SUR</v>
      </c>
      <c r="B87" s="127">
        <v>335753631</v>
      </c>
      <c r="C87" s="87">
        <v>44198.49428240741</v>
      </c>
      <c r="D87" s="87" t="s">
        <v>2477</v>
      </c>
      <c r="E87" s="122">
        <v>249</v>
      </c>
      <c r="F87" s="86" t="str">
        <f>VLOOKUP(E87,VIP!$A$2:$O11074,2,0)</f>
        <v>DRBR249</v>
      </c>
      <c r="G87" s="132" t="str">
        <f>VLOOKUP(E87,'LISTADO ATM'!$A$2:$B$893,2,0)</f>
        <v xml:space="preserve">ATM Banco Agrícola Neiba </v>
      </c>
      <c r="H87" s="132" t="str">
        <f>VLOOKUP(E87,VIP!$A$2:$O15995,7,FALSE)</f>
        <v>Si</v>
      </c>
      <c r="I87" s="132" t="str">
        <f>VLOOKUP(E87,VIP!$A$2:$O7960,8,FALSE)</f>
        <v>Si</v>
      </c>
      <c r="J87" s="132" t="str">
        <f>VLOOKUP(E87,VIP!$A$2:$O7910,8,FALSE)</f>
        <v>Si</v>
      </c>
      <c r="K87" s="132" t="str">
        <f>VLOOKUP(E87,VIP!$A$2:$O11484,6,0)</f>
        <v>NO</v>
      </c>
      <c r="L87" s="132" t="s">
        <v>2430</v>
      </c>
      <c r="M87" s="88" t="s">
        <v>2473</v>
      </c>
      <c r="N87" s="88" t="s">
        <v>2483</v>
      </c>
      <c r="O87" s="132" t="s">
        <v>2485</v>
      </c>
      <c r="P87" s="94"/>
      <c r="Q87" s="90" t="s">
        <v>2430</v>
      </c>
    </row>
    <row r="88" spans="1:17" ht="18" x14ac:dyDescent="0.25">
      <c r="A88" s="86" t="str">
        <f>VLOOKUP(E88,'LISTADO ATM'!$A$2:$C$894,3,0)</f>
        <v>NORTE</v>
      </c>
      <c r="B88" s="127">
        <v>335753632</v>
      </c>
      <c r="C88" s="87">
        <v>44198.495706018519</v>
      </c>
      <c r="D88" s="87" t="s">
        <v>2477</v>
      </c>
      <c r="E88" s="122">
        <v>144</v>
      </c>
      <c r="F88" s="86" t="str">
        <f>VLOOKUP(E88,VIP!$A$2:$O11073,2,0)</f>
        <v>DRBR144</v>
      </c>
      <c r="G88" s="132" t="str">
        <f>VLOOKUP(E88,'LISTADO ATM'!$A$2:$B$893,2,0)</f>
        <v xml:space="preserve">ATM Oficina Villa Altagracia </v>
      </c>
      <c r="H88" s="132" t="str">
        <f>VLOOKUP(E88,VIP!$A$2:$O15994,7,FALSE)</f>
        <v>Si</v>
      </c>
      <c r="I88" s="132" t="str">
        <f>VLOOKUP(E88,VIP!$A$2:$O7959,8,FALSE)</f>
        <v>Si</v>
      </c>
      <c r="J88" s="132" t="str">
        <f>VLOOKUP(E88,VIP!$A$2:$O7909,8,FALSE)</f>
        <v>Si</v>
      </c>
      <c r="K88" s="132" t="str">
        <f>VLOOKUP(E88,VIP!$A$2:$O11483,6,0)</f>
        <v>SI</v>
      </c>
      <c r="L88" s="132" t="s">
        <v>2430</v>
      </c>
      <c r="M88" s="88" t="s">
        <v>2473</v>
      </c>
      <c r="N88" s="88" t="s">
        <v>2483</v>
      </c>
      <c r="O88" s="132" t="s">
        <v>2485</v>
      </c>
      <c r="P88" s="94"/>
      <c r="Q88" s="90" t="s">
        <v>2430</v>
      </c>
    </row>
    <row r="89" spans="1:17" ht="18" x14ac:dyDescent="0.25">
      <c r="A89" s="86" t="str">
        <f>VLOOKUP(E89,'LISTADO ATM'!$A$2:$C$894,3,0)</f>
        <v>NORTE</v>
      </c>
      <c r="B89" s="127">
        <v>335753633</v>
      </c>
      <c r="C89" s="87">
        <v>44198.497314814813</v>
      </c>
      <c r="D89" s="87" t="s">
        <v>2481</v>
      </c>
      <c r="E89" s="122">
        <v>119</v>
      </c>
      <c r="F89" s="86" t="str">
        <f>VLOOKUP(E89,VIP!$A$2:$O11072,2,0)</f>
        <v>DRBR119</v>
      </c>
      <c r="G89" s="132" t="str">
        <f>VLOOKUP(E89,'LISTADO ATM'!$A$2:$B$893,2,0)</f>
        <v>ATM Oficina La Barranquita</v>
      </c>
      <c r="H89" s="132" t="str">
        <f>VLOOKUP(E89,VIP!$A$2:$O15993,7,FALSE)</f>
        <v>N/A</v>
      </c>
      <c r="I89" s="132" t="str">
        <f>VLOOKUP(E89,VIP!$A$2:$O7958,8,FALSE)</f>
        <v>N/A</v>
      </c>
      <c r="J89" s="132" t="str">
        <f>VLOOKUP(E89,VIP!$A$2:$O7908,8,FALSE)</f>
        <v>N/A</v>
      </c>
      <c r="K89" s="132" t="str">
        <f>VLOOKUP(E89,VIP!$A$2:$O11482,6,0)</f>
        <v>N/A</v>
      </c>
      <c r="L89" s="132" t="s">
        <v>2430</v>
      </c>
      <c r="M89" s="88" t="s">
        <v>2473</v>
      </c>
      <c r="N89" s="88" t="s">
        <v>2483</v>
      </c>
      <c r="O89" s="132" t="s">
        <v>2488</v>
      </c>
      <c r="P89" s="94"/>
      <c r="Q89" s="90" t="s">
        <v>2430</v>
      </c>
    </row>
    <row r="90" spans="1:17" ht="18" x14ac:dyDescent="0.25">
      <c r="A90" s="86" t="str">
        <f>VLOOKUP(E90,'LISTADO ATM'!$A$2:$C$894,3,0)</f>
        <v>DISTRITO NACIONAL</v>
      </c>
      <c r="B90" s="127">
        <v>335753634</v>
      </c>
      <c r="C90" s="87">
        <v>44198.498356481483</v>
      </c>
      <c r="D90" s="87" t="s">
        <v>2477</v>
      </c>
      <c r="E90" s="122">
        <v>672</v>
      </c>
      <c r="F90" s="86" t="str">
        <f>VLOOKUP(E90,VIP!$A$2:$O11071,2,0)</f>
        <v>DRBR672</v>
      </c>
      <c r="G90" s="132" t="str">
        <f>VLOOKUP(E90,'LISTADO ATM'!$A$2:$B$893,2,0)</f>
        <v>ATM Destacamento Policía Nacional La Victoria</v>
      </c>
      <c r="H90" s="132" t="str">
        <f>VLOOKUP(E90,VIP!$A$2:$O15992,7,FALSE)</f>
        <v>Si</v>
      </c>
      <c r="I90" s="132" t="str">
        <f>VLOOKUP(E90,VIP!$A$2:$O7957,8,FALSE)</f>
        <v>Si</v>
      </c>
      <c r="J90" s="132" t="str">
        <f>VLOOKUP(E90,VIP!$A$2:$O7907,8,FALSE)</f>
        <v>Si</v>
      </c>
      <c r="K90" s="132" t="str">
        <f>VLOOKUP(E90,VIP!$A$2:$O11481,6,0)</f>
        <v>SI</v>
      </c>
      <c r="L90" s="132" t="s">
        <v>2430</v>
      </c>
      <c r="M90" s="88" t="s">
        <v>2473</v>
      </c>
      <c r="N90" s="88" t="s">
        <v>2483</v>
      </c>
      <c r="O90" s="132" t="s">
        <v>2485</v>
      </c>
      <c r="P90" s="94"/>
      <c r="Q90" s="90" t="s">
        <v>2430</v>
      </c>
    </row>
    <row r="91" spans="1:17" ht="18" x14ac:dyDescent="0.25">
      <c r="A91" s="86" t="str">
        <f>VLOOKUP(E91,'LISTADO ATM'!$A$2:$C$894,3,0)</f>
        <v>SUR</v>
      </c>
      <c r="B91" s="127">
        <v>335753636</v>
      </c>
      <c r="C91" s="87">
        <v>44198.499120370368</v>
      </c>
      <c r="D91" s="87" t="s">
        <v>2189</v>
      </c>
      <c r="E91" s="122">
        <v>615</v>
      </c>
      <c r="F91" s="86" t="str">
        <f>VLOOKUP(E91,VIP!$A$2:$O11070,2,0)</f>
        <v>DRBR418</v>
      </c>
      <c r="G91" s="132" t="str">
        <f>VLOOKUP(E91,'LISTADO ATM'!$A$2:$B$893,2,0)</f>
        <v xml:space="preserve">ATM Estación Sunix Cabral (Barahona) </v>
      </c>
      <c r="H91" s="132" t="str">
        <f>VLOOKUP(E91,VIP!$A$2:$O15991,7,FALSE)</f>
        <v>Si</v>
      </c>
      <c r="I91" s="132" t="str">
        <f>VLOOKUP(E91,VIP!$A$2:$O7956,8,FALSE)</f>
        <v>Si</v>
      </c>
      <c r="J91" s="132" t="str">
        <f>VLOOKUP(E91,VIP!$A$2:$O7906,8,FALSE)</f>
        <v>Si</v>
      </c>
      <c r="K91" s="132" t="str">
        <f>VLOOKUP(E91,VIP!$A$2:$O11480,6,0)</f>
        <v>NO</v>
      </c>
      <c r="L91" s="132" t="s">
        <v>2228</v>
      </c>
      <c r="M91" s="88" t="s">
        <v>2473</v>
      </c>
      <c r="N91" s="88" t="s">
        <v>2483</v>
      </c>
      <c r="O91" s="132" t="s">
        <v>2486</v>
      </c>
      <c r="P91" s="94"/>
      <c r="Q91" s="90" t="s">
        <v>2228</v>
      </c>
    </row>
    <row r="92" spans="1:17" ht="18" x14ac:dyDescent="0.25">
      <c r="A92" s="86" t="str">
        <f>VLOOKUP(E92,'LISTADO ATM'!$A$2:$C$894,3,0)</f>
        <v>DISTRITO NACIONAL</v>
      </c>
      <c r="B92" s="127">
        <v>335753637</v>
      </c>
      <c r="C92" s="87">
        <v>44198.499456018515</v>
      </c>
      <c r="D92" s="87" t="s">
        <v>2477</v>
      </c>
      <c r="E92" s="122">
        <v>721</v>
      </c>
      <c r="F92" s="86" t="str">
        <f>VLOOKUP(E92,VIP!$A$2:$O11069,2,0)</f>
        <v>DRBR23A</v>
      </c>
      <c r="G92" s="132" t="str">
        <f>VLOOKUP(E92,'LISTADO ATM'!$A$2:$B$893,2,0)</f>
        <v xml:space="preserve">ATM Oficina Charles de Gaulle II </v>
      </c>
      <c r="H92" s="132" t="str">
        <f>VLOOKUP(E92,VIP!$A$2:$O15990,7,FALSE)</f>
        <v>Si</v>
      </c>
      <c r="I92" s="132" t="str">
        <f>VLOOKUP(E92,VIP!$A$2:$O7955,8,FALSE)</f>
        <v>Si</v>
      </c>
      <c r="J92" s="132" t="str">
        <f>VLOOKUP(E92,VIP!$A$2:$O7905,8,FALSE)</f>
        <v>Si</v>
      </c>
      <c r="K92" s="132" t="str">
        <f>VLOOKUP(E92,VIP!$A$2:$O11479,6,0)</f>
        <v>NO</v>
      </c>
      <c r="L92" s="132" t="s">
        <v>2430</v>
      </c>
      <c r="M92" s="88" t="s">
        <v>2473</v>
      </c>
      <c r="N92" s="88" t="s">
        <v>2483</v>
      </c>
      <c r="O92" s="132" t="s">
        <v>2485</v>
      </c>
      <c r="P92" s="94"/>
      <c r="Q92" s="90" t="s">
        <v>2430</v>
      </c>
    </row>
    <row r="93" spans="1:17" ht="18" x14ac:dyDescent="0.25">
      <c r="A93" s="86" t="str">
        <f>VLOOKUP(E93,'LISTADO ATM'!$A$2:$C$894,3,0)</f>
        <v>NORTE</v>
      </c>
      <c r="B93" s="127">
        <v>335753658</v>
      </c>
      <c r="C93" s="87">
        <v>44198.525231481479</v>
      </c>
      <c r="D93" s="87" t="s">
        <v>2190</v>
      </c>
      <c r="E93" s="122">
        <v>275</v>
      </c>
      <c r="F93" s="86" t="str">
        <f>VLOOKUP(E93,VIP!$A$2:$O11068,2,0)</f>
        <v>DRBR275</v>
      </c>
      <c r="G93" s="132" t="str">
        <f>VLOOKUP(E93,'LISTADO ATM'!$A$2:$B$893,2,0)</f>
        <v xml:space="preserve">ATM Autobanco Duarte Stgo. II </v>
      </c>
      <c r="H93" s="132" t="str">
        <f>VLOOKUP(E93,VIP!$A$2:$O15989,7,FALSE)</f>
        <v>Si</v>
      </c>
      <c r="I93" s="132" t="str">
        <f>VLOOKUP(E93,VIP!$A$2:$O7954,8,FALSE)</f>
        <v>Si</v>
      </c>
      <c r="J93" s="132" t="str">
        <f>VLOOKUP(E93,VIP!$A$2:$O7904,8,FALSE)</f>
        <v>Si</v>
      </c>
      <c r="K93" s="132" t="str">
        <f>VLOOKUP(E93,VIP!$A$2:$O11478,6,0)</f>
        <v>NO</v>
      </c>
      <c r="L93" s="132" t="s">
        <v>2228</v>
      </c>
      <c r="M93" s="88" t="s">
        <v>2473</v>
      </c>
      <c r="N93" s="88" t="s">
        <v>2483</v>
      </c>
      <c r="O93" s="132" t="s">
        <v>2484</v>
      </c>
      <c r="P93" s="94"/>
      <c r="Q93" s="90" t="s">
        <v>2228</v>
      </c>
    </row>
    <row r="94" spans="1:17" ht="18" x14ac:dyDescent="0.25">
      <c r="A94" s="86" t="str">
        <f>VLOOKUP(E94,'LISTADO ATM'!$A$2:$C$894,3,0)</f>
        <v>NORTE</v>
      </c>
      <c r="B94" s="127">
        <v>335753659</v>
      </c>
      <c r="C94" s="87">
        <v>44198.526041666664</v>
      </c>
      <c r="D94" s="87" t="s">
        <v>2190</v>
      </c>
      <c r="E94" s="122">
        <v>172</v>
      </c>
      <c r="F94" s="86" t="str">
        <f>VLOOKUP(E94,VIP!$A$2:$O11067,2,0)</f>
        <v>DRBR172</v>
      </c>
      <c r="G94" s="132" t="str">
        <f>VLOOKUP(E94,'LISTADO ATM'!$A$2:$B$893,2,0)</f>
        <v xml:space="preserve">ATM UNP Guaucí </v>
      </c>
      <c r="H94" s="132" t="str">
        <f>VLOOKUP(E94,VIP!$A$2:$O15988,7,FALSE)</f>
        <v>Si</v>
      </c>
      <c r="I94" s="132" t="str">
        <f>VLOOKUP(E94,VIP!$A$2:$O7953,8,FALSE)</f>
        <v>Si</v>
      </c>
      <c r="J94" s="132" t="str">
        <f>VLOOKUP(E94,VIP!$A$2:$O7903,8,FALSE)</f>
        <v>Si</v>
      </c>
      <c r="K94" s="132" t="str">
        <f>VLOOKUP(E94,VIP!$A$2:$O11477,6,0)</f>
        <v>NO</v>
      </c>
      <c r="L94" s="132" t="s">
        <v>2228</v>
      </c>
      <c r="M94" s="88" t="s">
        <v>2473</v>
      </c>
      <c r="N94" s="88" t="s">
        <v>2483</v>
      </c>
      <c r="O94" s="132" t="s">
        <v>2484</v>
      </c>
      <c r="P94" s="94"/>
      <c r="Q94" s="90" t="s">
        <v>2228</v>
      </c>
    </row>
    <row r="95" spans="1:17" ht="18" x14ac:dyDescent="0.25">
      <c r="A95" s="86" t="str">
        <f>VLOOKUP(E95,'LISTADO ATM'!$A$2:$C$894,3,0)</f>
        <v>DISTRITO NACIONAL</v>
      </c>
      <c r="B95" s="127">
        <v>335753660</v>
      </c>
      <c r="C95" s="87">
        <v>44198.52652777778</v>
      </c>
      <c r="D95" s="87" t="s">
        <v>2189</v>
      </c>
      <c r="E95" s="122">
        <v>180</v>
      </c>
      <c r="F95" s="86" t="str">
        <f>VLOOKUP(E95,VIP!$A$2:$O11066,2,0)</f>
        <v>DRBR180</v>
      </c>
      <c r="G95" s="132" t="str">
        <f>VLOOKUP(E95,'LISTADO ATM'!$A$2:$B$893,2,0)</f>
        <v xml:space="preserve">ATM Megacentro II </v>
      </c>
      <c r="H95" s="132" t="str">
        <f>VLOOKUP(E95,VIP!$A$2:$O15987,7,FALSE)</f>
        <v>Si</v>
      </c>
      <c r="I95" s="132" t="str">
        <f>VLOOKUP(E95,VIP!$A$2:$O7952,8,FALSE)</f>
        <v>Si</v>
      </c>
      <c r="J95" s="132" t="str">
        <f>VLOOKUP(E95,VIP!$A$2:$O7902,8,FALSE)</f>
        <v>Si</v>
      </c>
      <c r="K95" s="132" t="str">
        <f>VLOOKUP(E95,VIP!$A$2:$O11476,6,0)</f>
        <v>SI</v>
      </c>
      <c r="L95" s="132" t="s">
        <v>2228</v>
      </c>
      <c r="M95" s="88" t="s">
        <v>2473</v>
      </c>
      <c r="N95" s="88" t="s">
        <v>2483</v>
      </c>
      <c r="O95" s="132" t="s">
        <v>2486</v>
      </c>
      <c r="P95" s="94"/>
      <c r="Q95" s="90" t="s">
        <v>2228</v>
      </c>
    </row>
    <row r="96" spans="1:17" ht="18" x14ac:dyDescent="0.25">
      <c r="A96" s="86" t="str">
        <f>VLOOKUP(E96,'LISTADO ATM'!$A$2:$C$894,3,0)</f>
        <v>ESTE</v>
      </c>
      <c r="B96" s="127">
        <v>335753661</v>
      </c>
      <c r="C96" s="87">
        <v>44198.526967592596</v>
      </c>
      <c r="D96" s="87" t="s">
        <v>2189</v>
      </c>
      <c r="E96" s="122">
        <v>217</v>
      </c>
      <c r="F96" s="86" t="str">
        <f>VLOOKUP(E96,VIP!$A$2:$O11065,2,0)</f>
        <v>DRBR217</v>
      </c>
      <c r="G96" s="132" t="str">
        <f>VLOOKUP(E96,'LISTADO ATM'!$A$2:$B$893,2,0)</f>
        <v xml:space="preserve">ATM Oficina Bávaro </v>
      </c>
      <c r="H96" s="132" t="str">
        <f>VLOOKUP(E96,VIP!$A$2:$O15986,7,FALSE)</f>
        <v>Si</v>
      </c>
      <c r="I96" s="132" t="str">
        <f>VLOOKUP(E96,VIP!$A$2:$O7951,8,FALSE)</f>
        <v>Si</v>
      </c>
      <c r="J96" s="132" t="str">
        <f>VLOOKUP(E96,VIP!$A$2:$O7901,8,FALSE)</f>
        <v>Si</v>
      </c>
      <c r="K96" s="132" t="str">
        <f>VLOOKUP(E96,VIP!$A$2:$O11475,6,0)</f>
        <v>NO</v>
      </c>
      <c r="L96" s="132" t="s">
        <v>2228</v>
      </c>
      <c r="M96" s="88" t="s">
        <v>2473</v>
      </c>
      <c r="N96" s="88" t="s">
        <v>2483</v>
      </c>
      <c r="O96" s="132" t="s">
        <v>2486</v>
      </c>
      <c r="P96" s="94"/>
      <c r="Q96" s="90" t="s">
        <v>2228</v>
      </c>
    </row>
    <row r="97" spans="1:17" ht="18" x14ac:dyDescent="0.25">
      <c r="A97" s="86" t="str">
        <f>VLOOKUP(E97,'LISTADO ATM'!$A$2:$C$894,3,0)</f>
        <v>NORTE</v>
      </c>
      <c r="B97" s="127">
        <v>335753662</v>
      </c>
      <c r="C97" s="87">
        <v>44198.527673611112</v>
      </c>
      <c r="D97" s="87" t="s">
        <v>2190</v>
      </c>
      <c r="E97" s="122">
        <v>528</v>
      </c>
      <c r="F97" s="86" t="str">
        <f>VLOOKUP(E97,VIP!$A$2:$O11064,2,0)</f>
        <v>DRBR284</v>
      </c>
      <c r="G97" s="132" t="str">
        <f>VLOOKUP(E97,'LISTADO ATM'!$A$2:$B$893,2,0)</f>
        <v xml:space="preserve">ATM Ferretería Ochoa (Santiago) </v>
      </c>
      <c r="H97" s="132" t="str">
        <f>VLOOKUP(E97,VIP!$A$2:$O15985,7,FALSE)</f>
        <v>Si</v>
      </c>
      <c r="I97" s="132" t="str">
        <f>VLOOKUP(E97,VIP!$A$2:$O7950,8,FALSE)</f>
        <v>Si</v>
      </c>
      <c r="J97" s="132" t="str">
        <f>VLOOKUP(E97,VIP!$A$2:$O7900,8,FALSE)</f>
        <v>Si</v>
      </c>
      <c r="K97" s="132" t="str">
        <f>VLOOKUP(E97,VIP!$A$2:$O11474,6,0)</f>
        <v>NO</v>
      </c>
      <c r="L97" s="132" t="s">
        <v>2228</v>
      </c>
      <c r="M97" s="88" t="s">
        <v>2473</v>
      </c>
      <c r="N97" s="88" t="s">
        <v>2483</v>
      </c>
      <c r="O97" s="132" t="s">
        <v>2484</v>
      </c>
      <c r="P97" s="94"/>
      <c r="Q97" s="90" t="s">
        <v>2228</v>
      </c>
    </row>
    <row r="98" spans="1:17" ht="18" x14ac:dyDescent="0.25">
      <c r="A98" s="86" t="str">
        <f>VLOOKUP(E98,'LISTADO ATM'!$A$2:$C$894,3,0)</f>
        <v>NORTE</v>
      </c>
      <c r="B98" s="127">
        <v>335753667</v>
      </c>
      <c r="C98" s="87">
        <v>44198.639618055553</v>
      </c>
      <c r="D98" s="87" t="s">
        <v>2190</v>
      </c>
      <c r="E98" s="122">
        <v>720</v>
      </c>
      <c r="F98" s="86" t="str">
        <f>VLOOKUP(E98,VIP!$A$2:$O11065,2,0)</f>
        <v>DRBR12E</v>
      </c>
      <c r="G98" s="133" t="str">
        <f>VLOOKUP(E98,'LISTADO ATM'!$A$2:$B$893,2,0)</f>
        <v xml:space="preserve">ATM OMSA (Santiago) </v>
      </c>
      <c r="H98" s="133" t="str">
        <f>VLOOKUP(E98,VIP!$A$2:$O15986,7,FALSE)</f>
        <v>Si</v>
      </c>
      <c r="I98" s="133" t="str">
        <f>VLOOKUP(E98,VIP!$A$2:$O7951,8,FALSE)</f>
        <v>Si</v>
      </c>
      <c r="J98" s="133" t="str">
        <f>VLOOKUP(E98,VIP!$A$2:$O7901,8,FALSE)</f>
        <v>Si</v>
      </c>
      <c r="K98" s="133" t="str">
        <f>VLOOKUP(E98,VIP!$A$2:$O11475,6,0)</f>
        <v>NO</v>
      </c>
      <c r="L98" s="133" t="s">
        <v>2254</v>
      </c>
      <c r="M98" s="88" t="s">
        <v>2473</v>
      </c>
      <c r="N98" s="88" t="s">
        <v>2483</v>
      </c>
      <c r="O98" s="133" t="s">
        <v>2484</v>
      </c>
      <c r="P98" s="94"/>
      <c r="Q98" s="90" t="s">
        <v>2254</v>
      </c>
    </row>
    <row r="99" spans="1:17" ht="18" x14ac:dyDescent="0.25">
      <c r="A99" s="86" t="str">
        <f>VLOOKUP(E99,'LISTADO ATM'!$A$2:$C$894,3,0)</f>
        <v>DISTRITO NACIONAL</v>
      </c>
      <c r="B99" s="127">
        <v>335753668</v>
      </c>
      <c r="C99" s="87">
        <v>44198.642407407409</v>
      </c>
      <c r="D99" s="87" t="s">
        <v>2189</v>
      </c>
      <c r="E99" s="122">
        <v>738</v>
      </c>
      <c r="F99" s="86" t="str">
        <f>VLOOKUP(E99,VIP!$A$2:$O11066,2,0)</f>
        <v>DRBR24S</v>
      </c>
      <c r="G99" s="133" t="str">
        <f>VLOOKUP(E99,'LISTADO ATM'!$A$2:$B$893,2,0)</f>
        <v xml:space="preserve">ATM Zona Franca Los Alcarrizos </v>
      </c>
      <c r="H99" s="133" t="str">
        <f>VLOOKUP(E99,VIP!$A$2:$O15987,7,FALSE)</f>
        <v>Si</v>
      </c>
      <c r="I99" s="133" t="str">
        <f>VLOOKUP(E99,VIP!$A$2:$O7952,8,FALSE)</f>
        <v>Si</v>
      </c>
      <c r="J99" s="133" t="str">
        <f>VLOOKUP(E99,VIP!$A$2:$O7902,8,FALSE)</f>
        <v>Si</v>
      </c>
      <c r="K99" s="133" t="str">
        <f>VLOOKUP(E99,VIP!$A$2:$O11476,6,0)</f>
        <v>NO</v>
      </c>
      <c r="L99" s="133" t="s">
        <v>2435</v>
      </c>
      <c r="M99" s="88" t="s">
        <v>2473</v>
      </c>
      <c r="N99" s="88" t="s">
        <v>2483</v>
      </c>
      <c r="O99" s="133" t="s">
        <v>2486</v>
      </c>
      <c r="P99" s="94"/>
      <c r="Q99" s="90" t="s">
        <v>2435</v>
      </c>
    </row>
    <row r="100" spans="1:17" ht="18" x14ac:dyDescent="0.25">
      <c r="A100" s="86" t="str">
        <f>VLOOKUP(E100,'LISTADO ATM'!$A$2:$C$894,3,0)</f>
        <v>DISTRITO NACIONAL</v>
      </c>
      <c r="B100" s="127">
        <v>335753669</v>
      </c>
      <c r="C100" s="87">
        <v>44198.774409722224</v>
      </c>
      <c r="D100" s="87" t="s">
        <v>2477</v>
      </c>
      <c r="E100" s="122">
        <v>235</v>
      </c>
      <c r="F100" s="86" t="str">
        <f>VLOOKUP(E100,VIP!$A$2:$O11067,2,0)</f>
        <v>DRBR235</v>
      </c>
      <c r="G100" s="133" t="str">
        <f>VLOOKUP(E100,'LISTADO ATM'!$A$2:$B$893,2,0)</f>
        <v xml:space="preserve">ATM Oficina Multicentro La Sirena San Isidro </v>
      </c>
      <c r="H100" s="133" t="str">
        <f>VLOOKUP(E100,VIP!$A$2:$O15988,7,FALSE)</f>
        <v>Si</v>
      </c>
      <c r="I100" s="133" t="str">
        <f>VLOOKUP(E100,VIP!$A$2:$O7953,8,FALSE)</f>
        <v>Si</v>
      </c>
      <c r="J100" s="133" t="str">
        <f>VLOOKUP(E100,VIP!$A$2:$O7903,8,FALSE)</f>
        <v>Si</v>
      </c>
      <c r="K100" s="133" t="str">
        <f>VLOOKUP(E100,VIP!$A$2:$O11477,6,0)</f>
        <v>SI</v>
      </c>
      <c r="L100" s="133" t="s">
        <v>2430</v>
      </c>
      <c r="M100" s="88" t="s">
        <v>2473</v>
      </c>
      <c r="N100" s="88" t="s">
        <v>2483</v>
      </c>
      <c r="O100" s="133" t="s">
        <v>2485</v>
      </c>
      <c r="P100" s="94"/>
      <c r="Q100" s="90" t="s">
        <v>2430</v>
      </c>
    </row>
    <row r="101" spans="1:17" ht="18" x14ac:dyDescent="0.25">
      <c r="A101" s="86" t="str">
        <f>VLOOKUP(E101,'LISTADO ATM'!$A$2:$C$894,3,0)</f>
        <v>DISTRITO NACIONAL</v>
      </c>
      <c r="B101" s="127">
        <v>335753670</v>
      </c>
      <c r="C101" s="87">
        <v>44198.777326388888</v>
      </c>
      <c r="D101" s="87" t="s">
        <v>2477</v>
      </c>
      <c r="E101" s="122">
        <v>437</v>
      </c>
      <c r="F101" s="86" t="str">
        <f>VLOOKUP(E101,VIP!$A$2:$O11068,2,0)</f>
        <v>DRBR437</v>
      </c>
      <c r="G101" s="133" t="str">
        <f>VLOOKUP(E101,'LISTADO ATM'!$A$2:$B$893,2,0)</f>
        <v xml:space="preserve">ATM Autobanco Torre III </v>
      </c>
      <c r="H101" s="133" t="str">
        <f>VLOOKUP(E101,VIP!$A$2:$O15989,7,FALSE)</f>
        <v>Si</v>
      </c>
      <c r="I101" s="133" t="str">
        <f>VLOOKUP(E101,VIP!$A$2:$O7954,8,FALSE)</f>
        <v>Si</v>
      </c>
      <c r="J101" s="133" t="str">
        <f>VLOOKUP(E101,VIP!$A$2:$O7904,8,FALSE)</f>
        <v>Si</v>
      </c>
      <c r="K101" s="133" t="str">
        <f>VLOOKUP(E101,VIP!$A$2:$O11478,6,0)</f>
        <v>SI</v>
      </c>
      <c r="L101" s="133" t="s">
        <v>2430</v>
      </c>
      <c r="M101" s="88" t="s">
        <v>2473</v>
      </c>
      <c r="N101" s="88" t="s">
        <v>2483</v>
      </c>
      <c r="O101" s="133" t="s">
        <v>2485</v>
      </c>
      <c r="P101" s="94"/>
      <c r="Q101" s="90" t="s">
        <v>2430</v>
      </c>
    </row>
    <row r="102" spans="1:17" ht="18" x14ac:dyDescent="0.25">
      <c r="A102" s="86" t="str">
        <f>VLOOKUP(E102,'LISTADO ATM'!$A$2:$C$894,3,0)</f>
        <v>NORTE</v>
      </c>
      <c r="B102" s="127">
        <v>335753671</v>
      </c>
      <c r="C102" s="87">
        <v>44198.778599537036</v>
      </c>
      <c r="D102" s="87" t="s">
        <v>2477</v>
      </c>
      <c r="E102" s="122">
        <v>746</v>
      </c>
      <c r="F102" s="86" t="str">
        <f>VLOOKUP(E102,VIP!$A$2:$O11069,2,0)</f>
        <v>DRBR156</v>
      </c>
      <c r="G102" s="133" t="str">
        <f>VLOOKUP(E102,'LISTADO ATM'!$A$2:$B$893,2,0)</f>
        <v xml:space="preserve">ATM Oficina Las Terrenas </v>
      </c>
      <c r="H102" s="133" t="str">
        <f>VLOOKUP(E102,VIP!$A$2:$O15990,7,FALSE)</f>
        <v>Si</v>
      </c>
      <c r="I102" s="133" t="str">
        <f>VLOOKUP(E102,VIP!$A$2:$O7955,8,FALSE)</f>
        <v>Si</v>
      </c>
      <c r="J102" s="133" t="str">
        <f>VLOOKUP(E102,VIP!$A$2:$O7905,8,FALSE)</f>
        <v>Si</v>
      </c>
      <c r="K102" s="133" t="str">
        <f>VLOOKUP(E102,VIP!$A$2:$O11479,6,0)</f>
        <v>SI</v>
      </c>
      <c r="L102" s="133" t="s">
        <v>2430</v>
      </c>
      <c r="M102" s="88" t="s">
        <v>2473</v>
      </c>
      <c r="N102" s="88" t="s">
        <v>2483</v>
      </c>
      <c r="O102" s="133" t="s">
        <v>2485</v>
      </c>
      <c r="P102" s="94"/>
      <c r="Q102" s="90" t="s">
        <v>2430</v>
      </c>
    </row>
    <row r="103" spans="1:17" ht="18" x14ac:dyDescent="0.25">
      <c r="A103" s="86" t="str">
        <f>VLOOKUP(E103,'LISTADO ATM'!$A$2:$C$894,3,0)</f>
        <v>DISTRITO NACIONAL</v>
      </c>
      <c r="B103" s="127">
        <v>335753672</v>
      </c>
      <c r="C103" s="87">
        <v>44198.781284722223</v>
      </c>
      <c r="D103" s="87" t="s">
        <v>2477</v>
      </c>
      <c r="E103" s="122">
        <v>557</v>
      </c>
      <c r="F103" s="86" t="str">
        <f>VLOOKUP(E103,VIP!$A$2:$O11070,2,0)</f>
        <v>DRBR022</v>
      </c>
      <c r="G103" s="133" t="str">
        <f>VLOOKUP(E103,'LISTADO ATM'!$A$2:$B$893,2,0)</f>
        <v xml:space="preserve">ATM Multicentro La Sirena Ave. Mella </v>
      </c>
      <c r="H103" s="133" t="str">
        <f>VLOOKUP(E103,VIP!$A$2:$O15991,7,FALSE)</f>
        <v>Si</v>
      </c>
      <c r="I103" s="133" t="str">
        <f>VLOOKUP(E103,VIP!$A$2:$O7956,8,FALSE)</f>
        <v>Si</v>
      </c>
      <c r="J103" s="133" t="str">
        <f>VLOOKUP(E103,VIP!$A$2:$O7906,8,FALSE)</f>
        <v>Si</v>
      </c>
      <c r="K103" s="133" t="str">
        <f>VLOOKUP(E103,VIP!$A$2:$O11480,6,0)</f>
        <v>SI</v>
      </c>
      <c r="L103" s="133" t="s">
        <v>2466</v>
      </c>
      <c r="M103" s="88" t="s">
        <v>2473</v>
      </c>
      <c r="N103" s="88" t="s">
        <v>2483</v>
      </c>
      <c r="O103" s="133" t="s">
        <v>2485</v>
      </c>
      <c r="P103" s="94"/>
      <c r="Q103" s="90" t="s">
        <v>2466</v>
      </c>
    </row>
    <row r="104" spans="1:17" ht="18" x14ac:dyDescent="0.25">
      <c r="A104" s="86" t="str">
        <f>VLOOKUP(E104,'LISTADO ATM'!$A$2:$C$894,3,0)</f>
        <v>DISTRITO NACIONAL</v>
      </c>
      <c r="B104" s="127">
        <v>335753673</v>
      </c>
      <c r="C104" s="87">
        <v>44198.835763888892</v>
      </c>
      <c r="D104" s="87" t="s">
        <v>2189</v>
      </c>
      <c r="E104" s="122">
        <v>409</v>
      </c>
      <c r="F104" s="86" t="str">
        <f>VLOOKUP(E104,VIP!$A$2:$O11071,2,0)</f>
        <v>DRBR409</v>
      </c>
      <c r="G104" s="133" t="str">
        <f>VLOOKUP(E104,'LISTADO ATM'!$A$2:$B$893,2,0)</f>
        <v xml:space="preserve">ATM Oficina Las Palmas de Herrera I </v>
      </c>
      <c r="H104" s="133" t="str">
        <f>VLOOKUP(E104,VIP!$A$2:$O15992,7,FALSE)</f>
        <v>Si</v>
      </c>
      <c r="I104" s="133" t="str">
        <f>VLOOKUP(E104,VIP!$A$2:$O7957,8,FALSE)</f>
        <v>Si</v>
      </c>
      <c r="J104" s="133" t="str">
        <f>VLOOKUP(E104,VIP!$A$2:$O7907,8,FALSE)</f>
        <v>Si</v>
      </c>
      <c r="K104" s="133" t="str">
        <f>VLOOKUP(E104,VIP!$A$2:$O11481,6,0)</f>
        <v>NO</v>
      </c>
      <c r="L104" s="133" t="s">
        <v>2228</v>
      </c>
      <c r="M104" s="88" t="s">
        <v>2473</v>
      </c>
      <c r="N104" s="88" t="s">
        <v>2483</v>
      </c>
      <c r="O104" s="133" t="s">
        <v>2486</v>
      </c>
      <c r="P104" s="94"/>
      <c r="Q104" s="90" t="s">
        <v>2228</v>
      </c>
    </row>
    <row r="105" spans="1:17" ht="18" x14ac:dyDescent="0.25">
      <c r="A105" s="86" t="str">
        <f>VLOOKUP(E105,'LISTADO ATM'!$A$2:$C$894,3,0)</f>
        <v>NORTE</v>
      </c>
      <c r="B105" s="127">
        <v>335753674</v>
      </c>
      <c r="C105" s="87">
        <v>44198.837881944448</v>
      </c>
      <c r="D105" s="87" t="s">
        <v>2190</v>
      </c>
      <c r="E105" s="122">
        <v>283</v>
      </c>
      <c r="F105" s="86" t="str">
        <f>VLOOKUP(E105,VIP!$A$2:$O11072,2,0)</f>
        <v>DRBR283</v>
      </c>
      <c r="G105" s="133" t="str">
        <f>VLOOKUP(E105,'LISTADO ATM'!$A$2:$B$893,2,0)</f>
        <v xml:space="preserve">ATM Oficina Nibaje </v>
      </c>
      <c r="H105" s="133" t="str">
        <f>VLOOKUP(E105,VIP!$A$2:$O15993,7,FALSE)</f>
        <v>Si</v>
      </c>
      <c r="I105" s="133" t="str">
        <f>VLOOKUP(E105,VIP!$A$2:$O7958,8,FALSE)</f>
        <v>Si</v>
      </c>
      <c r="J105" s="133" t="str">
        <f>VLOOKUP(E105,VIP!$A$2:$O7908,8,FALSE)</f>
        <v>Si</v>
      </c>
      <c r="K105" s="133" t="str">
        <f>VLOOKUP(E105,VIP!$A$2:$O11482,6,0)</f>
        <v>NO</v>
      </c>
      <c r="L105" s="133" t="s">
        <v>2463</v>
      </c>
      <c r="M105" s="88" t="s">
        <v>2473</v>
      </c>
      <c r="N105" s="88" t="s">
        <v>2483</v>
      </c>
      <c r="O105" s="133" t="s">
        <v>2484</v>
      </c>
      <c r="P105" s="94"/>
      <c r="Q105" s="90" t="s">
        <v>2463</v>
      </c>
    </row>
    <row r="106" spans="1:17" ht="18" x14ac:dyDescent="0.25">
      <c r="A106" s="86" t="str">
        <f>VLOOKUP(E106,'LISTADO ATM'!$A$2:$C$894,3,0)</f>
        <v>NORTE</v>
      </c>
      <c r="B106" s="127">
        <v>335753676</v>
      </c>
      <c r="C106" s="87">
        <v>44198.981354166666</v>
      </c>
      <c r="D106" s="87" t="s">
        <v>2190</v>
      </c>
      <c r="E106" s="122">
        <v>76</v>
      </c>
      <c r="F106" s="86" t="str">
        <f>VLOOKUP(E106,VIP!$A$2:$O11073,2,0)</f>
        <v>DRBR076</v>
      </c>
      <c r="G106" s="133" t="str">
        <f>VLOOKUP(E106,'LISTADO ATM'!$A$2:$B$893,2,0)</f>
        <v xml:space="preserve">ATM Casa Nelson (Puerto Plata) </v>
      </c>
      <c r="H106" s="133" t="str">
        <f>VLOOKUP(E106,VIP!$A$2:$O15994,7,FALSE)</f>
        <v>Si</v>
      </c>
      <c r="I106" s="133" t="str">
        <f>VLOOKUP(E106,VIP!$A$2:$O7959,8,FALSE)</f>
        <v>Si</v>
      </c>
      <c r="J106" s="133" t="str">
        <f>VLOOKUP(E106,VIP!$A$2:$O7909,8,FALSE)</f>
        <v>Si</v>
      </c>
      <c r="K106" s="133" t="str">
        <f>VLOOKUP(E106,VIP!$A$2:$O11483,6,0)</f>
        <v>NO</v>
      </c>
      <c r="L106" s="133" t="s">
        <v>2466</v>
      </c>
      <c r="M106" s="88" t="s">
        <v>2473</v>
      </c>
      <c r="N106" s="88" t="s">
        <v>2483</v>
      </c>
      <c r="O106" s="133" t="s">
        <v>2488</v>
      </c>
      <c r="P106" s="94"/>
      <c r="Q106" s="90" t="s">
        <v>2466</v>
      </c>
    </row>
    <row r="107" spans="1:17" ht="18" x14ac:dyDescent="0.25">
      <c r="A107" s="86" t="str">
        <f>VLOOKUP(E107,'LISTADO ATM'!$A$2:$C$894,3,0)</f>
        <v>NORTE</v>
      </c>
      <c r="B107" s="127">
        <v>335753679</v>
      </c>
      <c r="C107" s="87">
        <v>44198.984560185185</v>
      </c>
      <c r="D107" s="87" t="s">
        <v>2190</v>
      </c>
      <c r="E107" s="122">
        <v>502</v>
      </c>
      <c r="F107" s="86" t="str">
        <f>VLOOKUP(E107,VIP!$A$2:$O11074,2,0)</f>
        <v>DRBR502</v>
      </c>
      <c r="G107" s="133" t="str">
        <f>VLOOKUP(E107,'LISTADO ATM'!$A$2:$B$893,2,0)</f>
        <v xml:space="preserve">ATM Materno Infantil de (Santiago) </v>
      </c>
      <c r="H107" s="133" t="str">
        <f>VLOOKUP(E107,VIP!$A$2:$O15995,7,FALSE)</f>
        <v>Si</v>
      </c>
      <c r="I107" s="133" t="str">
        <f>VLOOKUP(E107,VIP!$A$2:$O7960,8,FALSE)</f>
        <v>Si</v>
      </c>
      <c r="J107" s="133" t="str">
        <f>VLOOKUP(E107,VIP!$A$2:$O7910,8,FALSE)</f>
        <v>Si</v>
      </c>
      <c r="K107" s="133" t="str">
        <f>VLOOKUP(E107,VIP!$A$2:$O11484,6,0)</f>
        <v>NO</v>
      </c>
      <c r="L107" s="133" t="s">
        <v>2466</v>
      </c>
      <c r="M107" s="88" t="s">
        <v>2473</v>
      </c>
      <c r="N107" s="88" t="s">
        <v>2483</v>
      </c>
      <c r="O107" s="133" t="s">
        <v>2488</v>
      </c>
      <c r="P107" s="94"/>
      <c r="Q107" s="90" t="s">
        <v>2466</v>
      </c>
    </row>
    <row r="108" spans="1:17" s="97" customFormat="1" ht="18" x14ac:dyDescent="0.25">
      <c r="A108" s="86" t="str">
        <f>VLOOKUP(E108,'LISTADO ATM'!$A$2:$C$894,3,0)</f>
        <v>DISTRITO NACIONAL</v>
      </c>
      <c r="B108" s="127">
        <v>335753680</v>
      </c>
      <c r="C108" s="87">
        <v>44199.024606481478</v>
      </c>
      <c r="D108" s="87" t="s">
        <v>2477</v>
      </c>
      <c r="E108" s="122">
        <v>629</v>
      </c>
      <c r="F108" s="86" t="str">
        <f>VLOOKUP(E108,VIP!$A$2:$O11089,2,0)</f>
        <v>DRBR24M</v>
      </c>
      <c r="G108" s="135" t="str">
        <f>VLOOKUP(E108,'LISTADO ATM'!$A$2:$B$893,2,0)</f>
        <v xml:space="preserve">ATM Oficina Americana Independencia I </v>
      </c>
      <c r="H108" s="135" t="str">
        <f>VLOOKUP(E108,VIP!$A$2:$O16010,7,FALSE)</f>
        <v>Si</v>
      </c>
      <c r="I108" s="135" t="str">
        <f>VLOOKUP(E108,VIP!$A$2:$O7975,8,FALSE)</f>
        <v>Si</v>
      </c>
      <c r="J108" s="135" t="str">
        <f>VLOOKUP(E108,VIP!$A$2:$O7925,8,FALSE)</f>
        <v>Si</v>
      </c>
      <c r="K108" s="135" t="str">
        <f>VLOOKUP(E108,VIP!$A$2:$O11499,6,0)</f>
        <v>SI</v>
      </c>
      <c r="L108" s="135" t="s">
        <v>2430</v>
      </c>
      <c r="M108" s="88" t="s">
        <v>2473</v>
      </c>
      <c r="N108" s="88" t="s">
        <v>2483</v>
      </c>
      <c r="O108" s="135" t="s">
        <v>2485</v>
      </c>
      <c r="P108" s="94"/>
      <c r="Q108" s="90" t="s">
        <v>2430</v>
      </c>
    </row>
    <row r="109" spans="1:17" s="97" customFormat="1" ht="18" x14ac:dyDescent="0.25">
      <c r="A109" s="86" t="str">
        <f>VLOOKUP(E109,'LISTADO ATM'!$A$2:$C$894,3,0)</f>
        <v>NORTE</v>
      </c>
      <c r="B109" s="127">
        <v>335753681</v>
      </c>
      <c r="C109" s="87">
        <v>44199.03197916667</v>
      </c>
      <c r="D109" s="87" t="s">
        <v>2478</v>
      </c>
      <c r="E109" s="122">
        <v>903</v>
      </c>
      <c r="F109" s="86" t="str">
        <f>VLOOKUP(E109,VIP!$A$2:$O11088,2,0)</f>
        <v>DRBR903</v>
      </c>
      <c r="G109" s="135" t="str">
        <f>VLOOKUP(E109,'LISTADO ATM'!$A$2:$B$893,2,0)</f>
        <v xml:space="preserve">ATM Oficina La Vega Real I </v>
      </c>
      <c r="H109" s="135" t="str">
        <f>VLOOKUP(E109,VIP!$A$2:$O16009,7,FALSE)</f>
        <v>Si</v>
      </c>
      <c r="I109" s="135" t="str">
        <f>VLOOKUP(E109,VIP!$A$2:$O7974,8,FALSE)</f>
        <v>Si</v>
      </c>
      <c r="J109" s="135" t="str">
        <f>VLOOKUP(E109,VIP!$A$2:$O7924,8,FALSE)</f>
        <v>Si</v>
      </c>
      <c r="K109" s="135" t="str">
        <f>VLOOKUP(E109,VIP!$A$2:$O11498,6,0)</f>
        <v>NO</v>
      </c>
      <c r="L109" s="135" t="s">
        <v>2430</v>
      </c>
      <c r="M109" s="88" t="s">
        <v>2473</v>
      </c>
      <c r="N109" s="88" t="s">
        <v>2483</v>
      </c>
      <c r="O109" s="135" t="s">
        <v>2498</v>
      </c>
      <c r="P109" s="94"/>
      <c r="Q109" s="90" t="s">
        <v>2430</v>
      </c>
    </row>
    <row r="110" spans="1:17" s="97" customFormat="1" ht="18" x14ac:dyDescent="0.25">
      <c r="A110" s="86" t="str">
        <f>VLOOKUP(E110,'LISTADO ATM'!$A$2:$C$894,3,0)</f>
        <v>DISTRITO NACIONAL</v>
      </c>
      <c r="B110" s="127">
        <v>335753682</v>
      </c>
      <c r="C110" s="87">
        <v>44199.039652777778</v>
      </c>
      <c r="D110" s="87" t="s">
        <v>2477</v>
      </c>
      <c r="E110" s="122">
        <v>717</v>
      </c>
      <c r="F110" s="86" t="str">
        <f>VLOOKUP(E110,VIP!$A$2:$O11087,2,0)</f>
        <v>DRBR24K</v>
      </c>
      <c r="G110" s="135" t="str">
        <f>VLOOKUP(E110,'LISTADO ATM'!$A$2:$B$893,2,0)</f>
        <v xml:space="preserve">ATM Oficina Los Alcarrizos </v>
      </c>
      <c r="H110" s="135" t="str">
        <f>VLOOKUP(E110,VIP!$A$2:$O16008,7,FALSE)</f>
        <v>Si</v>
      </c>
      <c r="I110" s="135" t="str">
        <f>VLOOKUP(E110,VIP!$A$2:$O7973,8,FALSE)</f>
        <v>Si</v>
      </c>
      <c r="J110" s="135" t="str">
        <f>VLOOKUP(E110,VIP!$A$2:$O7923,8,FALSE)</f>
        <v>Si</v>
      </c>
      <c r="K110" s="135" t="str">
        <f>VLOOKUP(E110,VIP!$A$2:$O11497,6,0)</f>
        <v>SI</v>
      </c>
      <c r="L110" s="135" t="s">
        <v>2430</v>
      </c>
      <c r="M110" s="88" t="s">
        <v>2473</v>
      </c>
      <c r="N110" s="88" t="s">
        <v>2483</v>
      </c>
      <c r="O110" s="135" t="s">
        <v>2485</v>
      </c>
      <c r="P110" s="94"/>
      <c r="Q110" s="90" t="s">
        <v>2430</v>
      </c>
    </row>
    <row r="111" spans="1:17" s="97" customFormat="1" ht="18" x14ac:dyDescent="0.25">
      <c r="A111" s="86" t="str">
        <f>VLOOKUP(E111,'LISTADO ATM'!$A$2:$C$894,3,0)</f>
        <v>DISTRITO NACIONAL</v>
      </c>
      <c r="B111" s="127">
        <v>335753683</v>
      </c>
      <c r="C111" s="87">
        <v>44199.041365740741</v>
      </c>
      <c r="D111" s="87" t="s">
        <v>2477</v>
      </c>
      <c r="E111" s="122">
        <v>23</v>
      </c>
      <c r="F111" s="86" t="str">
        <f>VLOOKUP(E111,VIP!$A$2:$O11086,2,0)</f>
        <v>DRBR023</v>
      </c>
      <c r="G111" s="135" t="str">
        <f>VLOOKUP(E111,'LISTADO ATM'!$A$2:$B$893,2,0)</f>
        <v xml:space="preserve">ATM Oficina México </v>
      </c>
      <c r="H111" s="135" t="str">
        <f>VLOOKUP(E111,VIP!$A$2:$O16007,7,FALSE)</f>
        <v>Si</v>
      </c>
      <c r="I111" s="135" t="str">
        <f>VLOOKUP(E111,VIP!$A$2:$O7972,8,FALSE)</f>
        <v>Si</v>
      </c>
      <c r="J111" s="135" t="str">
        <f>VLOOKUP(E111,VIP!$A$2:$O7922,8,FALSE)</f>
        <v>Si</v>
      </c>
      <c r="K111" s="135" t="str">
        <f>VLOOKUP(E111,VIP!$A$2:$O11496,6,0)</f>
        <v>NO</v>
      </c>
      <c r="L111" s="135" t="s">
        <v>2430</v>
      </c>
      <c r="M111" s="88" t="s">
        <v>2473</v>
      </c>
      <c r="N111" s="88" t="s">
        <v>2483</v>
      </c>
      <c r="O111" s="135" t="s">
        <v>2485</v>
      </c>
      <c r="P111" s="94"/>
      <c r="Q111" s="90" t="s">
        <v>2430</v>
      </c>
    </row>
    <row r="112" spans="1:17" s="97" customFormat="1" ht="18" x14ac:dyDescent="0.25">
      <c r="A112" s="86" t="str">
        <f>VLOOKUP(E112,'LISTADO ATM'!$A$2:$C$894,3,0)</f>
        <v>NORTE</v>
      </c>
      <c r="B112" s="127">
        <v>335753684</v>
      </c>
      <c r="C112" s="87">
        <v>44199.044120370374</v>
      </c>
      <c r="D112" s="87" t="s">
        <v>2481</v>
      </c>
      <c r="E112" s="122">
        <v>882</v>
      </c>
      <c r="F112" s="86" t="str">
        <f>VLOOKUP(E112,VIP!$A$2:$O11085,2,0)</f>
        <v>DRBR882</v>
      </c>
      <c r="G112" s="135" t="str">
        <f>VLOOKUP(E112,'LISTADO ATM'!$A$2:$B$893,2,0)</f>
        <v xml:space="preserve">ATM Oficina Moca II </v>
      </c>
      <c r="H112" s="135" t="str">
        <f>VLOOKUP(E112,VIP!$A$2:$O16006,7,FALSE)</f>
        <v>Si</v>
      </c>
      <c r="I112" s="135" t="str">
        <f>VLOOKUP(E112,VIP!$A$2:$O7971,8,FALSE)</f>
        <v>Si</v>
      </c>
      <c r="J112" s="135" t="str">
        <f>VLOOKUP(E112,VIP!$A$2:$O7921,8,FALSE)</f>
        <v>Si</v>
      </c>
      <c r="K112" s="135" t="str">
        <f>VLOOKUP(E112,VIP!$A$2:$O11495,6,0)</f>
        <v>SI</v>
      </c>
      <c r="L112" s="135" t="s">
        <v>2430</v>
      </c>
      <c r="M112" s="88" t="s">
        <v>2473</v>
      </c>
      <c r="N112" s="88" t="s">
        <v>2483</v>
      </c>
      <c r="O112" s="135" t="s">
        <v>2488</v>
      </c>
      <c r="P112" s="94"/>
      <c r="Q112" s="90" t="s">
        <v>2430</v>
      </c>
    </row>
    <row r="113" spans="1:17" s="97" customFormat="1" ht="18" x14ac:dyDescent="0.25">
      <c r="A113" s="86" t="str">
        <f>VLOOKUP(E113,'LISTADO ATM'!$A$2:$C$894,3,0)</f>
        <v>DISTRITO NACIONAL</v>
      </c>
      <c r="B113" s="127">
        <v>335753685</v>
      </c>
      <c r="C113" s="87">
        <v>44199.047812500001</v>
      </c>
      <c r="D113" s="87" t="s">
        <v>2478</v>
      </c>
      <c r="E113" s="122">
        <v>883</v>
      </c>
      <c r="F113" s="86" t="str">
        <f>VLOOKUP(E113,VIP!$A$2:$O11084,2,0)</f>
        <v>DRBR883</v>
      </c>
      <c r="G113" s="135" t="str">
        <f>VLOOKUP(E113,'LISTADO ATM'!$A$2:$B$893,2,0)</f>
        <v xml:space="preserve">ATM Oficina Filadelfia Plaza </v>
      </c>
      <c r="H113" s="135" t="str">
        <f>VLOOKUP(E113,VIP!$A$2:$O16005,7,FALSE)</f>
        <v>Si</v>
      </c>
      <c r="I113" s="135" t="str">
        <f>VLOOKUP(E113,VIP!$A$2:$O7970,8,FALSE)</f>
        <v>Si</v>
      </c>
      <c r="J113" s="135" t="str">
        <f>VLOOKUP(E113,VIP!$A$2:$O7920,8,FALSE)</f>
        <v>Si</v>
      </c>
      <c r="K113" s="135" t="str">
        <f>VLOOKUP(E113,VIP!$A$2:$O11494,6,0)</f>
        <v>NO</v>
      </c>
      <c r="L113" s="135" t="s">
        <v>2430</v>
      </c>
      <c r="M113" s="88" t="s">
        <v>2473</v>
      </c>
      <c r="N113" s="88" t="s">
        <v>2483</v>
      </c>
      <c r="O113" s="135" t="s">
        <v>2498</v>
      </c>
      <c r="P113" s="94"/>
      <c r="Q113" s="90" t="s">
        <v>2430</v>
      </c>
    </row>
    <row r="114" spans="1:17" s="97" customFormat="1" ht="18" x14ac:dyDescent="0.25">
      <c r="A114" s="86" t="str">
        <f>VLOOKUP(E114,'LISTADO ATM'!$A$2:$C$894,3,0)</f>
        <v>NORTE</v>
      </c>
      <c r="B114" s="127">
        <v>335753686</v>
      </c>
      <c r="C114" s="87">
        <v>44199.050659722219</v>
      </c>
      <c r="D114" s="87" t="s">
        <v>2478</v>
      </c>
      <c r="E114" s="122">
        <v>157</v>
      </c>
      <c r="F114" s="86" t="str">
        <f>VLOOKUP(E114,VIP!$A$2:$O11083,2,0)</f>
        <v>DRBR157</v>
      </c>
      <c r="G114" s="135" t="str">
        <f>VLOOKUP(E114,'LISTADO ATM'!$A$2:$B$893,2,0)</f>
        <v xml:space="preserve">ATM Oficina Samaná </v>
      </c>
      <c r="H114" s="135" t="str">
        <f>VLOOKUP(E114,VIP!$A$2:$O16004,7,FALSE)</f>
        <v>Si</v>
      </c>
      <c r="I114" s="135" t="str">
        <f>VLOOKUP(E114,VIP!$A$2:$O7969,8,FALSE)</f>
        <v>Si</v>
      </c>
      <c r="J114" s="135" t="str">
        <f>VLOOKUP(E114,VIP!$A$2:$O7919,8,FALSE)</f>
        <v>Si</v>
      </c>
      <c r="K114" s="135" t="str">
        <f>VLOOKUP(E114,VIP!$A$2:$O11493,6,0)</f>
        <v>SI</v>
      </c>
      <c r="L114" s="135" t="s">
        <v>2430</v>
      </c>
      <c r="M114" s="88" t="s">
        <v>2473</v>
      </c>
      <c r="N114" s="88" t="s">
        <v>2483</v>
      </c>
      <c r="O114" s="135" t="s">
        <v>2498</v>
      </c>
      <c r="P114" s="94"/>
      <c r="Q114" s="90" t="s">
        <v>2430</v>
      </c>
    </row>
    <row r="115" spans="1:17" s="97" customFormat="1" ht="18" x14ac:dyDescent="0.25">
      <c r="A115" s="86" t="str">
        <f>VLOOKUP(E115,'LISTADO ATM'!$A$2:$C$894,3,0)</f>
        <v>DISTRITO NACIONAL</v>
      </c>
      <c r="B115" s="127">
        <v>335753687</v>
      </c>
      <c r="C115" s="87">
        <v>44199.055208333331</v>
      </c>
      <c r="D115" s="87" t="s">
        <v>2478</v>
      </c>
      <c r="E115" s="122">
        <v>957</v>
      </c>
      <c r="F115" s="86" t="str">
        <f>VLOOKUP(E115,VIP!$A$2:$O11082,2,0)</f>
        <v>DRBR23F</v>
      </c>
      <c r="G115" s="135" t="str">
        <f>VLOOKUP(E115,'LISTADO ATM'!$A$2:$B$893,2,0)</f>
        <v xml:space="preserve">ATM Oficina Venezuela </v>
      </c>
      <c r="H115" s="135" t="str">
        <f>VLOOKUP(E115,VIP!$A$2:$O16003,7,FALSE)</f>
        <v>Si</v>
      </c>
      <c r="I115" s="135" t="str">
        <f>VLOOKUP(E115,VIP!$A$2:$O7968,8,FALSE)</f>
        <v>Si</v>
      </c>
      <c r="J115" s="135" t="str">
        <f>VLOOKUP(E115,VIP!$A$2:$O7918,8,FALSE)</f>
        <v>Si</v>
      </c>
      <c r="K115" s="135" t="str">
        <f>VLOOKUP(E115,VIP!$A$2:$O11492,6,0)</f>
        <v>SI</v>
      </c>
      <c r="L115" s="135" t="s">
        <v>2466</v>
      </c>
      <c r="M115" s="88" t="s">
        <v>2473</v>
      </c>
      <c r="N115" s="88" t="s">
        <v>2483</v>
      </c>
      <c r="O115" s="135" t="s">
        <v>2498</v>
      </c>
      <c r="P115" s="94"/>
      <c r="Q115" s="90" t="s">
        <v>2466</v>
      </c>
    </row>
    <row r="116" spans="1:17" s="97" customFormat="1" ht="18" x14ac:dyDescent="0.25">
      <c r="A116" s="86" t="str">
        <f>VLOOKUP(E116,'LISTADO ATM'!$A$2:$C$894,3,0)</f>
        <v>NORTE</v>
      </c>
      <c r="B116" s="127">
        <v>335753688</v>
      </c>
      <c r="C116" s="87">
        <v>44199.059525462966</v>
      </c>
      <c r="D116" s="87" t="s">
        <v>2481</v>
      </c>
      <c r="E116" s="122">
        <v>716</v>
      </c>
      <c r="F116" s="86" t="str">
        <f>VLOOKUP(E116,VIP!$A$2:$O11081,2,0)</f>
        <v>DRBR340</v>
      </c>
      <c r="G116" s="135" t="str">
        <f>VLOOKUP(E116,'LISTADO ATM'!$A$2:$B$893,2,0)</f>
        <v xml:space="preserve">ATM Oficina Zona Franca (Santiago) </v>
      </c>
      <c r="H116" s="135" t="str">
        <f>VLOOKUP(E116,VIP!$A$2:$O16002,7,FALSE)</f>
        <v>Si</v>
      </c>
      <c r="I116" s="135" t="str">
        <f>VLOOKUP(E116,VIP!$A$2:$O7967,8,FALSE)</f>
        <v>Si</v>
      </c>
      <c r="J116" s="135" t="str">
        <f>VLOOKUP(E116,VIP!$A$2:$O7917,8,FALSE)</f>
        <v>Si</v>
      </c>
      <c r="K116" s="135" t="str">
        <f>VLOOKUP(E116,VIP!$A$2:$O11491,6,0)</f>
        <v>SI</v>
      </c>
      <c r="L116" s="135" t="s">
        <v>2430</v>
      </c>
      <c r="M116" s="88" t="s">
        <v>2473</v>
      </c>
      <c r="N116" s="88" t="s">
        <v>2483</v>
      </c>
      <c r="O116" s="135" t="s">
        <v>2488</v>
      </c>
      <c r="P116" s="94"/>
      <c r="Q116" s="90" t="s">
        <v>2430</v>
      </c>
    </row>
    <row r="117" spans="1:17" s="97" customFormat="1" ht="18" x14ac:dyDescent="0.25">
      <c r="A117" s="86" t="str">
        <f>VLOOKUP(E117,'LISTADO ATM'!$A$2:$C$894,3,0)</f>
        <v>DISTRITO NACIONAL</v>
      </c>
      <c r="B117" s="127">
        <v>335753689</v>
      </c>
      <c r="C117" s="87">
        <v>44199.0627662037</v>
      </c>
      <c r="D117" s="87" t="s">
        <v>2477</v>
      </c>
      <c r="E117" s="122">
        <v>338</v>
      </c>
      <c r="F117" s="86" t="str">
        <f>VLOOKUP(E117,VIP!$A$2:$O11080,2,0)</f>
        <v>DRBR338</v>
      </c>
      <c r="G117" s="135" t="str">
        <f>VLOOKUP(E117,'LISTADO ATM'!$A$2:$B$893,2,0)</f>
        <v>ATM S/M Aprezio Pantoja</v>
      </c>
      <c r="H117" s="135" t="str">
        <f>VLOOKUP(E117,VIP!$A$2:$O16001,7,FALSE)</f>
        <v>Si</v>
      </c>
      <c r="I117" s="135" t="str">
        <f>VLOOKUP(E117,VIP!$A$2:$O7966,8,FALSE)</f>
        <v>Si</v>
      </c>
      <c r="J117" s="135" t="str">
        <f>VLOOKUP(E117,VIP!$A$2:$O7916,8,FALSE)</f>
        <v>Si</v>
      </c>
      <c r="K117" s="135" t="str">
        <f>VLOOKUP(E117,VIP!$A$2:$O11490,6,0)</f>
        <v>NO</v>
      </c>
      <c r="L117" s="135" t="s">
        <v>2466</v>
      </c>
      <c r="M117" s="88" t="s">
        <v>2473</v>
      </c>
      <c r="N117" s="88" t="s">
        <v>2483</v>
      </c>
      <c r="O117" s="135" t="s">
        <v>2485</v>
      </c>
      <c r="P117" s="94"/>
      <c r="Q117" s="90" t="s">
        <v>2466</v>
      </c>
    </row>
    <row r="118" spans="1:17" s="97" customFormat="1" ht="18" x14ac:dyDescent="0.25">
      <c r="A118" s="86" t="str">
        <f>VLOOKUP(E118,'LISTADO ATM'!$A$2:$C$894,3,0)</f>
        <v>NORTE</v>
      </c>
      <c r="B118" s="127">
        <v>335753690</v>
      </c>
      <c r="C118" s="87">
        <v>44199.066435185188</v>
      </c>
      <c r="D118" s="87" t="s">
        <v>2481</v>
      </c>
      <c r="E118" s="122">
        <v>987</v>
      </c>
      <c r="F118" s="86" t="str">
        <f>VLOOKUP(E118,VIP!$A$2:$O11079,2,0)</f>
        <v>DRBR987</v>
      </c>
      <c r="G118" s="135" t="str">
        <f>VLOOKUP(E118,'LISTADO ATM'!$A$2:$B$893,2,0)</f>
        <v xml:space="preserve">ATM S/M Jumbo (Moca) </v>
      </c>
      <c r="H118" s="135" t="str">
        <f>VLOOKUP(E118,VIP!$A$2:$O16000,7,FALSE)</f>
        <v>Si</v>
      </c>
      <c r="I118" s="135" t="str">
        <f>VLOOKUP(E118,VIP!$A$2:$O7965,8,FALSE)</f>
        <v>Si</v>
      </c>
      <c r="J118" s="135" t="str">
        <f>VLOOKUP(E118,VIP!$A$2:$O7915,8,FALSE)</f>
        <v>Si</v>
      </c>
      <c r="K118" s="135" t="str">
        <f>VLOOKUP(E118,VIP!$A$2:$O11489,6,0)</f>
        <v>NO</v>
      </c>
      <c r="L118" s="135" t="s">
        <v>2430</v>
      </c>
      <c r="M118" s="88" t="s">
        <v>2473</v>
      </c>
      <c r="N118" s="88" t="s">
        <v>2483</v>
      </c>
      <c r="O118" s="135" t="s">
        <v>2488</v>
      </c>
      <c r="P118" s="94"/>
      <c r="Q118" s="90" t="s">
        <v>2430</v>
      </c>
    </row>
    <row r="119" spans="1:17" s="97" customFormat="1" ht="18" x14ac:dyDescent="0.25">
      <c r="A119" s="86" t="str">
        <f>VLOOKUP(E119,'LISTADO ATM'!$A$2:$C$894,3,0)</f>
        <v>NORTE</v>
      </c>
      <c r="B119" s="127">
        <v>335753691</v>
      </c>
      <c r="C119" s="87">
        <v>44199.071909722225</v>
      </c>
      <c r="D119" s="87" t="s">
        <v>2478</v>
      </c>
      <c r="E119" s="122">
        <v>405</v>
      </c>
      <c r="F119" s="86" t="str">
        <f>VLOOKUP(E119,VIP!$A$2:$O11078,2,0)</f>
        <v>DRBR405</v>
      </c>
      <c r="G119" s="135" t="str">
        <f>VLOOKUP(E119,'LISTADO ATM'!$A$2:$B$893,2,0)</f>
        <v xml:space="preserve">ATM UNP Loma de Cabrera </v>
      </c>
      <c r="H119" s="135" t="str">
        <f>VLOOKUP(E119,VIP!$A$2:$O15999,7,FALSE)</f>
        <v>Si</v>
      </c>
      <c r="I119" s="135" t="str">
        <f>VLOOKUP(E119,VIP!$A$2:$O7964,8,FALSE)</f>
        <v>Si</v>
      </c>
      <c r="J119" s="135" t="str">
        <f>VLOOKUP(E119,VIP!$A$2:$O7914,8,FALSE)</f>
        <v>Si</v>
      </c>
      <c r="K119" s="135" t="str">
        <f>VLOOKUP(E119,VIP!$A$2:$O11488,6,0)</f>
        <v>NO</v>
      </c>
      <c r="L119" s="135" t="s">
        <v>2430</v>
      </c>
      <c r="M119" s="88" t="s">
        <v>2473</v>
      </c>
      <c r="N119" s="88" t="s">
        <v>2483</v>
      </c>
      <c r="O119" s="135" t="s">
        <v>2498</v>
      </c>
      <c r="P119" s="94"/>
      <c r="Q119" s="90" t="s">
        <v>2430</v>
      </c>
    </row>
    <row r="120" spans="1:17" s="97" customFormat="1" ht="18" x14ac:dyDescent="0.25">
      <c r="A120" s="86" t="str">
        <f>VLOOKUP(E120,'LISTADO ATM'!$A$2:$C$894,3,0)</f>
        <v>DISTRITO NACIONAL</v>
      </c>
      <c r="B120" s="127">
        <v>335753693</v>
      </c>
      <c r="C120" s="87">
        <v>44199.079571759263</v>
      </c>
      <c r="D120" s="87" t="s">
        <v>2478</v>
      </c>
      <c r="E120" s="122">
        <v>378</v>
      </c>
      <c r="F120" s="86" t="str">
        <f>VLOOKUP(E120,VIP!$A$2:$O11077,2,0)</f>
        <v>DRBR378</v>
      </c>
      <c r="G120" s="135" t="str">
        <f>VLOOKUP(E120,'LISTADO ATM'!$A$2:$B$893,2,0)</f>
        <v>ATM UNP Villa Flores</v>
      </c>
      <c r="H120" s="135" t="str">
        <f>VLOOKUP(E120,VIP!$A$2:$O15998,7,FALSE)</f>
        <v>N/A</v>
      </c>
      <c r="I120" s="135" t="str">
        <f>VLOOKUP(E120,VIP!$A$2:$O7963,8,FALSE)</f>
        <v>N/A</v>
      </c>
      <c r="J120" s="135" t="str">
        <f>VLOOKUP(E120,VIP!$A$2:$O7913,8,FALSE)</f>
        <v>N/A</v>
      </c>
      <c r="K120" s="135" t="str">
        <f>VLOOKUP(E120,VIP!$A$2:$O11487,6,0)</f>
        <v>N/A</v>
      </c>
      <c r="L120" s="135" t="s">
        <v>2466</v>
      </c>
      <c r="M120" s="88" t="s">
        <v>2473</v>
      </c>
      <c r="N120" s="88" t="s">
        <v>2483</v>
      </c>
      <c r="O120" s="135" t="s">
        <v>2498</v>
      </c>
      <c r="P120" s="94"/>
      <c r="Q120" s="90" t="s">
        <v>2466</v>
      </c>
    </row>
    <row r="121" spans="1:17" ht="18" x14ac:dyDescent="0.25">
      <c r="A121" s="86" t="str">
        <f>VLOOKUP(E121,'LISTADO ATM'!$A$2:$C$894,3,0)</f>
        <v>ESTE</v>
      </c>
      <c r="B121" s="127">
        <v>335753694</v>
      </c>
      <c r="C121" s="87">
        <v>44199.1015625</v>
      </c>
      <c r="D121" s="87" t="s">
        <v>2189</v>
      </c>
      <c r="E121" s="122">
        <v>427</v>
      </c>
      <c r="F121" s="86" t="str">
        <f>VLOOKUP(E121,VIP!$A$2:$O11076,2,0)</f>
        <v>DRBR427</v>
      </c>
      <c r="G121" s="135" t="str">
        <f>VLOOKUP(E121,'LISTADO ATM'!$A$2:$B$893,2,0)</f>
        <v xml:space="preserve">ATM Almacenes Iberia (Hato Mayor) </v>
      </c>
      <c r="H121" s="135" t="str">
        <f>VLOOKUP(E121,VIP!$A$2:$O15997,7,FALSE)</f>
        <v>Si</v>
      </c>
      <c r="I121" s="135" t="str">
        <f>VLOOKUP(E121,VIP!$A$2:$O7962,8,FALSE)</f>
        <v>Si</v>
      </c>
      <c r="J121" s="135" t="str">
        <f>VLOOKUP(E121,VIP!$A$2:$O7912,8,FALSE)</f>
        <v>Si</v>
      </c>
      <c r="K121" s="135" t="str">
        <f>VLOOKUP(E121,VIP!$A$2:$O11486,6,0)</f>
        <v>NO</v>
      </c>
      <c r="L121" s="135" t="s">
        <v>2254</v>
      </c>
      <c r="M121" s="88" t="s">
        <v>2473</v>
      </c>
      <c r="N121" s="88" t="s">
        <v>2483</v>
      </c>
      <c r="O121" s="135" t="s">
        <v>2486</v>
      </c>
      <c r="P121" s="94"/>
      <c r="Q121" s="90" t="s">
        <v>2254</v>
      </c>
    </row>
    <row r="122" spans="1:17" ht="18" x14ac:dyDescent="0.25">
      <c r="A122" s="86" t="str">
        <f>VLOOKUP(E122,'LISTADO ATM'!$A$2:$C$894,3,0)</f>
        <v>DISTRITO NACIONAL</v>
      </c>
      <c r="B122" s="127">
        <v>335753696</v>
      </c>
      <c r="C122" s="87">
        <v>44199.297037037039</v>
      </c>
      <c r="D122" s="87" t="s">
        <v>2189</v>
      </c>
      <c r="E122" s="122">
        <v>574</v>
      </c>
      <c r="F122" s="86" t="str">
        <f>VLOOKUP(E122,VIP!$A$2:$O11082,2,0)</f>
        <v>DRBR080</v>
      </c>
      <c r="G122" s="135" t="str">
        <f>VLOOKUP(E122,'LISTADO ATM'!$A$2:$B$893,2,0)</f>
        <v xml:space="preserve">ATM Club Obras Públicas </v>
      </c>
      <c r="H122" s="135" t="str">
        <f>VLOOKUP(E122,VIP!$A$2:$O16003,7,FALSE)</f>
        <v>Si</v>
      </c>
      <c r="I122" s="135" t="str">
        <f>VLOOKUP(E122,VIP!$A$2:$O7968,8,FALSE)</f>
        <v>Si</v>
      </c>
      <c r="J122" s="135" t="str">
        <f>VLOOKUP(E122,VIP!$A$2:$O7918,8,FALSE)</f>
        <v>Si</v>
      </c>
      <c r="K122" s="135" t="str">
        <f>VLOOKUP(E122,VIP!$A$2:$O11492,6,0)</f>
        <v>NO</v>
      </c>
      <c r="L122" s="135" t="s">
        <v>2228</v>
      </c>
      <c r="M122" s="88" t="s">
        <v>2473</v>
      </c>
      <c r="N122" s="88" t="s">
        <v>2483</v>
      </c>
      <c r="O122" s="135" t="s">
        <v>2486</v>
      </c>
      <c r="P122" s="94"/>
      <c r="Q122" s="90" t="s">
        <v>2228</v>
      </c>
    </row>
    <row r="123" spans="1:17" ht="18" x14ac:dyDescent="0.25">
      <c r="A123" s="86" t="str">
        <f>VLOOKUP(E123,'LISTADO ATM'!$A$2:$C$894,3,0)</f>
        <v>DISTRITO NACIONAL</v>
      </c>
      <c r="B123" s="127">
        <v>335753697</v>
      </c>
      <c r="C123" s="87">
        <v>44199.297824074078</v>
      </c>
      <c r="D123" s="87" t="s">
        <v>2189</v>
      </c>
      <c r="E123" s="122">
        <v>160</v>
      </c>
      <c r="F123" s="86" t="str">
        <f>VLOOKUP(E123,VIP!$A$2:$O11081,2,0)</f>
        <v>DRBR160</v>
      </c>
      <c r="G123" s="135" t="str">
        <f>VLOOKUP(E123,'LISTADO ATM'!$A$2:$B$893,2,0)</f>
        <v xml:space="preserve">ATM Oficina Herrera </v>
      </c>
      <c r="H123" s="135" t="str">
        <f>VLOOKUP(E123,VIP!$A$2:$O16002,7,FALSE)</f>
        <v>Si</v>
      </c>
      <c r="I123" s="135" t="str">
        <f>VLOOKUP(E123,VIP!$A$2:$O7967,8,FALSE)</f>
        <v>Si</v>
      </c>
      <c r="J123" s="135" t="str">
        <f>VLOOKUP(E123,VIP!$A$2:$O7917,8,FALSE)</f>
        <v>Si</v>
      </c>
      <c r="K123" s="135" t="str">
        <f>VLOOKUP(E123,VIP!$A$2:$O11491,6,0)</f>
        <v>NO</v>
      </c>
      <c r="L123" s="135" t="s">
        <v>2228</v>
      </c>
      <c r="M123" s="88" t="s">
        <v>2473</v>
      </c>
      <c r="N123" s="88" t="s">
        <v>2483</v>
      </c>
      <c r="O123" s="135" t="s">
        <v>2486</v>
      </c>
      <c r="P123" s="94"/>
      <c r="Q123" s="90" t="s">
        <v>2228</v>
      </c>
    </row>
    <row r="124" spans="1:17" ht="18" x14ac:dyDescent="0.25">
      <c r="A124" s="86" t="str">
        <f>VLOOKUP(E124,'LISTADO ATM'!$A$2:$C$894,3,0)</f>
        <v>NORTE</v>
      </c>
      <c r="B124" s="127">
        <v>335753699</v>
      </c>
      <c r="C124" s="87">
        <v>44199.318831018521</v>
      </c>
      <c r="D124" s="87" t="s">
        <v>2190</v>
      </c>
      <c r="E124" s="122">
        <v>538</v>
      </c>
      <c r="F124" s="86" t="str">
        <f>VLOOKUP(E124,VIP!$A$2:$O11080,2,0)</f>
        <v>DRBR538</v>
      </c>
      <c r="G124" s="135" t="str">
        <f>VLOOKUP(E124,'LISTADO ATM'!$A$2:$B$893,2,0)</f>
        <v>ATM  Autoservicio San Fco. Macorís</v>
      </c>
      <c r="H124" s="135" t="str">
        <f>VLOOKUP(E124,VIP!$A$2:$O16001,7,FALSE)</f>
        <v>Si</v>
      </c>
      <c r="I124" s="135" t="str">
        <f>VLOOKUP(E124,VIP!$A$2:$O7966,8,FALSE)</f>
        <v>Si</v>
      </c>
      <c r="J124" s="135" t="str">
        <f>VLOOKUP(E124,VIP!$A$2:$O7916,8,FALSE)</f>
        <v>Si</v>
      </c>
      <c r="K124" s="135" t="str">
        <f>VLOOKUP(E124,VIP!$A$2:$O11490,6,0)</f>
        <v>NO</v>
      </c>
      <c r="L124" s="135" t="s">
        <v>2228</v>
      </c>
      <c r="M124" s="88" t="s">
        <v>2473</v>
      </c>
      <c r="N124" s="88" t="s">
        <v>2483</v>
      </c>
      <c r="O124" s="135" t="s">
        <v>2484</v>
      </c>
      <c r="P124" s="94"/>
      <c r="Q124" s="90" t="s">
        <v>2228</v>
      </c>
    </row>
    <row r="125" spans="1:17" ht="18" x14ac:dyDescent="0.25">
      <c r="A125" s="86" t="str">
        <f>VLOOKUP(E125,'LISTADO ATM'!$A$2:$C$894,3,0)</f>
        <v>NORTE</v>
      </c>
      <c r="B125" s="127">
        <v>335753700</v>
      </c>
      <c r="C125" s="87">
        <v>44199.320462962962</v>
      </c>
      <c r="D125" s="87" t="s">
        <v>2190</v>
      </c>
      <c r="E125" s="122">
        <v>637</v>
      </c>
      <c r="F125" s="86" t="str">
        <f>VLOOKUP(E125,VIP!$A$2:$O11079,2,0)</f>
        <v>DRBR637</v>
      </c>
      <c r="G125" s="135" t="str">
        <f>VLOOKUP(E125,'LISTADO ATM'!$A$2:$B$893,2,0)</f>
        <v xml:space="preserve">ATM UNP Monción </v>
      </c>
      <c r="H125" s="135" t="str">
        <f>VLOOKUP(E125,VIP!$A$2:$O16000,7,FALSE)</f>
        <v>Si</v>
      </c>
      <c r="I125" s="135" t="str">
        <f>VLOOKUP(E125,VIP!$A$2:$O7965,8,FALSE)</f>
        <v>Si</v>
      </c>
      <c r="J125" s="135" t="str">
        <f>VLOOKUP(E125,VIP!$A$2:$O7915,8,FALSE)</f>
        <v>Si</v>
      </c>
      <c r="K125" s="135" t="str">
        <f>VLOOKUP(E125,VIP!$A$2:$O11489,6,0)</f>
        <v>NO</v>
      </c>
      <c r="L125" s="135" t="s">
        <v>2228</v>
      </c>
      <c r="M125" s="88" t="s">
        <v>2473</v>
      </c>
      <c r="N125" s="88" t="s">
        <v>2483</v>
      </c>
      <c r="O125" s="135" t="s">
        <v>2484</v>
      </c>
      <c r="P125" s="94"/>
      <c r="Q125" s="90" t="s">
        <v>2228</v>
      </c>
    </row>
    <row r="126" spans="1:17" ht="18" x14ac:dyDescent="0.25">
      <c r="A126" s="86" t="str">
        <f>VLOOKUP(E126,'LISTADO ATM'!$A$2:$C$894,3,0)</f>
        <v>SUR</v>
      </c>
      <c r="B126" s="127">
        <v>335753701</v>
      </c>
      <c r="C126" s="87">
        <v>44199.335578703707</v>
      </c>
      <c r="D126" s="87" t="s">
        <v>2189</v>
      </c>
      <c r="E126" s="122">
        <v>751</v>
      </c>
      <c r="F126" s="86" t="str">
        <f>VLOOKUP(E126,VIP!$A$2:$O11078,2,0)</f>
        <v>DRBR751</v>
      </c>
      <c r="G126" s="135" t="str">
        <f>VLOOKUP(E126,'LISTADO ATM'!$A$2:$B$893,2,0)</f>
        <v>ATM Eco Petroleo Camilo</v>
      </c>
      <c r="H126" s="135" t="str">
        <f>VLOOKUP(E126,VIP!$A$2:$O15999,7,FALSE)</f>
        <v>N/A</v>
      </c>
      <c r="I126" s="135" t="str">
        <f>VLOOKUP(E126,VIP!$A$2:$O7964,8,FALSE)</f>
        <v>N/A</v>
      </c>
      <c r="J126" s="135" t="str">
        <f>VLOOKUP(E126,VIP!$A$2:$O7914,8,FALSE)</f>
        <v>N/A</v>
      </c>
      <c r="K126" s="135" t="str">
        <f>VLOOKUP(E126,VIP!$A$2:$O11488,6,0)</f>
        <v>N/A</v>
      </c>
      <c r="L126" s="135" t="s">
        <v>2228</v>
      </c>
      <c r="M126" s="88" t="s">
        <v>2473</v>
      </c>
      <c r="N126" s="88" t="s">
        <v>2483</v>
      </c>
      <c r="O126" s="135" t="s">
        <v>2486</v>
      </c>
      <c r="P126" s="94"/>
      <c r="Q126" s="90" t="s">
        <v>2228</v>
      </c>
    </row>
    <row r="127" spans="1:17" ht="18" x14ac:dyDescent="0.25">
      <c r="A127" s="86" t="str">
        <f>VLOOKUP(E127,'LISTADO ATM'!$A$2:$C$894,3,0)</f>
        <v>NORTE</v>
      </c>
      <c r="B127" s="127">
        <v>335753702</v>
      </c>
      <c r="C127" s="87">
        <v>44199.336770833332</v>
      </c>
      <c r="D127" s="87" t="s">
        <v>2190</v>
      </c>
      <c r="E127" s="122">
        <v>4</v>
      </c>
      <c r="F127" s="86" t="str">
        <f>VLOOKUP(E127,VIP!$A$2:$O11077,2,0)</f>
        <v>DRBR004</v>
      </c>
      <c r="G127" s="135" t="str">
        <f>VLOOKUP(E127,'LISTADO ATM'!$A$2:$B$893,2,0)</f>
        <v>ATM Avenida Rivas</v>
      </c>
      <c r="H127" s="135" t="str">
        <f>VLOOKUP(E127,VIP!$A$2:$O15998,7,FALSE)</f>
        <v>Si</v>
      </c>
      <c r="I127" s="135" t="str">
        <f>VLOOKUP(E127,VIP!$A$2:$O7963,8,FALSE)</f>
        <v>Si</v>
      </c>
      <c r="J127" s="135" t="str">
        <f>VLOOKUP(E127,VIP!$A$2:$O7913,8,FALSE)</f>
        <v>Si</v>
      </c>
      <c r="K127" s="135" t="str">
        <f>VLOOKUP(E127,VIP!$A$2:$O11487,6,0)</f>
        <v>NO</v>
      </c>
      <c r="L127" s="135" t="s">
        <v>2463</v>
      </c>
      <c r="M127" s="88" t="s">
        <v>2473</v>
      </c>
      <c r="N127" s="88" t="s">
        <v>2483</v>
      </c>
      <c r="O127" s="135" t="s">
        <v>2484</v>
      </c>
      <c r="P127" s="94"/>
      <c r="Q127" s="90" t="s">
        <v>2463</v>
      </c>
    </row>
  </sheetData>
  <autoFilter ref="A4:Q107">
    <sortState ref="A5:Q127">
      <sortCondition ref="C4:C10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8:B1048576 B74:B97 B1:B4">
    <cfRule type="duplicateValues" dxfId="498" priority="272462"/>
  </conditionalFormatting>
  <conditionalFormatting sqref="B128:B1048576 B74:B97">
    <cfRule type="duplicateValues" dxfId="497" priority="272466"/>
  </conditionalFormatting>
  <conditionalFormatting sqref="B128:B1048576 B74:B97 B1:B4">
    <cfRule type="duplicateValues" dxfId="496" priority="272469"/>
    <cfRule type="duplicateValues" dxfId="495" priority="272470"/>
    <cfRule type="duplicateValues" dxfId="494" priority="272471"/>
  </conditionalFormatting>
  <conditionalFormatting sqref="B128:B1048576 B74:B97 B1:B4">
    <cfRule type="duplicateValues" dxfId="493" priority="272481"/>
    <cfRule type="duplicateValues" dxfId="492" priority="272482"/>
  </conditionalFormatting>
  <conditionalFormatting sqref="B128:B1048576 B74:B97">
    <cfRule type="duplicateValues" dxfId="491" priority="272489"/>
    <cfRule type="duplicateValues" dxfId="490" priority="272490"/>
    <cfRule type="duplicateValues" dxfId="489" priority="272491"/>
  </conditionalFormatting>
  <conditionalFormatting sqref="E33">
    <cfRule type="duplicateValues" dxfId="488" priority="608"/>
    <cfRule type="duplicateValues" dxfId="487" priority="609"/>
  </conditionalFormatting>
  <conditionalFormatting sqref="E33">
    <cfRule type="duplicateValues" dxfId="486" priority="606"/>
    <cfRule type="duplicateValues" dxfId="485" priority="607"/>
  </conditionalFormatting>
  <conditionalFormatting sqref="E33">
    <cfRule type="duplicateValues" dxfId="484" priority="605"/>
  </conditionalFormatting>
  <conditionalFormatting sqref="E33">
    <cfRule type="duplicateValues" dxfId="483" priority="604"/>
  </conditionalFormatting>
  <conditionalFormatting sqref="E33">
    <cfRule type="duplicateValues" dxfId="482" priority="601"/>
    <cfRule type="duplicateValues" dxfId="481" priority="602"/>
    <cfRule type="duplicateValues" dxfId="480" priority="603"/>
  </conditionalFormatting>
  <conditionalFormatting sqref="E33">
    <cfRule type="duplicateValues" dxfId="479" priority="598"/>
    <cfRule type="duplicateValues" dxfId="478" priority="599"/>
    <cfRule type="duplicateValues" dxfId="477" priority="600"/>
  </conditionalFormatting>
  <conditionalFormatting sqref="E33">
    <cfRule type="duplicateValues" dxfId="476" priority="596"/>
    <cfRule type="duplicateValues" dxfId="475" priority="597"/>
  </conditionalFormatting>
  <conditionalFormatting sqref="E33">
    <cfRule type="duplicateValues" dxfId="474" priority="594"/>
    <cfRule type="duplicateValues" dxfId="473" priority="595"/>
  </conditionalFormatting>
  <conditionalFormatting sqref="E33">
    <cfRule type="duplicateValues" dxfId="472" priority="593"/>
  </conditionalFormatting>
  <conditionalFormatting sqref="E33">
    <cfRule type="duplicateValues" dxfId="471" priority="592"/>
  </conditionalFormatting>
  <conditionalFormatting sqref="E33">
    <cfRule type="duplicateValues" dxfId="470" priority="589"/>
    <cfRule type="duplicateValues" dxfId="469" priority="590"/>
    <cfRule type="duplicateValues" dxfId="468" priority="591"/>
  </conditionalFormatting>
  <conditionalFormatting sqref="E33">
    <cfRule type="duplicateValues" dxfId="467" priority="586"/>
    <cfRule type="duplicateValues" dxfId="466" priority="587"/>
    <cfRule type="duplicateValues" dxfId="465" priority="588"/>
  </conditionalFormatting>
  <conditionalFormatting sqref="E33">
    <cfRule type="duplicateValues" dxfId="464" priority="584"/>
    <cfRule type="duplicateValues" dxfId="463" priority="585"/>
  </conditionalFormatting>
  <conditionalFormatting sqref="E33">
    <cfRule type="duplicateValues" dxfId="462" priority="583"/>
  </conditionalFormatting>
  <conditionalFormatting sqref="E33">
    <cfRule type="duplicateValues" dxfId="461" priority="580"/>
    <cfRule type="duplicateValues" dxfId="460" priority="581"/>
    <cfRule type="duplicateValues" dxfId="459" priority="582"/>
  </conditionalFormatting>
  <conditionalFormatting sqref="E33">
    <cfRule type="duplicateValues" dxfId="458" priority="579"/>
  </conditionalFormatting>
  <conditionalFormatting sqref="B33">
    <cfRule type="duplicateValues" dxfId="457" priority="578"/>
  </conditionalFormatting>
  <conditionalFormatting sqref="B33">
    <cfRule type="duplicateValues" dxfId="456" priority="575"/>
    <cfRule type="duplicateValues" dxfId="455" priority="576"/>
    <cfRule type="duplicateValues" dxfId="454" priority="577"/>
  </conditionalFormatting>
  <conditionalFormatting sqref="B33">
    <cfRule type="duplicateValues" dxfId="453" priority="573"/>
    <cfRule type="duplicateValues" dxfId="452" priority="574"/>
  </conditionalFormatting>
  <conditionalFormatting sqref="E45:E49">
    <cfRule type="duplicateValues" dxfId="451" priority="497"/>
    <cfRule type="duplicateValues" dxfId="450" priority="498"/>
  </conditionalFormatting>
  <conditionalFormatting sqref="E45:E49">
    <cfRule type="duplicateValues" dxfId="449" priority="495"/>
    <cfRule type="duplicateValues" dxfId="448" priority="496"/>
  </conditionalFormatting>
  <conditionalFormatting sqref="E45:E49">
    <cfRule type="duplicateValues" dxfId="447" priority="494"/>
  </conditionalFormatting>
  <conditionalFormatting sqref="E45:E49">
    <cfRule type="duplicateValues" dxfId="446" priority="493"/>
  </conditionalFormatting>
  <conditionalFormatting sqref="E45:E49">
    <cfRule type="duplicateValues" dxfId="445" priority="490"/>
    <cfRule type="duplicateValues" dxfId="444" priority="491"/>
    <cfRule type="duplicateValues" dxfId="443" priority="492"/>
  </conditionalFormatting>
  <conditionalFormatting sqref="E45:E49">
    <cfRule type="duplicateValues" dxfId="442" priority="487"/>
    <cfRule type="duplicateValues" dxfId="441" priority="488"/>
    <cfRule type="duplicateValues" dxfId="440" priority="489"/>
  </conditionalFormatting>
  <conditionalFormatting sqref="E45:E49">
    <cfRule type="duplicateValues" dxfId="439" priority="485"/>
    <cfRule type="duplicateValues" dxfId="438" priority="486"/>
  </conditionalFormatting>
  <conditionalFormatting sqref="E45:E49">
    <cfRule type="duplicateValues" dxfId="437" priority="483"/>
    <cfRule type="duplicateValues" dxfId="436" priority="484"/>
  </conditionalFormatting>
  <conditionalFormatting sqref="E45:E49">
    <cfRule type="duplicateValues" dxfId="435" priority="482"/>
  </conditionalFormatting>
  <conditionalFormatting sqref="E45:E49">
    <cfRule type="duplicateValues" dxfId="434" priority="481"/>
  </conditionalFormatting>
  <conditionalFormatting sqref="E45:E49">
    <cfRule type="duplicateValues" dxfId="433" priority="478"/>
    <cfRule type="duplicateValues" dxfId="432" priority="479"/>
    <cfRule type="duplicateValues" dxfId="431" priority="480"/>
  </conditionalFormatting>
  <conditionalFormatting sqref="E45:E49">
    <cfRule type="duplicateValues" dxfId="430" priority="475"/>
    <cfRule type="duplicateValues" dxfId="429" priority="476"/>
    <cfRule type="duplicateValues" dxfId="428" priority="477"/>
  </conditionalFormatting>
  <conditionalFormatting sqref="E45:E49">
    <cfRule type="duplicateValues" dxfId="427" priority="473"/>
    <cfRule type="duplicateValues" dxfId="426" priority="474"/>
  </conditionalFormatting>
  <conditionalFormatting sqref="E45:E49">
    <cfRule type="duplicateValues" dxfId="425" priority="472"/>
  </conditionalFormatting>
  <conditionalFormatting sqref="E45:E49">
    <cfRule type="duplicateValues" dxfId="424" priority="469"/>
    <cfRule type="duplicateValues" dxfId="423" priority="470"/>
    <cfRule type="duplicateValues" dxfId="422" priority="471"/>
  </conditionalFormatting>
  <conditionalFormatting sqref="E45:E49">
    <cfRule type="duplicateValues" dxfId="421" priority="468"/>
  </conditionalFormatting>
  <conditionalFormatting sqref="B45:B49">
    <cfRule type="duplicateValues" dxfId="420" priority="467"/>
  </conditionalFormatting>
  <conditionalFormatting sqref="B45:B49">
    <cfRule type="duplicateValues" dxfId="419" priority="464"/>
    <cfRule type="duplicateValues" dxfId="418" priority="465"/>
    <cfRule type="duplicateValues" dxfId="417" priority="466"/>
  </conditionalFormatting>
  <conditionalFormatting sqref="B45:B49">
    <cfRule type="duplicateValues" dxfId="416" priority="462"/>
    <cfRule type="duplicateValues" dxfId="415" priority="463"/>
  </conditionalFormatting>
  <conditionalFormatting sqref="E50">
    <cfRule type="duplicateValues" dxfId="414" priority="460"/>
    <cfRule type="duplicateValues" dxfId="413" priority="461"/>
  </conditionalFormatting>
  <conditionalFormatting sqref="E50">
    <cfRule type="duplicateValues" dxfId="412" priority="458"/>
    <cfRule type="duplicateValues" dxfId="411" priority="459"/>
  </conditionalFormatting>
  <conditionalFormatting sqref="E50">
    <cfRule type="duplicateValues" dxfId="410" priority="457"/>
  </conditionalFormatting>
  <conditionalFormatting sqref="E50">
    <cfRule type="duplicateValues" dxfId="409" priority="456"/>
  </conditionalFormatting>
  <conditionalFormatting sqref="E50">
    <cfRule type="duplicateValues" dxfId="408" priority="453"/>
    <cfRule type="duplicateValues" dxfId="407" priority="454"/>
    <cfRule type="duplicateValues" dxfId="406" priority="455"/>
  </conditionalFormatting>
  <conditionalFormatting sqref="E50">
    <cfRule type="duplicateValues" dxfId="405" priority="450"/>
    <cfRule type="duplicateValues" dxfId="404" priority="451"/>
    <cfRule type="duplicateValues" dxfId="403" priority="452"/>
  </conditionalFormatting>
  <conditionalFormatting sqref="E50">
    <cfRule type="duplicateValues" dxfId="402" priority="448"/>
    <cfRule type="duplicateValues" dxfId="401" priority="449"/>
  </conditionalFormatting>
  <conditionalFormatting sqref="E50">
    <cfRule type="duplicateValues" dxfId="400" priority="446"/>
    <cfRule type="duplicateValues" dxfId="399" priority="447"/>
  </conditionalFormatting>
  <conditionalFormatting sqref="E50">
    <cfRule type="duplicateValues" dxfId="398" priority="445"/>
  </conditionalFormatting>
  <conditionalFormatting sqref="E50">
    <cfRule type="duplicateValues" dxfId="397" priority="444"/>
  </conditionalFormatting>
  <conditionalFormatting sqref="E50">
    <cfRule type="duplicateValues" dxfId="396" priority="441"/>
    <cfRule type="duplicateValues" dxfId="395" priority="442"/>
    <cfRule type="duplicateValues" dxfId="394" priority="443"/>
  </conditionalFormatting>
  <conditionalFormatting sqref="E50">
    <cfRule type="duplicateValues" dxfId="393" priority="438"/>
    <cfRule type="duplicateValues" dxfId="392" priority="439"/>
    <cfRule type="duplicateValues" dxfId="391" priority="440"/>
  </conditionalFormatting>
  <conditionalFormatting sqref="E50">
    <cfRule type="duplicateValues" dxfId="390" priority="436"/>
    <cfRule type="duplicateValues" dxfId="389" priority="437"/>
  </conditionalFormatting>
  <conditionalFormatting sqref="E50">
    <cfRule type="duplicateValues" dxfId="388" priority="435"/>
  </conditionalFormatting>
  <conditionalFormatting sqref="E50">
    <cfRule type="duplicateValues" dxfId="387" priority="432"/>
    <cfRule type="duplicateValues" dxfId="386" priority="433"/>
    <cfRule type="duplicateValues" dxfId="385" priority="434"/>
  </conditionalFormatting>
  <conditionalFormatting sqref="E50">
    <cfRule type="duplicateValues" dxfId="384" priority="431"/>
  </conditionalFormatting>
  <conditionalFormatting sqref="B50">
    <cfRule type="duplicateValues" dxfId="383" priority="430"/>
  </conditionalFormatting>
  <conditionalFormatting sqref="B50">
    <cfRule type="duplicateValues" dxfId="382" priority="427"/>
    <cfRule type="duplicateValues" dxfId="381" priority="428"/>
    <cfRule type="duplicateValues" dxfId="380" priority="429"/>
  </conditionalFormatting>
  <conditionalFormatting sqref="B50">
    <cfRule type="duplicateValues" dxfId="379" priority="425"/>
    <cfRule type="duplicateValues" dxfId="378" priority="426"/>
  </conditionalFormatting>
  <conditionalFormatting sqref="E34:E36">
    <cfRule type="duplicateValues" dxfId="377" priority="290635"/>
    <cfRule type="duplicateValues" dxfId="376" priority="290636"/>
  </conditionalFormatting>
  <conditionalFormatting sqref="E34:E36">
    <cfRule type="duplicateValues" dxfId="375" priority="290643"/>
  </conditionalFormatting>
  <conditionalFormatting sqref="E34:E36">
    <cfRule type="duplicateValues" dxfId="374" priority="290647"/>
    <cfRule type="duplicateValues" dxfId="373" priority="290648"/>
    <cfRule type="duplicateValues" dxfId="372" priority="290649"/>
  </conditionalFormatting>
  <conditionalFormatting sqref="B34:B36">
    <cfRule type="duplicateValues" dxfId="371" priority="290697"/>
  </conditionalFormatting>
  <conditionalFormatting sqref="B34:B36">
    <cfRule type="duplicateValues" dxfId="370" priority="290699"/>
    <cfRule type="duplicateValues" dxfId="369" priority="290700"/>
    <cfRule type="duplicateValues" dxfId="368" priority="290701"/>
  </conditionalFormatting>
  <conditionalFormatting sqref="B34:B36">
    <cfRule type="duplicateValues" dxfId="367" priority="290705"/>
    <cfRule type="duplicateValues" dxfId="366" priority="290706"/>
  </conditionalFormatting>
  <conditionalFormatting sqref="E121 E1:E97 E128:E1048576">
    <cfRule type="duplicateValues" dxfId="365" priority="201"/>
  </conditionalFormatting>
  <conditionalFormatting sqref="E37:E44">
    <cfRule type="duplicateValues" dxfId="364" priority="291003"/>
    <cfRule type="duplicateValues" dxfId="363" priority="291004"/>
  </conditionalFormatting>
  <conditionalFormatting sqref="E37:E44">
    <cfRule type="duplicateValues" dxfId="362" priority="291011"/>
  </conditionalFormatting>
  <conditionalFormatting sqref="E37:E44">
    <cfRule type="duplicateValues" dxfId="361" priority="291015"/>
    <cfRule type="duplicateValues" dxfId="360" priority="291016"/>
    <cfRule type="duplicateValues" dxfId="359" priority="291017"/>
  </conditionalFormatting>
  <conditionalFormatting sqref="B37:B44">
    <cfRule type="duplicateValues" dxfId="358" priority="291065"/>
  </conditionalFormatting>
  <conditionalFormatting sqref="B37:B44">
    <cfRule type="duplicateValues" dxfId="357" priority="291067"/>
    <cfRule type="duplicateValues" dxfId="356" priority="291068"/>
    <cfRule type="duplicateValues" dxfId="355" priority="291069"/>
  </conditionalFormatting>
  <conditionalFormatting sqref="B37:B44">
    <cfRule type="duplicateValues" dxfId="354" priority="291073"/>
    <cfRule type="duplicateValues" dxfId="353" priority="291074"/>
  </conditionalFormatting>
  <conditionalFormatting sqref="B27:B32">
    <cfRule type="duplicateValues" dxfId="352" priority="291151"/>
  </conditionalFormatting>
  <conditionalFormatting sqref="B27:B32">
    <cfRule type="duplicateValues" dxfId="351" priority="291152"/>
    <cfRule type="duplicateValues" dxfId="350" priority="291153"/>
    <cfRule type="duplicateValues" dxfId="349" priority="291154"/>
  </conditionalFormatting>
  <conditionalFormatting sqref="B27:B32">
    <cfRule type="duplicateValues" dxfId="348" priority="291155"/>
    <cfRule type="duplicateValues" dxfId="347" priority="291156"/>
  </conditionalFormatting>
  <conditionalFormatting sqref="B20:B26">
    <cfRule type="duplicateValues" dxfId="346" priority="291245"/>
  </conditionalFormatting>
  <conditionalFormatting sqref="B20:B26">
    <cfRule type="duplicateValues" dxfId="345" priority="291247"/>
    <cfRule type="duplicateValues" dxfId="344" priority="291248"/>
    <cfRule type="duplicateValues" dxfId="343" priority="291249"/>
  </conditionalFormatting>
  <conditionalFormatting sqref="B20:B26">
    <cfRule type="duplicateValues" dxfId="342" priority="291253"/>
    <cfRule type="duplicateValues" dxfId="341" priority="291254"/>
  </conditionalFormatting>
  <conditionalFormatting sqref="E20:E32">
    <cfRule type="duplicateValues" dxfId="340" priority="291257"/>
    <cfRule type="duplicateValues" dxfId="339" priority="291258"/>
  </conditionalFormatting>
  <conditionalFormatting sqref="E20:E32">
    <cfRule type="duplicateValues" dxfId="338" priority="291261"/>
  </conditionalFormatting>
  <conditionalFormatting sqref="E20:E32">
    <cfRule type="duplicateValues" dxfId="337" priority="291263"/>
    <cfRule type="duplicateValues" dxfId="336" priority="291264"/>
    <cfRule type="duplicateValues" dxfId="335" priority="291265"/>
  </conditionalFormatting>
  <conditionalFormatting sqref="B74:B85">
    <cfRule type="duplicateValues" dxfId="334" priority="177"/>
  </conditionalFormatting>
  <conditionalFormatting sqref="B74:B85">
    <cfRule type="duplicateValues" dxfId="333" priority="174"/>
    <cfRule type="duplicateValues" dxfId="332" priority="175"/>
    <cfRule type="duplicateValues" dxfId="331" priority="176"/>
  </conditionalFormatting>
  <conditionalFormatting sqref="B74:B85">
    <cfRule type="duplicateValues" dxfId="330" priority="172"/>
    <cfRule type="duplicateValues" dxfId="329" priority="173"/>
  </conditionalFormatting>
  <conditionalFormatting sqref="E121 E74:E97 E27:E32 E1:E4 E128:E1048576">
    <cfRule type="duplicateValues" dxfId="328" priority="291359"/>
    <cfRule type="duplicateValues" dxfId="327" priority="291360"/>
  </conditionalFormatting>
  <conditionalFormatting sqref="E121 E74:E97 E27:E32 E128:E1048576">
    <cfRule type="duplicateValues" dxfId="326" priority="291367"/>
    <cfRule type="duplicateValues" dxfId="325" priority="291368"/>
  </conditionalFormatting>
  <conditionalFormatting sqref="E121 E74:E97 E27:E32 E1:E4 E128:E1048576">
    <cfRule type="duplicateValues" dxfId="324" priority="291373"/>
  </conditionalFormatting>
  <conditionalFormatting sqref="E121 E74:E97 E27:E32 E128:E1048576">
    <cfRule type="duplicateValues" dxfId="323" priority="291377"/>
  </conditionalFormatting>
  <conditionalFormatting sqref="E121 E74:E97 E27:E32 E1:E4 E128:E1048576">
    <cfRule type="duplicateValues" dxfId="322" priority="291380"/>
    <cfRule type="duplicateValues" dxfId="321" priority="291381"/>
    <cfRule type="duplicateValues" dxfId="320" priority="291382"/>
  </conditionalFormatting>
  <conditionalFormatting sqref="E121 E74:E97 E27:E32 E128:E1048576">
    <cfRule type="duplicateValues" dxfId="319" priority="291392"/>
    <cfRule type="duplicateValues" dxfId="318" priority="291393"/>
    <cfRule type="duplicateValues" dxfId="317" priority="291394"/>
  </conditionalFormatting>
  <conditionalFormatting sqref="E121 E74:E97 E1:E32 E128:E1048576">
    <cfRule type="duplicateValues" dxfId="316" priority="291401"/>
  </conditionalFormatting>
  <conditionalFormatting sqref="E55:E73">
    <cfRule type="duplicateValues" dxfId="315" priority="291407"/>
    <cfRule type="duplicateValues" dxfId="314" priority="291408"/>
  </conditionalFormatting>
  <conditionalFormatting sqref="E55:E73">
    <cfRule type="duplicateValues" dxfId="313" priority="291409"/>
  </conditionalFormatting>
  <conditionalFormatting sqref="E55:E73">
    <cfRule type="duplicateValues" dxfId="312" priority="291410"/>
    <cfRule type="duplicateValues" dxfId="311" priority="291411"/>
    <cfRule type="duplicateValues" dxfId="310" priority="291412"/>
  </conditionalFormatting>
  <conditionalFormatting sqref="B55:B73">
    <cfRule type="duplicateValues" dxfId="309" priority="291413"/>
  </conditionalFormatting>
  <conditionalFormatting sqref="B55:B73">
    <cfRule type="duplicateValues" dxfId="308" priority="291414"/>
    <cfRule type="duplicateValues" dxfId="307" priority="291415"/>
    <cfRule type="duplicateValues" dxfId="306" priority="291416"/>
  </conditionalFormatting>
  <conditionalFormatting sqref="B55:B73">
    <cfRule type="duplicateValues" dxfId="305" priority="291417"/>
    <cfRule type="duplicateValues" dxfId="304" priority="291418"/>
  </conditionalFormatting>
  <conditionalFormatting sqref="E68:E73">
    <cfRule type="duplicateValues" dxfId="303" priority="291419"/>
  </conditionalFormatting>
  <conditionalFormatting sqref="B98:B105">
    <cfRule type="duplicateValues" dxfId="302" priority="158"/>
  </conditionalFormatting>
  <conditionalFormatting sqref="B98:B107">
    <cfRule type="duplicateValues" dxfId="301" priority="157"/>
  </conditionalFormatting>
  <conditionalFormatting sqref="B98:B105">
    <cfRule type="duplicateValues" dxfId="300" priority="154"/>
    <cfRule type="duplicateValues" dxfId="299" priority="155"/>
    <cfRule type="duplicateValues" dxfId="298" priority="156"/>
  </conditionalFormatting>
  <conditionalFormatting sqref="B98:B105">
    <cfRule type="duplicateValues" dxfId="297" priority="152"/>
    <cfRule type="duplicateValues" dxfId="296" priority="153"/>
  </conditionalFormatting>
  <conditionalFormatting sqref="B98:B105">
    <cfRule type="duplicateValues" dxfId="295" priority="149"/>
    <cfRule type="duplicateValues" dxfId="294" priority="150"/>
    <cfRule type="duplicateValues" dxfId="293" priority="151"/>
  </conditionalFormatting>
  <conditionalFormatting sqref="E98:E105">
    <cfRule type="duplicateValues" dxfId="292" priority="148"/>
  </conditionalFormatting>
  <conditionalFormatting sqref="E98:E105">
    <cfRule type="duplicateValues" dxfId="291" priority="146"/>
    <cfRule type="duplicateValues" dxfId="290" priority="147"/>
  </conditionalFormatting>
  <conditionalFormatting sqref="E98:E105">
    <cfRule type="duplicateValues" dxfId="289" priority="145"/>
  </conditionalFormatting>
  <conditionalFormatting sqref="E98:E105">
    <cfRule type="duplicateValues" dxfId="288" priority="142"/>
    <cfRule type="duplicateValues" dxfId="287" priority="143"/>
    <cfRule type="duplicateValues" dxfId="286" priority="144"/>
  </conditionalFormatting>
  <conditionalFormatting sqref="E98:E105">
    <cfRule type="duplicateValues" dxfId="285" priority="141"/>
  </conditionalFormatting>
  <conditionalFormatting sqref="E98:E105">
    <cfRule type="duplicateValues" dxfId="284" priority="139"/>
    <cfRule type="duplicateValues" dxfId="283" priority="140"/>
  </conditionalFormatting>
  <conditionalFormatting sqref="E98:E107">
    <cfRule type="duplicateValues" dxfId="282" priority="137"/>
    <cfRule type="duplicateValues" dxfId="281" priority="138"/>
  </conditionalFormatting>
  <conditionalFormatting sqref="E98:E105">
    <cfRule type="duplicateValues" dxfId="280" priority="136"/>
  </conditionalFormatting>
  <conditionalFormatting sqref="E98:E107">
    <cfRule type="duplicateValues" dxfId="279" priority="135"/>
  </conditionalFormatting>
  <conditionalFormatting sqref="E98:E105">
    <cfRule type="duplicateValues" dxfId="278" priority="132"/>
    <cfRule type="duplicateValues" dxfId="277" priority="133"/>
    <cfRule type="duplicateValues" dxfId="276" priority="134"/>
  </conditionalFormatting>
  <conditionalFormatting sqref="E98:E107">
    <cfRule type="duplicateValues" dxfId="275" priority="129"/>
    <cfRule type="duplicateValues" dxfId="274" priority="130"/>
    <cfRule type="duplicateValues" dxfId="273" priority="131"/>
  </conditionalFormatting>
  <conditionalFormatting sqref="E98:E105">
    <cfRule type="duplicateValues" dxfId="272" priority="128"/>
  </conditionalFormatting>
  <conditionalFormatting sqref="B98:B105">
    <cfRule type="duplicateValues" dxfId="271" priority="127"/>
  </conditionalFormatting>
  <conditionalFormatting sqref="B98:B105">
    <cfRule type="duplicateValues" dxfId="270" priority="124"/>
    <cfRule type="duplicateValues" dxfId="269" priority="125"/>
    <cfRule type="duplicateValues" dxfId="268" priority="126"/>
  </conditionalFormatting>
  <conditionalFormatting sqref="B98:B105">
    <cfRule type="duplicateValues" dxfId="267" priority="122"/>
    <cfRule type="duplicateValues" dxfId="266" priority="123"/>
  </conditionalFormatting>
  <conditionalFormatting sqref="B106:B107">
    <cfRule type="duplicateValues" dxfId="265" priority="121"/>
  </conditionalFormatting>
  <conditionalFormatting sqref="B106:B107">
    <cfRule type="duplicateValues" dxfId="264" priority="120"/>
  </conditionalFormatting>
  <conditionalFormatting sqref="B106:B107">
    <cfRule type="duplicateValues" dxfId="263" priority="117"/>
    <cfRule type="duplicateValues" dxfId="262" priority="118"/>
    <cfRule type="duplicateValues" dxfId="261" priority="119"/>
  </conditionalFormatting>
  <conditionalFormatting sqref="B106:B107">
    <cfRule type="duplicateValues" dxfId="260" priority="115"/>
    <cfRule type="duplicateValues" dxfId="259" priority="116"/>
  </conditionalFormatting>
  <conditionalFormatting sqref="B106:B107">
    <cfRule type="duplicateValues" dxfId="258" priority="112"/>
    <cfRule type="duplicateValues" dxfId="257" priority="113"/>
    <cfRule type="duplicateValues" dxfId="256" priority="114"/>
  </conditionalFormatting>
  <conditionalFormatting sqref="B106:B107">
    <cfRule type="duplicateValues" dxfId="255" priority="111"/>
  </conditionalFormatting>
  <conditionalFormatting sqref="B106:B107">
    <cfRule type="duplicateValues" dxfId="254" priority="108"/>
    <cfRule type="duplicateValues" dxfId="253" priority="109"/>
    <cfRule type="duplicateValues" dxfId="252" priority="110"/>
  </conditionalFormatting>
  <conditionalFormatting sqref="B106:B107">
    <cfRule type="duplicateValues" dxfId="251" priority="106"/>
    <cfRule type="duplicateValues" dxfId="250" priority="107"/>
  </conditionalFormatting>
  <conditionalFormatting sqref="E106:E107">
    <cfRule type="duplicateValues" dxfId="249" priority="105"/>
  </conditionalFormatting>
  <conditionalFormatting sqref="E106:E107">
    <cfRule type="duplicateValues" dxfId="248" priority="103"/>
    <cfRule type="duplicateValues" dxfId="247" priority="104"/>
  </conditionalFormatting>
  <conditionalFormatting sqref="E106:E107">
    <cfRule type="duplicateValues" dxfId="246" priority="102"/>
  </conditionalFormatting>
  <conditionalFormatting sqref="E106:E107">
    <cfRule type="duplicateValues" dxfId="245" priority="99"/>
    <cfRule type="duplicateValues" dxfId="244" priority="100"/>
    <cfRule type="duplicateValues" dxfId="243" priority="101"/>
  </conditionalFormatting>
  <conditionalFormatting sqref="E106:E107">
    <cfRule type="duplicateValues" dxfId="242" priority="98"/>
  </conditionalFormatting>
  <conditionalFormatting sqref="E106:E107">
    <cfRule type="duplicateValues" dxfId="241" priority="96"/>
    <cfRule type="duplicateValues" dxfId="240" priority="97"/>
  </conditionalFormatting>
  <conditionalFormatting sqref="E106:E107">
    <cfRule type="duplicateValues" dxfId="239" priority="94"/>
    <cfRule type="duplicateValues" dxfId="238" priority="95"/>
  </conditionalFormatting>
  <conditionalFormatting sqref="E106:E107">
    <cfRule type="duplicateValues" dxfId="237" priority="93"/>
  </conditionalFormatting>
  <conditionalFormatting sqref="E106:E107">
    <cfRule type="duplicateValues" dxfId="236" priority="92"/>
  </conditionalFormatting>
  <conditionalFormatting sqref="E106:E107">
    <cfRule type="duplicateValues" dxfId="235" priority="89"/>
    <cfRule type="duplicateValues" dxfId="234" priority="90"/>
    <cfRule type="duplicateValues" dxfId="233" priority="91"/>
  </conditionalFormatting>
  <conditionalFormatting sqref="E106:E107">
    <cfRule type="duplicateValues" dxfId="232" priority="86"/>
    <cfRule type="duplicateValues" dxfId="231" priority="87"/>
    <cfRule type="duplicateValues" dxfId="230" priority="88"/>
  </conditionalFormatting>
  <conditionalFormatting sqref="E106:E107">
    <cfRule type="duplicateValues" dxfId="229" priority="85"/>
  </conditionalFormatting>
  <conditionalFormatting sqref="B5:B19">
    <cfRule type="duplicateValues" dxfId="228" priority="291438"/>
  </conditionalFormatting>
  <conditionalFormatting sqref="B5:B19">
    <cfRule type="duplicateValues" dxfId="227" priority="291439"/>
    <cfRule type="duplicateValues" dxfId="226" priority="291440"/>
    <cfRule type="duplicateValues" dxfId="225" priority="291441"/>
  </conditionalFormatting>
  <conditionalFormatting sqref="B5:B19">
    <cfRule type="duplicateValues" dxfId="224" priority="291442"/>
    <cfRule type="duplicateValues" dxfId="223" priority="291443"/>
  </conditionalFormatting>
  <conditionalFormatting sqref="E5:E19">
    <cfRule type="duplicateValues" dxfId="222" priority="291444"/>
    <cfRule type="duplicateValues" dxfId="221" priority="291445"/>
  </conditionalFormatting>
  <conditionalFormatting sqref="E5:E19">
    <cfRule type="duplicateValues" dxfId="220" priority="291446"/>
  </conditionalFormatting>
  <conditionalFormatting sqref="E5:E19">
    <cfRule type="duplicateValues" dxfId="219" priority="291447"/>
    <cfRule type="duplicateValues" dxfId="218" priority="291448"/>
    <cfRule type="duplicateValues" dxfId="217" priority="291449"/>
  </conditionalFormatting>
  <conditionalFormatting sqref="E51:E54">
    <cfRule type="duplicateValues" dxfId="216" priority="291476"/>
    <cfRule type="duplicateValues" dxfId="215" priority="291477"/>
  </conditionalFormatting>
  <conditionalFormatting sqref="E51:E54">
    <cfRule type="duplicateValues" dxfId="214" priority="291480"/>
  </conditionalFormatting>
  <conditionalFormatting sqref="E51:E54">
    <cfRule type="duplicateValues" dxfId="213" priority="291482"/>
    <cfRule type="duplicateValues" dxfId="212" priority="291483"/>
    <cfRule type="duplicateValues" dxfId="211" priority="291484"/>
  </conditionalFormatting>
  <conditionalFormatting sqref="B51:B54">
    <cfRule type="duplicateValues" dxfId="210" priority="291507"/>
  </conditionalFormatting>
  <conditionalFormatting sqref="B51:B54">
    <cfRule type="duplicateValues" dxfId="209" priority="291508"/>
    <cfRule type="duplicateValues" dxfId="208" priority="291509"/>
    <cfRule type="duplicateValues" dxfId="207" priority="291510"/>
  </conditionalFormatting>
  <conditionalFormatting sqref="B51:B54">
    <cfRule type="duplicateValues" dxfId="206" priority="291511"/>
    <cfRule type="duplicateValues" dxfId="205" priority="291512"/>
  </conditionalFormatting>
  <conditionalFormatting sqref="E1:E121 E128:E1048576">
    <cfRule type="duplicateValues" dxfId="204" priority="40"/>
  </conditionalFormatting>
  <conditionalFormatting sqref="B108:B120">
    <cfRule type="duplicateValues" dxfId="203" priority="291817"/>
  </conditionalFormatting>
  <conditionalFormatting sqref="E108:E120">
    <cfRule type="duplicateValues" dxfId="202" priority="291819"/>
    <cfRule type="duplicateValues" dxfId="201" priority="291820"/>
  </conditionalFormatting>
  <conditionalFormatting sqref="E108:E120">
    <cfRule type="duplicateValues" dxfId="200" priority="291823"/>
  </conditionalFormatting>
  <conditionalFormatting sqref="E108:E120">
    <cfRule type="duplicateValues" dxfId="199" priority="291825"/>
    <cfRule type="duplicateValues" dxfId="198" priority="291826"/>
    <cfRule type="duplicateValues" dxfId="197" priority="291827"/>
  </conditionalFormatting>
  <conditionalFormatting sqref="B108:B120">
    <cfRule type="duplicateValues" dxfId="196" priority="291831"/>
    <cfRule type="duplicateValues" dxfId="195" priority="291832"/>
    <cfRule type="duplicateValues" dxfId="194" priority="291833"/>
  </conditionalFormatting>
  <conditionalFormatting sqref="B108:B120">
    <cfRule type="duplicateValues" dxfId="193" priority="291837"/>
    <cfRule type="duplicateValues" dxfId="192" priority="291838"/>
  </conditionalFormatting>
  <conditionalFormatting sqref="B121">
    <cfRule type="duplicateValues" dxfId="191" priority="39"/>
  </conditionalFormatting>
  <conditionalFormatting sqref="B121">
    <cfRule type="duplicateValues" dxfId="190" priority="36"/>
    <cfRule type="duplicateValues" dxfId="189" priority="37"/>
    <cfRule type="duplicateValues" dxfId="188" priority="38"/>
  </conditionalFormatting>
  <conditionalFormatting sqref="B121">
    <cfRule type="duplicateValues" dxfId="187" priority="34"/>
    <cfRule type="duplicateValues" dxfId="186" priority="35"/>
  </conditionalFormatting>
  <conditionalFormatting sqref="E121">
    <cfRule type="duplicateValues" dxfId="185" priority="32"/>
    <cfRule type="duplicateValues" dxfId="184" priority="33"/>
  </conditionalFormatting>
  <conditionalFormatting sqref="E121">
    <cfRule type="duplicateValues" dxfId="183" priority="31"/>
  </conditionalFormatting>
  <conditionalFormatting sqref="E121">
    <cfRule type="duplicateValues" dxfId="182" priority="28"/>
    <cfRule type="duplicateValues" dxfId="181" priority="29"/>
    <cfRule type="duplicateValues" dxfId="180" priority="30"/>
  </conditionalFormatting>
  <conditionalFormatting sqref="E74:E97">
    <cfRule type="duplicateValues" dxfId="179" priority="291912"/>
    <cfRule type="duplicateValues" dxfId="178" priority="291913"/>
  </conditionalFormatting>
  <conditionalFormatting sqref="E74:E97">
    <cfRule type="duplicateValues" dxfId="177" priority="291916"/>
  </conditionalFormatting>
  <conditionalFormatting sqref="E74:E97">
    <cfRule type="duplicateValues" dxfId="176" priority="291918"/>
    <cfRule type="duplicateValues" dxfId="175" priority="291919"/>
    <cfRule type="duplicateValues" dxfId="174" priority="291920"/>
  </conditionalFormatting>
  <conditionalFormatting sqref="B86:B97">
    <cfRule type="duplicateValues" dxfId="173" priority="291924"/>
  </conditionalFormatting>
  <conditionalFormatting sqref="B86:B97">
    <cfRule type="duplicateValues" dxfId="172" priority="291925"/>
    <cfRule type="duplicateValues" dxfId="171" priority="291926"/>
    <cfRule type="duplicateValues" dxfId="170" priority="291927"/>
  </conditionalFormatting>
  <conditionalFormatting sqref="B86:B97">
    <cfRule type="duplicateValues" dxfId="169" priority="291928"/>
    <cfRule type="duplicateValues" dxfId="168" priority="291929"/>
  </conditionalFormatting>
  <conditionalFormatting sqref="E122:E127">
    <cfRule type="duplicateValues" dxfId="26" priority="27"/>
  </conditionalFormatting>
  <conditionalFormatting sqref="E122:E127">
    <cfRule type="duplicateValues" dxfId="25" priority="25"/>
    <cfRule type="duplicateValues" dxfId="24" priority="26"/>
  </conditionalFormatting>
  <conditionalFormatting sqref="E122:E127">
    <cfRule type="duplicateValues" dxfId="23" priority="23"/>
    <cfRule type="duplicateValues" dxfId="22" priority="24"/>
  </conditionalFormatting>
  <conditionalFormatting sqref="E122:E127">
    <cfRule type="duplicateValues" dxfId="21" priority="22"/>
  </conditionalFormatting>
  <conditionalFormatting sqref="E122:E127">
    <cfRule type="duplicateValues" dxfId="20" priority="21"/>
  </conditionalFormatting>
  <conditionalFormatting sqref="E122:E127">
    <cfRule type="duplicateValues" dxfId="19" priority="18"/>
    <cfRule type="duplicateValues" dxfId="18" priority="19"/>
    <cfRule type="duplicateValues" dxfId="17" priority="20"/>
  </conditionalFormatting>
  <conditionalFormatting sqref="E122:E127">
    <cfRule type="duplicateValues" dxfId="16" priority="15"/>
    <cfRule type="duplicateValues" dxfId="15" priority="16"/>
    <cfRule type="duplicateValues" dxfId="14" priority="17"/>
  </conditionalFormatting>
  <conditionalFormatting sqref="E122:E127">
    <cfRule type="duplicateValues" dxfId="13" priority="14"/>
  </conditionalFormatting>
  <conditionalFormatting sqref="E122:E127">
    <cfRule type="duplicateValues" dxfId="12" priority="13"/>
  </conditionalFormatting>
  <conditionalFormatting sqref="B122:B127">
    <cfRule type="duplicateValues" dxfId="11" priority="12"/>
  </conditionalFormatting>
  <conditionalFormatting sqref="B122:B127">
    <cfRule type="duplicateValues" dxfId="10" priority="9"/>
    <cfRule type="duplicateValues" dxfId="9" priority="10"/>
    <cfRule type="duplicateValues" dxfId="8" priority="11"/>
  </conditionalFormatting>
  <conditionalFormatting sqref="B122:B127">
    <cfRule type="duplicateValues" dxfId="7" priority="7"/>
    <cfRule type="duplicateValues" dxfId="6" priority="8"/>
  </conditionalFormatting>
  <conditionalFormatting sqref="E122:E127">
    <cfRule type="duplicateValues" dxfId="5" priority="5"/>
    <cfRule type="duplicateValues" dxfId="4" priority="6"/>
  </conditionalFormatting>
  <conditionalFormatting sqref="E122:E127">
    <cfRule type="duplicateValues" dxfId="3" priority="4"/>
  </conditionalFormatting>
  <conditionalFormatting sqref="E122:E127">
    <cfRule type="duplicateValues" dxfId="2" priority="1"/>
    <cfRule type="duplicateValues" dxfId="1" priority="2"/>
    <cfRule type="duplicateValues" dxfId="0" priority="3"/>
  </conditionalFormatting>
  <hyperlinks>
    <hyperlink ref="B105" r:id="rId7" display="http://s460-helpdesk/CAisd/pdmweb.exe?OP=SEARCH+FACTORY=in+SKIPLIST=1+QBE.EQ.id=3461587"/>
    <hyperlink ref="B104" r:id="rId8" display="http://s460-helpdesk/CAisd/pdmweb.exe?OP=SEARCH+FACTORY=in+SKIPLIST=1+QBE.EQ.id=3461586"/>
    <hyperlink ref="B103" r:id="rId9" display="http://s460-helpdesk/CAisd/pdmweb.exe?OP=SEARCH+FACTORY=in+SKIPLIST=1+QBE.EQ.id=3461585"/>
    <hyperlink ref="B102" r:id="rId10" display="http://s460-helpdesk/CAisd/pdmweb.exe?OP=SEARCH+FACTORY=in+SKIPLIST=1+QBE.EQ.id=3461584"/>
    <hyperlink ref="B101" r:id="rId11" display="http://s460-helpdesk/CAisd/pdmweb.exe?OP=SEARCH+FACTORY=in+SKIPLIST=1+QBE.EQ.id=3461583"/>
    <hyperlink ref="B100" r:id="rId12" display="http://s460-helpdesk/CAisd/pdmweb.exe?OP=SEARCH+FACTORY=in+SKIPLIST=1+QBE.EQ.id=3461582"/>
    <hyperlink ref="B99" r:id="rId13" display="http://s460-helpdesk/CAisd/pdmweb.exe?OP=SEARCH+FACTORY=in+SKIPLIST=1+QBE.EQ.id=3461581"/>
    <hyperlink ref="B98" r:id="rId14" display="http://s460-helpdesk/CAisd/pdmweb.exe?OP=SEARCH+FACTORY=in+SKIPLIST=1+QBE.EQ.id=3461580"/>
    <hyperlink ref="B106" r:id="rId15" display="http://s460-helpdesk/CAisd/pdmweb.exe?OP=SEARCH+FACTORY=in+SKIPLIST=1+QBE.EQ.id=3461589"/>
    <hyperlink ref="B107" r:id="rId16" display="http://s460-helpdesk/CAisd/pdmweb.exe?OP=SEARCH+FACTORY=in+SKIPLIST=1+QBE.EQ.id=3461592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106" zoomScaleNormal="100" workbookViewId="0">
      <selection activeCell="F91" sqref="F91"/>
    </sheetView>
  </sheetViews>
  <sheetFormatPr baseColWidth="10" defaultColWidth="52.7109375" defaultRowHeight="15" x14ac:dyDescent="0.25"/>
  <cols>
    <col min="1" max="1" width="52.7109375" style="89"/>
    <col min="2" max="2" width="22.85546875" style="89" customWidth="1"/>
    <col min="3" max="3" width="63.42578125" style="89" customWidth="1"/>
    <col min="4" max="4" width="39.42578125" style="89" customWidth="1"/>
    <col min="5" max="5" width="33.28515625" style="89" customWidth="1"/>
    <col min="6" max="6" width="8.5703125" style="89" customWidth="1"/>
    <col min="7" max="7" width="15" style="89" customWidth="1"/>
    <col min="8" max="16384" width="52.7109375" style="89"/>
  </cols>
  <sheetData>
    <row r="1" spans="1:5" ht="22.5" x14ac:dyDescent="0.25">
      <c r="A1" s="144" t="s">
        <v>2480</v>
      </c>
      <c r="B1" s="145"/>
      <c r="C1" s="145"/>
      <c r="D1" s="145"/>
      <c r="E1" s="146"/>
    </row>
    <row r="2" spans="1:5" ht="22.5" customHeight="1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2480</v>
      </c>
      <c r="B3" s="148"/>
      <c r="C3" s="148"/>
      <c r="D3" s="148"/>
      <c r="E3" s="149"/>
    </row>
    <row r="4" spans="1:5" ht="18.75" thickBot="1" x14ac:dyDescent="0.3">
      <c r="A4" s="98"/>
      <c r="B4" s="99"/>
      <c r="C4" s="100"/>
      <c r="D4" s="101"/>
      <c r="E4" s="102"/>
    </row>
    <row r="5" spans="1:5" ht="18.75" thickBot="1" x14ac:dyDescent="0.3">
      <c r="A5" s="103" t="s">
        <v>2423</v>
      </c>
      <c r="B5" s="104">
        <v>44228.75</v>
      </c>
      <c r="C5" s="105"/>
      <c r="D5" s="106"/>
      <c r="E5" s="107"/>
    </row>
    <row r="6" spans="1:5" ht="18.75" thickBot="1" x14ac:dyDescent="0.3">
      <c r="A6" s="103" t="s">
        <v>2424</v>
      </c>
      <c r="B6" s="104">
        <v>44256.25</v>
      </c>
      <c r="C6" s="105"/>
      <c r="D6" s="106"/>
      <c r="E6" s="107"/>
    </row>
    <row r="7" spans="1:5" ht="18.75" thickBot="1" x14ac:dyDescent="0.3">
      <c r="A7" s="108"/>
      <c r="B7" s="109"/>
      <c r="C7" s="110"/>
      <c r="D7" s="111"/>
      <c r="E7" s="112"/>
    </row>
    <row r="8" spans="1:5" ht="18.75" thickBot="1" x14ac:dyDescent="0.3">
      <c r="A8" s="150" t="s">
        <v>2425</v>
      </c>
      <c r="B8" s="151"/>
      <c r="C8" s="151"/>
      <c r="D8" s="151"/>
      <c r="E8" s="152"/>
    </row>
    <row r="9" spans="1:5" ht="18" x14ac:dyDescent="0.25">
      <c r="A9" s="113" t="s">
        <v>15</v>
      </c>
      <c r="B9" s="114" t="s">
        <v>2426</v>
      </c>
      <c r="C9" s="114" t="s">
        <v>46</v>
      </c>
      <c r="D9" s="114" t="s">
        <v>2433</v>
      </c>
      <c r="E9" s="114" t="s">
        <v>2427</v>
      </c>
    </row>
    <row r="10" spans="1:5" ht="18.75" thickBot="1" x14ac:dyDescent="0.3">
      <c r="A10" s="115" t="e">
        <f>VLOOKUP(B10,'[1]LISTADO ATM'!$A$2:$C$817,3,0)</f>
        <v>#N/A</v>
      </c>
      <c r="B10" s="115"/>
      <c r="C10" s="115" t="e">
        <f>VLOOKUP(B10,'[1]LISTADO ATM'!$A$2:$B$816,2,0)</f>
        <v>#N/A</v>
      </c>
      <c r="D10" s="123" t="s">
        <v>2493</v>
      </c>
      <c r="E10" s="127"/>
    </row>
    <row r="11" spans="1:5" ht="18.75" thickBot="1" x14ac:dyDescent="0.3">
      <c r="A11" s="120" t="s">
        <v>2428</v>
      </c>
      <c r="B11" s="134">
        <f>COUNT(B10:B10)</f>
        <v>0</v>
      </c>
      <c r="C11" s="153"/>
      <c r="D11" s="154"/>
      <c r="E11" s="155"/>
    </row>
    <row r="12" spans="1:5" ht="15.75" thickBot="1" x14ac:dyDescent="0.3">
      <c r="A12" s="97"/>
      <c r="B12" s="97"/>
      <c r="C12" s="97"/>
      <c r="D12" s="97"/>
      <c r="E12" s="97"/>
    </row>
    <row r="13" spans="1:5" ht="18.75" thickBot="1" x14ac:dyDescent="0.3">
      <c r="A13" s="150" t="s">
        <v>2430</v>
      </c>
      <c r="B13" s="151"/>
      <c r="C13" s="151"/>
      <c r="D13" s="151"/>
      <c r="E13" s="152"/>
    </row>
    <row r="14" spans="1:5" ht="18" x14ac:dyDescent="0.25">
      <c r="A14" s="113" t="s">
        <v>15</v>
      </c>
      <c r="B14" s="114" t="s">
        <v>2426</v>
      </c>
      <c r="C14" s="114" t="s">
        <v>46</v>
      </c>
      <c r="D14" s="114" t="s">
        <v>2433</v>
      </c>
      <c r="E14" s="114" t="s">
        <v>2427</v>
      </c>
    </row>
    <row r="15" spans="1:5" ht="18" x14ac:dyDescent="0.25">
      <c r="A15" s="115" t="str">
        <f>VLOOKUP(B15,'[1]LISTADO ATM'!$A$2:$C$817,3,0)</f>
        <v>SUR</v>
      </c>
      <c r="B15" s="115">
        <v>730</v>
      </c>
      <c r="C15" s="115" t="str">
        <f>VLOOKUP(B15,'[1]LISTADO ATM'!$A$2:$B$816,2,0)</f>
        <v xml:space="preserve">ATM Palacio de Justicia Barahona </v>
      </c>
      <c r="D15" s="116" t="s">
        <v>2455</v>
      </c>
      <c r="E15" s="127">
        <v>335753039</v>
      </c>
    </row>
    <row r="16" spans="1:5" ht="18" x14ac:dyDescent="0.25">
      <c r="A16" s="115" t="str">
        <f>VLOOKUP(B16,'[1]LISTADO ATM'!$A$2:$C$817,3,0)</f>
        <v>ESTE</v>
      </c>
      <c r="B16" s="115">
        <v>934</v>
      </c>
      <c r="C16" s="115" t="str">
        <f>VLOOKUP(B16,'[1]LISTADO ATM'!$A$2:$B$816,2,0)</f>
        <v>ATM Hotel Dreams La Romana</v>
      </c>
      <c r="D16" s="116" t="s">
        <v>2455</v>
      </c>
      <c r="E16" s="127">
        <v>335753119</v>
      </c>
    </row>
    <row r="17" spans="1:5" ht="18" x14ac:dyDescent="0.25">
      <c r="A17" s="115" t="str">
        <f>VLOOKUP(B17,'[1]LISTADO ATM'!$A$2:$C$817,3,0)</f>
        <v>SUR</v>
      </c>
      <c r="B17" s="115">
        <v>182</v>
      </c>
      <c r="C17" s="115" t="str">
        <f>VLOOKUP(B17,'[1]LISTADO ATM'!$A$2:$B$816,2,0)</f>
        <v xml:space="preserve">ATM Barahona Comb </v>
      </c>
      <c r="D17" s="116" t="s">
        <v>2455</v>
      </c>
      <c r="E17" s="127">
        <v>335753182</v>
      </c>
    </row>
    <row r="18" spans="1:5" ht="18" x14ac:dyDescent="0.25">
      <c r="A18" s="115" t="str">
        <f>VLOOKUP(B18,'[1]LISTADO ATM'!$A$2:$C$817,3,0)</f>
        <v>DISTRITO NACIONAL</v>
      </c>
      <c r="B18" s="115">
        <v>183</v>
      </c>
      <c r="C18" s="115" t="str">
        <f>VLOOKUP(B18,'[1]LISTADO ATM'!$A$2:$B$816,2,0)</f>
        <v>ATM Estación Nativa Km. 22 Aut. Duarte.</v>
      </c>
      <c r="D18" s="116" t="s">
        <v>2455</v>
      </c>
      <c r="E18" s="127">
        <v>335753210</v>
      </c>
    </row>
    <row r="19" spans="1:5" ht="18" x14ac:dyDescent="0.25">
      <c r="A19" s="115" t="str">
        <f>VLOOKUP(B19,'[1]LISTADO ATM'!$A$2:$C$817,3,0)</f>
        <v>DISTRITO NACIONAL</v>
      </c>
      <c r="B19" s="115">
        <v>958</v>
      </c>
      <c r="C19" s="115" t="str">
        <f>VLOOKUP(B19,'[1]LISTADO ATM'!$A$2:$B$816,2,0)</f>
        <v xml:space="preserve">ATM Olé Aut. San Isidro </v>
      </c>
      <c r="D19" s="116" t="s">
        <v>2455</v>
      </c>
      <c r="E19" s="127">
        <v>335753455</v>
      </c>
    </row>
    <row r="20" spans="1:5" ht="18" x14ac:dyDescent="0.25">
      <c r="A20" s="115" t="str">
        <f>VLOOKUP(B20,'[1]LISTADO ATM'!$A$2:$C$817,3,0)</f>
        <v>NORTE</v>
      </c>
      <c r="B20" s="115">
        <v>965</v>
      </c>
      <c r="C20" s="115" t="str">
        <f>VLOOKUP(B20,'[1]LISTADO ATM'!$A$2:$B$816,2,0)</f>
        <v xml:space="preserve">ATM S/M La Fuente FUN (Santiago) </v>
      </c>
      <c r="D20" s="116" t="s">
        <v>2455</v>
      </c>
      <c r="E20" s="127">
        <v>335753483</v>
      </c>
    </row>
    <row r="21" spans="1:5" ht="18" x14ac:dyDescent="0.25">
      <c r="A21" s="115" t="str">
        <f>VLOOKUP(B21,'[1]LISTADO ATM'!$A$2:$C$817,3,0)</f>
        <v>DISTRITO NACIONAL</v>
      </c>
      <c r="B21" s="115">
        <v>20</v>
      </c>
      <c r="C21" s="115" t="str">
        <f>VLOOKUP(B21,'[1]LISTADO ATM'!$A$2:$B$816,2,0)</f>
        <v>ATM S/M Aprezio Las Palmas</v>
      </c>
      <c r="D21" s="116" t="s">
        <v>2455</v>
      </c>
      <c r="E21" s="127">
        <v>335753484</v>
      </c>
    </row>
    <row r="22" spans="1:5" ht="18" x14ac:dyDescent="0.25">
      <c r="A22" s="115" t="str">
        <f>VLOOKUP(B22,'[1]LISTADO ATM'!$A$2:$C$817,3,0)</f>
        <v>NORTE</v>
      </c>
      <c r="B22" s="115">
        <v>337</v>
      </c>
      <c r="C22" s="115" t="str">
        <f>VLOOKUP(B22,'[1]LISTADO ATM'!$A$2:$B$816,2,0)</f>
        <v>ATM S/M Cooperativa Moca</v>
      </c>
      <c r="D22" s="116" t="s">
        <v>2455</v>
      </c>
      <c r="E22" s="127">
        <v>335753487</v>
      </c>
    </row>
    <row r="23" spans="1:5" ht="18" x14ac:dyDescent="0.25">
      <c r="A23" s="115" t="str">
        <f>VLOOKUP(B23,'[1]LISTADO ATM'!$A$2:$C$817,3,0)</f>
        <v>DISTRITO NACIONAL</v>
      </c>
      <c r="B23" s="115">
        <v>918</v>
      </c>
      <c r="C23" s="115" t="str">
        <f>VLOOKUP(B23,'[1]LISTADO ATM'!$A$2:$B$816,2,0)</f>
        <v xml:space="preserve">ATM S/M Liverpool de la Jacobo Majluta </v>
      </c>
      <c r="D23" s="116" t="s">
        <v>2455</v>
      </c>
      <c r="E23" s="127">
        <v>335753489</v>
      </c>
    </row>
    <row r="24" spans="1:5" ht="18" x14ac:dyDescent="0.25">
      <c r="A24" s="115" t="str">
        <f>VLOOKUP(B24,'[1]LISTADO ATM'!$A$2:$C$817,3,0)</f>
        <v>SUR</v>
      </c>
      <c r="B24" s="115">
        <v>252</v>
      </c>
      <c r="C24" s="115" t="str">
        <f>VLOOKUP(B24,'[1]LISTADO ATM'!$A$2:$B$816,2,0)</f>
        <v xml:space="preserve">ATM Banco Agrícola (Barahona) </v>
      </c>
      <c r="D24" s="116" t="s">
        <v>2455</v>
      </c>
      <c r="E24" s="127">
        <v>335753542</v>
      </c>
    </row>
    <row r="25" spans="1:5" ht="18" x14ac:dyDescent="0.25">
      <c r="A25" s="115" t="str">
        <f>VLOOKUP(B25,'[1]LISTADO ATM'!$A$2:$C$817,3,0)</f>
        <v>ESTE</v>
      </c>
      <c r="B25" s="115">
        <v>673</v>
      </c>
      <c r="C25" s="115" t="str">
        <f>VLOOKUP(B25,'[1]LISTADO ATM'!$A$2:$B$816,2,0)</f>
        <v>ATM Clínica Dr. Cruz Jiminián</v>
      </c>
      <c r="D25" s="116" t="s">
        <v>2455</v>
      </c>
      <c r="E25" s="127">
        <v>335753543</v>
      </c>
    </row>
    <row r="26" spans="1:5" ht="18" x14ac:dyDescent="0.25">
      <c r="A26" s="115" t="str">
        <f>VLOOKUP(B26,'[1]LISTADO ATM'!$A$2:$C$817,3,0)</f>
        <v>DISTRITO NACIONAL</v>
      </c>
      <c r="B26" s="115">
        <v>967</v>
      </c>
      <c r="C26" s="115" t="str">
        <f>VLOOKUP(B26,'[1]LISTADO ATM'!$A$2:$B$816,2,0)</f>
        <v xml:space="preserve">ATM UNP Hiper Olé Autopista Duarte </v>
      </c>
      <c r="D26" s="116" t="s">
        <v>2455</v>
      </c>
      <c r="E26" s="127">
        <v>335753550</v>
      </c>
    </row>
    <row r="27" spans="1:5" ht="18" x14ac:dyDescent="0.25">
      <c r="A27" s="115" t="str">
        <f>VLOOKUP(B27,'[1]LISTADO ATM'!$A$2:$C$817,3,0)</f>
        <v>DISTRITO NACIONAL</v>
      </c>
      <c r="B27" s="115">
        <v>823</v>
      </c>
      <c r="C27" s="115" t="str">
        <f>VLOOKUP(B27,'[1]LISTADO ATM'!$A$2:$B$816,2,0)</f>
        <v xml:space="preserve">ATM UNP El Carril (Haina) </v>
      </c>
      <c r="D27" s="116" t="s">
        <v>2455</v>
      </c>
      <c r="E27" s="127">
        <v>335753554</v>
      </c>
    </row>
    <row r="28" spans="1:5" ht="18" x14ac:dyDescent="0.25">
      <c r="A28" s="115" t="str">
        <f>VLOOKUP(B28,'[1]LISTADO ATM'!$A$2:$C$817,3,0)</f>
        <v>DISTRITO NACIONAL</v>
      </c>
      <c r="B28" s="115">
        <v>406</v>
      </c>
      <c r="C28" s="115" t="str">
        <f>VLOOKUP(B28,'[1]LISTADO ATM'!$A$2:$B$816,2,0)</f>
        <v xml:space="preserve">ATM UNP Plaza Lama Máximo Gómez </v>
      </c>
      <c r="D28" s="116" t="s">
        <v>2455</v>
      </c>
      <c r="E28" s="127">
        <v>335753589</v>
      </c>
    </row>
    <row r="29" spans="1:5" ht="18" x14ac:dyDescent="0.25">
      <c r="A29" s="115" t="str">
        <f>VLOOKUP(B29,'[1]LISTADO ATM'!$A$2:$C$817,3,0)</f>
        <v>NORTE</v>
      </c>
      <c r="B29" s="115">
        <v>351</v>
      </c>
      <c r="C29" s="115" t="str">
        <f>VLOOKUP(B29,'[1]LISTADO ATM'!$A$2:$B$816,2,0)</f>
        <v xml:space="preserve">ATM S/M José Luís (Puerto Plata) </v>
      </c>
      <c r="D29" s="116" t="s">
        <v>2455</v>
      </c>
      <c r="E29" s="127">
        <v>335753590</v>
      </c>
    </row>
    <row r="30" spans="1:5" s="97" customFormat="1" ht="18" x14ac:dyDescent="0.25">
      <c r="A30" s="115" t="str">
        <f>VLOOKUP(B30,'[1]LISTADO ATM'!$A$2:$C$817,3,0)</f>
        <v>NORTE</v>
      </c>
      <c r="B30" s="115">
        <v>256</v>
      </c>
      <c r="C30" s="115" t="str">
        <f>VLOOKUP(B30,'[1]LISTADO ATM'!$A$2:$B$816,2,0)</f>
        <v xml:space="preserve">ATM Oficina Licey Al Medio </v>
      </c>
      <c r="D30" s="116" t="s">
        <v>2455</v>
      </c>
      <c r="E30" s="127">
        <v>335753595</v>
      </c>
    </row>
    <row r="31" spans="1:5" ht="18" x14ac:dyDescent="0.25">
      <c r="A31" s="115" t="str">
        <f>VLOOKUP(B31,'[1]LISTADO ATM'!$A$2:$C$817,3,0)</f>
        <v>DISTRITO NACIONAL</v>
      </c>
      <c r="B31" s="115">
        <v>744</v>
      </c>
      <c r="C31" s="115" t="str">
        <f>VLOOKUP(B31,'[1]LISTADO ATM'!$A$2:$B$816,2,0)</f>
        <v xml:space="preserve">ATM Multicentro La Sirena Venezuela </v>
      </c>
      <c r="D31" s="116" t="s">
        <v>2455</v>
      </c>
      <c r="E31" s="127">
        <v>335753598</v>
      </c>
    </row>
    <row r="32" spans="1:5" ht="18" x14ac:dyDescent="0.25">
      <c r="A32" s="115" t="str">
        <f>VLOOKUP(B32,'[1]LISTADO ATM'!$A$2:$C$817,3,0)</f>
        <v>DISTRITO NACIONAL</v>
      </c>
      <c r="B32" s="115">
        <v>722</v>
      </c>
      <c r="C32" s="115" t="str">
        <f>VLOOKUP(B32,'[1]LISTADO ATM'!$A$2:$B$816,2,0)</f>
        <v xml:space="preserve">ATM Oficina Charles de Gaulle III </v>
      </c>
      <c r="D32" s="116" t="s">
        <v>2455</v>
      </c>
      <c r="E32" s="127">
        <v>335753600</v>
      </c>
    </row>
    <row r="33" spans="1:5" ht="18" x14ac:dyDescent="0.25">
      <c r="A33" s="115" t="str">
        <f>VLOOKUP(B33,'[1]LISTADO ATM'!$A$2:$C$817,3,0)</f>
        <v>DISTRITO NACIONAL</v>
      </c>
      <c r="B33" s="115">
        <v>527</v>
      </c>
      <c r="C33" s="115" t="str">
        <f>VLOOKUP(B33,'[1]LISTADO ATM'!$A$2:$B$816,2,0)</f>
        <v>ATM Oficina Zona Oriental II</v>
      </c>
      <c r="D33" s="116" t="s">
        <v>2455</v>
      </c>
      <c r="E33" s="127">
        <v>335753604</v>
      </c>
    </row>
    <row r="34" spans="1:5" ht="18" x14ac:dyDescent="0.25">
      <c r="A34" s="115" t="str">
        <f>VLOOKUP(B34,'[1]LISTADO ATM'!$A$2:$C$817,3,0)</f>
        <v>ESTE</v>
      </c>
      <c r="B34" s="115">
        <v>843</v>
      </c>
      <c r="C34" s="115" t="str">
        <f>VLOOKUP(B34,'[1]LISTADO ATM'!$A$2:$B$816,2,0)</f>
        <v xml:space="preserve">ATM Oficina Romana Centro </v>
      </c>
      <c r="D34" s="116" t="s">
        <v>2455</v>
      </c>
      <c r="E34" s="127">
        <v>335753613</v>
      </c>
    </row>
    <row r="35" spans="1:5" ht="18" x14ac:dyDescent="0.25">
      <c r="A35" s="115" t="str">
        <f>VLOOKUP(B35,'[1]LISTADO ATM'!$A$2:$C$817,3,0)</f>
        <v>SUR</v>
      </c>
      <c r="B35" s="115">
        <v>301</v>
      </c>
      <c r="C35" s="115" t="str">
        <f>VLOOKUP(B35,'[1]LISTADO ATM'!$A$2:$B$816,2,0)</f>
        <v xml:space="preserve">ATM UNP Alfa y Omega (Barahona) </v>
      </c>
      <c r="D35" s="116" t="s">
        <v>2455</v>
      </c>
      <c r="E35" s="127">
        <v>335753627</v>
      </c>
    </row>
    <row r="36" spans="1:5" s="97" customFormat="1" ht="18" x14ac:dyDescent="0.25">
      <c r="A36" s="115" t="str">
        <f>VLOOKUP(B36,'[1]LISTADO ATM'!$A$2:$C$817,3,0)</f>
        <v>ESTE</v>
      </c>
      <c r="B36" s="115">
        <v>609</v>
      </c>
      <c r="C36" s="115" t="str">
        <f>VLOOKUP(B36,'[1]LISTADO ATM'!$A$2:$B$816,2,0)</f>
        <v xml:space="preserve">ATM S/M Jumbo (San Pedro) </v>
      </c>
      <c r="D36" s="116" t="s">
        <v>2455</v>
      </c>
      <c r="E36" s="127">
        <v>335753629</v>
      </c>
    </row>
    <row r="37" spans="1:5" s="97" customFormat="1" ht="18" x14ac:dyDescent="0.25">
      <c r="A37" s="115" t="str">
        <f>VLOOKUP(B37,'[1]LISTADO ATM'!$A$2:$C$817,3,0)</f>
        <v>DISTRITO NACIONAL</v>
      </c>
      <c r="B37" s="115">
        <v>889</v>
      </c>
      <c r="C37" s="115" t="str">
        <f>VLOOKUP(B37,'[1]LISTADO ATM'!$A$2:$B$816,2,0)</f>
        <v>ATM Oficina Plaza Lama Máximo Gómez II</v>
      </c>
      <c r="D37" s="116" t="s">
        <v>2455</v>
      </c>
      <c r="E37" s="127">
        <v>335753630</v>
      </c>
    </row>
    <row r="38" spans="1:5" s="97" customFormat="1" ht="18" x14ac:dyDescent="0.25">
      <c r="A38" s="115" t="str">
        <f>VLOOKUP(B38,'[1]LISTADO ATM'!$A$2:$C$817,3,0)</f>
        <v>SUR</v>
      </c>
      <c r="B38" s="115">
        <v>249</v>
      </c>
      <c r="C38" s="115" t="str">
        <f>VLOOKUP(B38,'[1]LISTADO ATM'!$A$2:$B$816,2,0)</f>
        <v xml:space="preserve">ATM Banco Agrícola Neiba </v>
      </c>
      <c r="D38" s="116" t="s">
        <v>2455</v>
      </c>
      <c r="E38" s="127">
        <v>335753631</v>
      </c>
    </row>
    <row r="39" spans="1:5" s="97" customFormat="1" ht="18" x14ac:dyDescent="0.25">
      <c r="A39" s="115" t="str">
        <f>VLOOKUP(B39,'[1]LISTADO ATM'!$A$2:$C$817,3,0)</f>
        <v>NORTE</v>
      </c>
      <c r="B39" s="115">
        <v>144</v>
      </c>
      <c r="C39" s="115" t="str">
        <f>VLOOKUP(B39,'[1]LISTADO ATM'!$A$2:$B$816,2,0)</f>
        <v xml:space="preserve">ATM Oficina Villa Altagracia </v>
      </c>
      <c r="D39" s="116" t="s">
        <v>2455</v>
      </c>
      <c r="E39" s="127">
        <v>335753632</v>
      </c>
    </row>
    <row r="40" spans="1:5" s="97" customFormat="1" ht="18" x14ac:dyDescent="0.25">
      <c r="A40" s="115" t="str">
        <f>VLOOKUP(B40,'[1]LISTADO ATM'!$A$2:$C$817,3,0)</f>
        <v>NORTE</v>
      </c>
      <c r="B40" s="115">
        <v>119</v>
      </c>
      <c r="C40" s="115" t="str">
        <f>VLOOKUP(B40,'[1]LISTADO ATM'!$A$2:$B$816,2,0)</f>
        <v>ATM Oficina La Barranquita</v>
      </c>
      <c r="D40" s="116" t="s">
        <v>2455</v>
      </c>
      <c r="E40" s="127">
        <v>335753633</v>
      </c>
    </row>
    <row r="41" spans="1:5" s="97" customFormat="1" ht="18" x14ac:dyDescent="0.25">
      <c r="A41" s="115" t="str">
        <f>VLOOKUP(B41,'[1]LISTADO ATM'!$A$2:$C$817,3,0)</f>
        <v>DISTRITO NACIONAL</v>
      </c>
      <c r="B41" s="115">
        <v>672</v>
      </c>
      <c r="C41" s="115" t="str">
        <f>VLOOKUP(B41,'[1]LISTADO ATM'!$A$2:$B$816,2,0)</f>
        <v>ATM Destacamento Policía Nacional La Victoria</v>
      </c>
      <c r="D41" s="116" t="s">
        <v>2455</v>
      </c>
      <c r="E41" s="127">
        <v>335753634</v>
      </c>
    </row>
    <row r="42" spans="1:5" s="97" customFormat="1" ht="18.75" customHeight="1" x14ac:dyDescent="0.25">
      <c r="A42" s="115" t="str">
        <f>VLOOKUP(B42,'[1]LISTADO ATM'!$A$2:$C$817,3,0)</f>
        <v>DISTRITO NACIONAL</v>
      </c>
      <c r="B42" s="115">
        <v>721</v>
      </c>
      <c r="C42" s="115" t="str">
        <f>VLOOKUP(B42,'[1]LISTADO ATM'!$A$2:$B$816,2,0)</f>
        <v xml:space="preserve">ATM Oficina Charles de Gaulle II </v>
      </c>
      <c r="D42" s="116" t="s">
        <v>2455</v>
      </c>
      <c r="E42" s="127">
        <v>335753637</v>
      </c>
    </row>
    <row r="43" spans="1:5" s="97" customFormat="1" ht="18" x14ac:dyDescent="0.25">
      <c r="A43" s="115" t="str">
        <f>VLOOKUP(B43,'[1]LISTADO ATM'!$A$2:$C$817,3,0)</f>
        <v>DISTRITO NACIONAL</v>
      </c>
      <c r="B43" s="115">
        <v>235</v>
      </c>
      <c r="C43" s="115" t="str">
        <f>VLOOKUP(B43,'[1]LISTADO ATM'!$A$2:$B$816,2,0)</f>
        <v xml:space="preserve">ATM Oficina Multicentro La Sirena San Isidro </v>
      </c>
      <c r="D43" s="116" t="s">
        <v>2455</v>
      </c>
      <c r="E43" s="127">
        <v>335753669</v>
      </c>
    </row>
    <row r="44" spans="1:5" s="97" customFormat="1" ht="18" x14ac:dyDescent="0.25">
      <c r="A44" s="115" t="str">
        <f>VLOOKUP(B44,'[1]LISTADO ATM'!$A$2:$C$817,3,0)</f>
        <v>DISTRITO NACIONAL</v>
      </c>
      <c r="B44" s="115">
        <v>437</v>
      </c>
      <c r="C44" s="115" t="str">
        <f>VLOOKUP(B44,'[1]LISTADO ATM'!$A$2:$B$816,2,0)</f>
        <v xml:space="preserve">ATM Autobanco Torre III </v>
      </c>
      <c r="D44" s="116" t="s">
        <v>2455</v>
      </c>
      <c r="E44" s="127">
        <v>335753670</v>
      </c>
    </row>
    <row r="45" spans="1:5" s="97" customFormat="1" ht="18" x14ac:dyDescent="0.25">
      <c r="A45" s="115" t="str">
        <f>VLOOKUP(B45,'[1]LISTADO ATM'!$A$2:$C$817,3,0)</f>
        <v>NORTE</v>
      </c>
      <c r="B45" s="115">
        <v>746</v>
      </c>
      <c r="C45" s="115" t="str">
        <f>VLOOKUP(B45,'[1]LISTADO ATM'!$A$2:$B$816,2,0)</f>
        <v xml:space="preserve">ATM Oficina Las Terrenas </v>
      </c>
      <c r="D45" s="116" t="s">
        <v>2455</v>
      </c>
      <c r="E45" s="127">
        <v>335753671</v>
      </c>
    </row>
    <row r="46" spans="1:5" s="97" customFormat="1" ht="18" x14ac:dyDescent="0.25">
      <c r="A46" s="115" t="str">
        <f>VLOOKUP(B46,'[1]LISTADO ATM'!$A$2:$C$817,3,0)</f>
        <v>DISTRITO NACIONAL</v>
      </c>
      <c r="B46" s="115">
        <v>629</v>
      </c>
      <c r="C46" s="115" t="str">
        <f>VLOOKUP(B46,'[1]LISTADO ATM'!$A$2:$B$816,2,0)</f>
        <v xml:space="preserve">ATM Oficina Americana Independencia I </v>
      </c>
      <c r="D46" s="116" t="s">
        <v>2455</v>
      </c>
      <c r="E46" s="127">
        <v>335753680</v>
      </c>
    </row>
    <row r="47" spans="1:5" s="97" customFormat="1" ht="18" x14ac:dyDescent="0.25">
      <c r="A47" s="115" t="str">
        <f>VLOOKUP(B47,'[1]LISTADO ATM'!$A$2:$C$817,3,0)</f>
        <v>NORTE</v>
      </c>
      <c r="B47" s="115">
        <v>903</v>
      </c>
      <c r="C47" s="115" t="str">
        <f>VLOOKUP(B47,'[1]LISTADO ATM'!$A$2:$B$816,2,0)</f>
        <v xml:space="preserve">ATM Oficina La Vega Real I </v>
      </c>
      <c r="D47" s="116" t="s">
        <v>2455</v>
      </c>
      <c r="E47" s="127">
        <v>335753681</v>
      </c>
    </row>
    <row r="48" spans="1:5" s="97" customFormat="1" ht="18" x14ac:dyDescent="0.25">
      <c r="A48" s="115" t="str">
        <f>VLOOKUP(B48,'[1]LISTADO ATM'!$A$2:$C$817,3,0)</f>
        <v>DISTRITO NACIONAL</v>
      </c>
      <c r="B48" s="115">
        <v>717</v>
      </c>
      <c r="C48" s="115" t="str">
        <f>VLOOKUP(B48,'[1]LISTADO ATM'!$A$2:$B$816,2,0)</f>
        <v xml:space="preserve">ATM Oficina Los Alcarrizos </v>
      </c>
      <c r="D48" s="116" t="s">
        <v>2455</v>
      </c>
      <c r="E48" s="127">
        <v>335753682</v>
      </c>
    </row>
    <row r="49" spans="1:5" s="97" customFormat="1" ht="18" x14ac:dyDescent="0.25">
      <c r="A49" s="115" t="str">
        <f>VLOOKUP(B49,'[1]LISTADO ATM'!$A$2:$C$817,3,0)</f>
        <v>DISTRITO NACIONAL</v>
      </c>
      <c r="B49" s="115">
        <v>23</v>
      </c>
      <c r="C49" s="115" t="str">
        <f>VLOOKUP(B49,'[1]LISTADO ATM'!$A$2:$B$816,2,0)</f>
        <v xml:space="preserve">ATM Oficina México </v>
      </c>
      <c r="D49" s="116" t="s">
        <v>2455</v>
      </c>
      <c r="E49" s="127">
        <v>335753683</v>
      </c>
    </row>
    <row r="50" spans="1:5" s="97" customFormat="1" ht="18.75" customHeight="1" x14ac:dyDescent="0.25">
      <c r="A50" s="115" t="str">
        <f>VLOOKUP(B50,'[1]LISTADO ATM'!$A$2:$C$817,3,0)</f>
        <v>NORTE</v>
      </c>
      <c r="B50" s="115">
        <v>882</v>
      </c>
      <c r="C50" s="115" t="str">
        <f>VLOOKUP(B50,'[1]LISTADO ATM'!$A$2:$B$816,2,0)</f>
        <v xml:space="preserve">ATM Oficina Moca II </v>
      </c>
      <c r="D50" s="116" t="s">
        <v>2455</v>
      </c>
      <c r="E50" s="127">
        <v>335753684</v>
      </c>
    </row>
    <row r="51" spans="1:5" s="97" customFormat="1" ht="18" x14ac:dyDescent="0.25">
      <c r="A51" s="115" t="str">
        <f>VLOOKUP(B51,'[1]LISTADO ATM'!$A$2:$C$817,3,0)</f>
        <v>DISTRITO NACIONAL</v>
      </c>
      <c r="B51" s="115">
        <v>883</v>
      </c>
      <c r="C51" s="115" t="str">
        <f>VLOOKUP(B51,'[1]LISTADO ATM'!$A$2:$B$816,2,0)</f>
        <v xml:space="preserve">ATM Oficina Filadelfia Plaza </v>
      </c>
      <c r="D51" s="116" t="s">
        <v>2455</v>
      </c>
      <c r="E51" s="127">
        <v>335753685</v>
      </c>
    </row>
    <row r="52" spans="1:5" s="97" customFormat="1" ht="18" x14ac:dyDescent="0.25">
      <c r="A52" s="115" t="str">
        <f>VLOOKUP(B52,'[1]LISTADO ATM'!$A$2:$C$817,3,0)</f>
        <v>NORTE</v>
      </c>
      <c r="B52" s="115">
        <v>157</v>
      </c>
      <c r="C52" s="115" t="str">
        <f>VLOOKUP(B52,'[1]LISTADO ATM'!$A$2:$B$816,2,0)</f>
        <v xml:space="preserve">ATM Oficina Samaná </v>
      </c>
      <c r="D52" s="116" t="s">
        <v>2455</v>
      </c>
      <c r="E52" s="127">
        <v>335753686</v>
      </c>
    </row>
    <row r="53" spans="1:5" s="97" customFormat="1" ht="18" x14ac:dyDescent="0.25">
      <c r="A53" s="115" t="str">
        <f>VLOOKUP(B53,'[1]LISTADO ATM'!$A$2:$C$817,3,0)</f>
        <v>NORTE</v>
      </c>
      <c r="B53" s="115">
        <v>716</v>
      </c>
      <c r="C53" s="115" t="str">
        <f>VLOOKUP(B53,'[1]LISTADO ATM'!$A$2:$B$816,2,0)</f>
        <v xml:space="preserve">ATM Oficina Zona Franca (Santiago) </v>
      </c>
      <c r="D53" s="116" t="s">
        <v>2455</v>
      </c>
      <c r="E53" s="127">
        <v>335753688</v>
      </c>
    </row>
    <row r="54" spans="1:5" s="97" customFormat="1" ht="18" x14ac:dyDescent="0.25">
      <c r="A54" s="115" t="str">
        <f>VLOOKUP(B54,'[1]LISTADO ATM'!$A$2:$C$817,3,0)</f>
        <v>NORTE</v>
      </c>
      <c r="B54" s="115">
        <v>987</v>
      </c>
      <c r="C54" s="115" t="str">
        <f>VLOOKUP(B54,'[1]LISTADO ATM'!$A$2:$B$816,2,0)</f>
        <v xml:space="preserve">ATM S/M Jumbo (Moca) </v>
      </c>
      <c r="D54" s="116" t="s">
        <v>2455</v>
      </c>
      <c r="E54" s="127">
        <v>335753690</v>
      </c>
    </row>
    <row r="55" spans="1:5" ht="18" x14ac:dyDescent="0.25">
      <c r="A55" s="115" t="str">
        <f>VLOOKUP(B55,'[1]LISTADO ATM'!$A$2:$C$817,3,0)</f>
        <v>NORTE</v>
      </c>
      <c r="B55" s="115">
        <v>405</v>
      </c>
      <c r="C55" s="115" t="str">
        <f>VLOOKUP(B55,'[1]LISTADO ATM'!$A$2:$B$816,2,0)</f>
        <v xml:space="preserve">ATM UNP Loma de Cabrera </v>
      </c>
      <c r="D55" s="116" t="s">
        <v>2455</v>
      </c>
      <c r="E55" s="127">
        <v>335753691</v>
      </c>
    </row>
    <row r="56" spans="1:5" ht="18" x14ac:dyDescent="0.25">
      <c r="A56" s="115" t="e">
        <f>VLOOKUP(B56,'[1]LISTADO ATM'!$A$2:$C$817,3,0)</f>
        <v>#N/A</v>
      </c>
      <c r="B56" s="115"/>
      <c r="C56" s="115" t="e">
        <f>VLOOKUP(B56,'[1]LISTADO ATM'!$A$2:$B$816,2,0)</f>
        <v>#N/A</v>
      </c>
      <c r="D56" s="116" t="s">
        <v>2455</v>
      </c>
      <c r="E56" s="127"/>
    </row>
    <row r="57" spans="1:5" ht="18.75" customHeight="1" thickBot="1" x14ac:dyDescent="0.3">
      <c r="A57" s="120" t="s">
        <v>2428</v>
      </c>
      <c r="B57" s="125">
        <f>COUNT(B15:B56)</f>
        <v>41</v>
      </c>
      <c r="C57" s="117"/>
      <c r="D57" s="118"/>
      <c r="E57" s="119"/>
    </row>
    <row r="58" spans="1:5" ht="15.75" thickBot="1" x14ac:dyDescent="0.3">
      <c r="A58" s="97"/>
      <c r="B58" s="97"/>
      <c r="C58" s="97"/>
      <c r="D58" s="97"/>
      <c r="E58" s="97"/>
    </row>
    <row r="59" spans="1:5" ht="18" customHeight="1" thickBot="1" x14ac:dyDescent="0.3">
      <c r="A59" s="150" t="s">
        <v>2431</v>
      </c>
      <c r="B59" s="151"/>
      <c r="C59" s="151"/>
      <c r="D59" s="151"/>
      <c r="E59" s="152"/>
    </row>
    <row r="60" spans="1:5" ht="18" x14ac:dyDescent="0.25">
      <c r="A60" s="113" t="s">
        <v>15</v>
      </c>
      <c r="B60" s="114" t="s">
        <v>2426</v>
      </c>
      <c r="C60" s="114" t="s">
        <v>46</v>
      </c>
      <c r="D60" s="114" t="s">
        <v>2433</v>
      </c>
      <c r="E60" s="114" t="s">
        <v>2427</v>
      </c>
    </row>
    <row r="61" spans="1:5" s="97" customFormat="1" ht="18" x14ac:dyDescent="0.25">
      <c r="A61" s="115" t="str">
        <f>VLOOKUP(B61,'[1]LISTADO ATM'!$A$2:$C$817,3,0)</f>
        <v>NORTE</v>
      </c>
      <c r="B61" s="115">
        <v>729</v>
      </c>
      <c r="C61" s="115" t="str">
        <f>VLOOKUP(B61,'[1]LISTADO ATM'!$A$2:$B$816,2,0)</f>
        <v xml:space="preserve">ATM Zona Franca (La Vega) </v>
      </c>
      <c r="D61" s="124" t="s">
        <v>2459</v>
      </c>
      <c r="E61" s="126">
        <v>335752508</v>
      </c>
    </row>
    <row r="62" spans="1:5" s="97" customFormat="1" ht="18" x14ac:dyDescent="0.25">
      <c r="A62" s="115" t="str">
        <f>VLOOKUP(B62,'[1]LISTADO ATM'!$A$2:$C$817,3,0)</f>
        <v>DISTRITO NACIONAL</v>
      </c>
      <c r="B62" s="115">
        <v>785</v>
      </c>
      <c r="C62" s="115" t="str">
        <f>VLOOKUP(B62,'[1]LISTADO ATM'!$A$2:$B$816,2,0)</f>
        <v xml:space="preserve">ATM S/M Nacional Máximo Gómez </v>
      </c>
      <c r="D62" s="124" t="s">
        <v>2459</v>
      </c>
      <c r="E62" s="115">
        <v>335753078</v>
      </c>
    </row>
    <row r="63" spans="1:5" s="97" customFormat="1" ht="18" x14ac:dyDescent="0.25">
      <c r="A63" s="115" t="str">
        <f>VLOOKUP(B63,'[1]LISTADO ATM'!$A$2:$C$817,3,0)</f>
        <v>DISTRITO NACIONAL</v>
      </c>
      <c r="B63" s="115">
        <v>302</v>
      </c>
      <c r="C63" s="115" t="str">
        <f>VLOOKUP(B63,'[1]LISTADO ATM'!$A$2:$B$816,2,0)</f>
        <v xml:space="preserve">ATM S/M Aprezio Los Mameyes  </v>
      </c>
      <c r="D63" s="124" t="s">
        <v>2459</v>
      </c>
      <c r="E63" s="115">
        <v>335753486</v>
      </c>
    </row>
    <row r="64" spans="1:5" ht="18" x14ac:dyDescent="0.25">
      <c r="A64" s="115" t="str">
        <f>VLOOKUP(B64,'[1]LISTADO ATM'!$A$2:$C$817,3,0)</f>
        <v>NORTE</v>
      </c>
      <c r="B64" s="115">
        <v>500</v>
      </c>
      <c r="C64" s="115" t="str">
        <f>VLOOKUP(B64,'[1]LISTADO ATM'!$A$2:$B$816,2,0)</f>
        <v xml:space="preserve">ATM UNP Cutupú </v>
      </c>
      <c r="D64" s="124" t="s">
        <v>2459</v>
      </c>
      <c r="E64" s="115">
        <v>335753541</v>
      </c>
    </row>
    <row r="65" spans="1:5" ht="18" x14ac:dyDescent="0.25">
      <c r="A65" s="115" t="str">
        <f>VLOOKUP(B65,'[1]LISTADO ATM'!$A$2:$C$817,3,0)</f>
        <v>DISTRITO NACIONAL</v>
      </c>
      <c r="B65" s="115">
        <v>911</v>
      </c>
      <c r="C65" s="115" t="str">
        <f>VLOOKUP(B65,'[1]LISTADO ATM'!$A$2:$B$816,2,0)</f>
        <v xml:space="preserve">ATM Oficina Venezuela II </v>
      </c>
      <c r="D65" s="124" t="s">
        <v>2459</v>
      </c>
      <c r="E65" s="115">
        <v>335753553</v>
      </c>
    </row>
    <row r="66" spans="1:5" ht="18" x14ac:dyDescent="0.25">
      <c r="A66" s="115" t="str">
        <f>VLOOKUP(B66,'[1]LISTADO ATM'!$A$2:$C$817,3,0)</f>
        <v>DISTRITO NACIONAL</v>
      </c>
      <c r="B66" s="115">
        <v>267</v>
      </c>
      <c r="C66" s="115" t="str">
        <f>VLOOKUP(B66,'[1]LISTADO ATM'!$A$2:$B$816,2,0)</f>
        <v xml:space="preserve">ATM Centro de Caja México </v>
      </c>
      <c r="D66" s="124" t="s">
        <v>2459</v>
      </c>
      <c r="E66" s="126">
        <v>335753596</v>
      </c>
    </row>
    <row r="67" spans="1:5" s="97" customFormat="1" ht="18" x14ac:dyDescent="0.25">
      <c r="A67" s="115" t="str">
        <f>VLOOKUP(B67,'[1]LISTADO ATM'!$A$2:$C$817,3,0)</f>
        <v>NORTE</v>
      </c>
      <c r="B67" s="115">
        <v>532</v>
      </c>
      <c r="C67" s="115" t="str">
        <f>VLOOKUP(B67,'[1]LISTADO ATM'!$A$2:$B$816,2,0)</f>
        <v xml:space="preserve">ATM UNP Guanábano (Moca) </v>
      </c>
      <c r="D67" s="124" t="s">
        <v>2459</v>
      </c>
      <c r="E67" s="127">
        <v>335753599</v>
      </c>
    </row>
    <row r="68" spans="1:5" s="97" customFormat="1" ht="18" x14ac:dyDescent="0.25">
      <c r="A68" s="115" t="str">
        <f>VLOOKUP(B68,'[1]LISTADO ATM'!$A$2:$C$817,3,0)</f>
        <v>DISTRITO NACIONAL</v>
      </c>
      <c r="B68" s="115">
        <v>557</v>
      </c>
      <c r="C68" s="115" t="str">
        <f>VLOOKUP(B68,'[1]LISTADO ATM'!$A$2:$B$816,2,0)</f>
        <v xml:space="preserve">ATM Multicentro La Sirena Ave. Mella </v>
      </c>
      <c r="D68" s="124" t="s">
        <v>2459</v>
      </c>
      <c r="E68" s="127">
        <v>335753672</v>
      </c>
    </row>
    <row r="69" spans="1:5" s="97" customFormat="1" ht="18" x14ac:dyDescent="0.25">
      <c r="A69" s="115" t="str">
        <f>VLOOKUP(B69,'[1]LISTADO ATM'!$A$2:$C$817,3,0)</f>
        <v>NORTE</v>
      </c>
      <c r="B69" s="115">
        <v>76</v>
      </c>
      <c r="C69" s="115" t="str">
        <f>VLOOKUP(B69,'[1]LISTADO ATM'!$A$2:$B$816,2,0)</f>
        <v xml:space="preserve">ATM Casa Nelson (Puerto Plata) </v>
      </c>
      <c r="D69" s="124" t="s">
        <v>2459</v>
      </c>
      <c r="E69" s="127">
        <v>335753676</v>
      </c>
    </row>
    <row r="70" spans="1:5" s="97" customFormat="1" ht="18" x14ac:dyDescent="0.25">
      <c r="A70" s="115" t="str">
        <f>VLOOKUP(B70,'[1]LISTADO ATM'!$A$2:$C$817,3,0)</f>
        <v>NORTE</v>
      </c>
      <c r="B70" s="115">
        <v>502</v>
      </c>
      <c r="C70" s="115" t="str">
        <f>VLOOKUP(B70,'[1]LISTADO ATM'!$A$2:$B$816,2,0)</f>
        <v xml:space="preserve">ATM Materno Infantil de (Santiago) </v>
      </c>
      <c r="D70" s="124" t="s">
        <v>2459</v>
      </c>
      <c r="E70" s="127">
        <v>335753679</v>
      </c>
    </row>
    <row r="71" spans="1:5" s="97" customFormat="1" ht="18" x14ac:dyDescent="0.25">
      <c r="A71" s="115" t="str">
        <f>VLOOKUP(B71,'[1]LISTADO ATM'!$A$2:$C$817,3,0)</f>
        <v>DISTRITO NACIONAL</v>
      </c>
      <c r="B71" s="115">
        <v>407</v>
      </c>
      <c r="C71" s="115" t="str">
        <f>VLOOKUP(B71,'[1]LISTADO ATM'!$A$2:$B$816,2,0)</f>
        <v xml:space="preserve">ATM Multicentro La Sirena Villa Mella </v>
      </c>
      <c r="D71" s="124" t="s">
        <v>2459</v>
      </c>
      <c r="E71" s="122">
        <v>335753591</v>
      </c>
    </row>
    <row r="72" spans="1:5" s="97" customFormat="1" ht="18" x14ac:dyDescent="0.25">
      <c r="A72" s="115" t="str">
        <f>VLOOKUP(B72,'[1]LISTADO ATM'!$A$2:$C$817,3,0)</f>
        <v>DISTRITO NACIONAL</v>
      </c>
      <c r="B72" s="115">
        <v>338</v>
      </c>
      <c r="C72" s="115" t="str">
        <f>VLOOKUP(B72,'[1]LISTADO ATM'!$A$2:$B$816,2,0)</f>
        <v>ATM S/M Aprezio Pantoja</v>
      </c>
      <c r="D72" s="124" t="s">
        <v>2459</v>
      </c>
      <c r="E72" s="122">
        <v>335753689</v>
      </c>
    </row>
    <row r="73" spans="1:5" ht="18" x14ac:dyDescent="0.25">
      <c r="A73" s="115" t="str">
        <f>VLOOKUP(B73,'[1]LISTADO ATM'!$A$2:$C$817,3,0)</f>
        <v>DISTRITO NACIONAL</v>
      </c>
      <c r="B73" s="115">
        <v>957</v>
      </c>
      <c r="C73" s="115" t="str">
        <f>VLOOKUP(B73,'[1]LISTADO ATM'!$A$2:$B$816,2,0)</f>
        <v xml:space="preserve">ATM Oficina Venezuela </v>
      </c>
      <c r="D73" s="124" t="s">
        <v>2459</v>
      </c>
      <c r="E73" s="127">
        <v>335753687</v>
      </c>
    </row>
    <row r="74" spans="1:5" ht="18" x14ac:dyDescent="0.25">
      <c r="A74" s="115" t="str">
        <f>VLOOKUP(B74,'[1]LISTADO ATM'!$A$2:$C$817,3,0)</f>
        <v>DISTRITO NACIONAL</v>
      </c>
      <c r="B74" s="115">
        <v>378</v>
      </c>
      <c r="C74" s="115" t="str">
        <f>VLOOKUP(B74,'[1]LISTADO ATM'!$A$2:$B$816,2,0)</f>
        <v>ATM UNP Villa Flores</v>
      </c>
      <c r="D74" s="124" t="s">
        <v>2459</v>
      </c>
      <c r="E74" s="127">
        <v>335753693</v>
      </c>
    </row>
    <row r="75" spans="1:5" ht="18" x14ac:dyDescent="0.25">
      <c r="A75" s="115" t="e">
        <f>VLOOKUP(B75,'[1]LISTADO ATM'!$A$2:$C$817,3,0)</f>
        <v>#N/A</v>
      </c>
      <c r="B75" s="115"/>
      <c r="C75" s="115" t="e">
        <f>VLOOKUP(B75,'[1]LISTADO ATM'!$A$2:$B$816,2,0)</f>
        <v>#N/A</v>
      </c>
      <c r="D75" s="124" t="s">
        <v>2459</v>
      </c>
      <c r="E75" s="122"/>
    </row>
    <row r="76" spans="1:5" s="97" customFormat="1" ht="18" x14ac:dyDescent="0.25">
      <c r="A76" s="115" t="e">
        <f>VLOOKUP(B76,'[1]LISTADO ATM'!$A$2:$C$817,3,0)</f>
        <v>#N/A</v>
      </c>
      <c r="B76" s="115"/>
      <c r="C76" s="115" t="e">
        <f>VLOOKUP(B76,'[1]LISTADO ATM'!$A$2:$B$816,2,0)</f>
        <v>#N/A</v>
      </c>
      <c r="D76" s="124" t="s">
        <v>2459</v>
      </c>
      <c r="E76" s="122"/>
    </row>
    <row r="77" spans="1:5" s="97" customFormat="1" ht="18" x14ac:dyDescent="0.25">
      <c r="A77" s="115" t="e">
        <f>VLOOKUP(B77,'[1]LISTADO ATM'!$A$2:$C$817,3,0)</f>
        <v>#N/A</v>
      </c>
      <c r="B77" s="115"/>
      <c r="C77" s="115" t="e">
        <f>VLOOKUP(B77,'[1]LISTADO ATM'!$A$2:$B$816,2,0)</f>
        <v>#N/A</v>
      </c>
      <c r="D77" s="124" t="s">
        <v>2459</v>
      </c>
      <c r="E77" s="122"/>
    </row>
    <row r="78" spans="1:5" s="97" customFormat="1" ht="18" x14ac:dyDescent="0.25">
      <c r="A78" s="115" t="e">
        <f>VLOOKUP(B78,'[1]LISTADO ATM'!$A$2:$C$817,3,0)</f>
        <v>#N/A</v>
      </c>
      <c r="B78" s="115"/>
      <c r="C78" s="115" t="e">
        <f>VLOOKUP(B78,'[1]LISTADO ATM'!$A$2:$B$816,2,0)</f>
        <v>#N/A</v>
      </c>
      <c r="D78" s="124" t="s">
        <v>2459</v>
      </c>
      <c r="E78" s="122"/>
    </row>
    <row r="79" spans="1:5" ht="18.75" thickBot="1" x14ac:dyDescent="0.3">
      <c r="A79" s="120" t="s">
        <v>2428</v>
      </c>
      <c r="B79" s="125">
        <f>COUNT(B61:B78)</f>
        <v>14</v>
      </c>
      <c r="C79" s="118"/>
      <c r="D79" s="118"/>
      <c r="E79" s="119"/>
    </row>
    <row r="80" spans="1:5" ht="15.75" thickBot="1" x14ac:dyDescent="0.3">
      <c r="A80" s="97"/>
      <c r="B80" s="97"/>
      <c r="C80" s="97"/>
      <c r="D80" s="97"/>
      <c r="E80" s="97"/>
    </row>
    <row r="81" spans="1:5" ht="18.75" customHeight="1" thickBot="1" x14ac:dyDescent="0.3">
      <c r="A81" s="156" t="s">
        <v>2429</v>
      </c>
      <c r="B81" s="157"/>
      <c r="C81" s="97"/>
      <c r="D81" s="97"/>
      <c r="E81" s="97"/>
    </row>
    <row r="82" spans="1:5" ht="18.75" thickBot="1" x14ac:dyDescent="0.3">
      <c r="A82" s="158">
        <f>+B57+B79</f>
        <v>55</v>
      </c>
      <c r="B82" s="159"/>
      <c r="C82" s="97"/>
      <c r="D82" s="97"/>
      <c r="E82" s="97"/>
    </row>
    <row r="83" spans="1:5" ht="15.75" thickBot="1" x14ac:dyDescent="0.3">
      <c r="A83" s="97"/>
      <c r="B83" s="97"/>
      <c r="C83" s="97"/>
      <c r="D83" s="97"/>
      <c r="E83" s="97"/>
    </row>
    <row r="84" spans="1:5" ht="18" customHeight="1" thickBot="1" x14ac:dyDescent="0.3">
      <c r="A84" s="150" t="s">
        <v>2432</v>
      </c>
      <c r="B84" s="151"/>
      <c r="C84" s="151"/>
      <c r="D84" s="151"/>
      <c r="E84" s="152"/>
    </row>
    <row r="85" spans="1:5" ht="18" x14ac:dyDescent="0.25">
      <c r="A85" s="113" t="s">
        <v>15</v>
      </c>
      <c r="B85" s="114" t="s">
        <v>2426</v>
      </c>
      <c r="C85" s="121" t="s">
        <v>46</v>
      </c>
      <c r="D85" s="160" t="s">
        <v>2433</v>
      </c>
      <c r="E85" s="161"/>
    </row>
    <row r="86" spans="1:5" ht="18.75" customHeight="1" x14ac:dyDescent="0.25">
      <c r="A86" s="115" t="str">
        <f>VLOOKUP(B86,'[1]LISTADO ATM'!$A$2:$C$817,3,0)</f>
        <v>NORTE</v>
      </c>
      <c r="B86" s="115">
        <v>291</v>
      </c>
      <c r="C86" s="115" t="str">
        <f>VLOOKUP(B86,'[1]LISTADO ATM'!$A$2:$B$816,2,0)</f>
        <v xml:space="preserve">ATM S/M Jumbo Las Colinas </v>
      </c>
      <c r="D86" s="142" t="s">
        <v>2476</v>
      </c>
      <c r="E86" s="143"/>
    </row>
    <row r="87" spans="1:5" ht="18" x14ac:dyDescent="0.25">
      <c r="A87" s="115" t="str">
        <f>VLOOKUP(B87,'[1]LISTADO ATM'!$A$2:$C$817,3,0)</f>
        <v>DISTRITO NACIONAL</v>
      </c>
      <c r="B87" s="115">
        <v>14</v>
      </c>
      <c r="C87" s="115" t="str">
        <f>VLOOKUP(B87,'[1]LISTADO ATM'!$A$2:$B$816,2,0)</f>
        <v xml:space="preserve">ATM Oficina Aeropuerto Las Américas I </v>
      </c>
      <c r="D87" s="142" t="s">
        <v>2476</v>
      </c>
      <c r="E87" s="143"/>
    </row>
    <row r="88" spans="1:5" ht="18" x14ac:dyDescent="0.25">
      <c r="A88" s="115" t="str">
        <f>VLOOKUP(B88,'[1]LISTADO ATM'!$A$2:$C$817,3,0)</f>
        <v>NORTE</v>
      </c>
      <c r="B88" s="115">
        <v>604</v>
      </c>
      <c r="C88" s="115" t="str">
        <f>VLOOKUP(B88,'[1]LISTADO ATM'!$A$2:$B$816,2,0)</f>
        <v xml:space="preserve">ATM Oficina Estancia Nueva (Moca) </v>
      </c>
      <c r="D88" s="142" t="s">
        <v>2494</v>
      </c>
      <c r="E88" s="143"/>
    </row>
    <row r="89" spans="1:5" ht="18" x14ac:dyDescent="0.25">
      <c r="A89" s="115" t="str">
        <f>VLOOKUP(B89,'[1]LISTADO ATM'!$A$2:$C$817,3,0)</f>
        <v>NORTE</v>
      </c>
      <c r="B89" s="115">
        <v>855</v>
      </c>
      <c r="C89" s="115" t="str">
        <f>VLOOKUP(B89,'[1]LISTADO ATM'!$A$2:$B$816,2,0)</f>
        <v xml:space="preserve">ATM Palacio de Justicia La Vega </v>
      </c>
      <c r="D89" s="142" t="s">
        <v>2476</v>
      </c>
      <c r="E89" s="143"/>
    </row>
    <row r="90" spans="1:5" ht="18" x14ac:dyDescent="0.25">
      <c r="A90" s="115" t="str">
        <f>VLOOKUP(B90,'[1]LISTADO ATM'!$A$2:$C$817,3,0)</f>
        <v>ESTE</v>
      </c>
      <c r="B90" s="115">
        <v>822</v>
      </c>
      <c r="C90" s="115" t="str">
        <f>VLOOKUP(B90,'[1]LISTADO ATM'!$A$2:$B$816,2,0)</f>
        <v xml:space="preserve">ATM INDUSPALMA </v>
      </c>
      <c r="D90" s="142" t="s">
        <v>2476</v>
      </c>
      <c r="E90" s="143"/>
    </row>
    <row r="91" spans="1:5" ht="18" x14ac:dyDescent="0.25">
      <c r="A91" s="115" t="str">
        <f>VLOOKUP(B91,'[1]LISTADO ATM'!$A$2:$C$817,3,0)</f>
        <v>DISTRITO NACIONAL</v>
      </c>
      <c r="B91" s="115">
        <v>724</v>
      </c>
      <c r="C91" s="115" t="str">
        <f>VLOOKUP(B91,'[1]LISTADO ATM'!$A$2:$B$816,2,0)</f>
        <v xml:space="preserve">ATM El Huacal I </v>
      </c>
      <c r="D91" s="142" t="s">
        <v>2494</v>
      </c>
      <c r="E91" s="143"/>
    </row>
    <row r="92" spans="1:5" ht="18" x14ac:dyDescent="0.25">
      <c r="A92" s="115" t="str">
        <f>VLOOKUP(B92,'[1]LISTADO ATM'!$A$2:$C$817,3,0)</f>
        <v>NORTE</v>
      </c>
      <c r="B92" s="115">
        <v>741</v>
      </c>
      <c r="C92" s="115" t="str">
        <f>VLOOKUP(B92,'[1]LISTADO ATM'!$A$2:$B$816,2,0)</f>
        <v>ATM CURNE UASD San Francisco de Macorís</v>
      </c>
      <c r="D92" s="142" t="s">
        <v>2476</v>
      </c>
      <c r="E92" s="143"/>
    </row>
    <row r="93" spans="1:5" ht="18" x14ac:dyDescent="0.25">
      <c r="A93" s="115" t="str">
        <f>VLOOKUP(B93,'[1]LISTADO ATM'!$A$2:$C$817,3,0)</f>
        <v>NORTE</v>
      </c>
      <c r="B93" s="115">
        <v>668</v>
      </c>
      <c r="C93" s="115" t="str">
        <f>VLOOKUP(B93,'[1]LISTADO ATM'!$A$2:$B$816,2,0)</f>
        <v>ATM Hospital HEMMI (Santiago)</v>
      </c>
      <c r="D93" s="142" t="s">
        <v>2476</v>
      </c>
      <c r="E93" s="143"/>
    </row>
    <row r="94" spans="1:5" ht="18" x14ac:dyDescent="0.25">
      <c r="A94" s="115" t="str">
        <f>VLOOKUP(B94,'[1]LISTADO ATM'!$A$2:$C$817,3,0)</f>
        <v>NORTE</v>
      </c>
      <c r="B94" s="115">
        <v>748</v>
      </c>
      <c r="C94" s="115" t="str">
        <f>VLOOKUP(B94,'[1]LISTADO ATM'!$A$2:$B$816,2,0)</f>
        <v xml:space="preserve">ATM Centro de Caja (Santiago) </v>
      </c>
      <c r="D94" s="142" t="s">
        <v>2476</v>
      </c>
      <c r="E94" s="143"/>
    </row>
    <row r="95" spans="1:5" ht="18" x14ac:dyDescent="0.25">
      <c r="A95" s="115" t="str">
        <f>VLOOKUP(B95,'[1]LISTADO ATM'!$A$2:$C$817,3,0)</f>
        <v>NORTE</v>
      </c>
      <c r="B95" s="115">
        <v>740</v>
      </c>
      <c r="C95" s="115" t="str">
        <f>VLOOKUP(B95,'[1]LISTADO ATM'!$A$2:$B$816,2,0)</f>
        <v xml:space="preserve">ATM EDENORTE (Santiago) </v>
      </c>
      <c r="D95" s="142" t="s">
        <v>2476</v>
      </c>
      <c r="E95" s="143"/>
    </row>
    <row r="96" spans="1:5" s="97" customFormat="1" ht="18" x14ac:dyDescent="0.25">
      <c r="A96" s="115" t="str">
        <f>VLOOKUP(B96,'[1]LISTADO ATM'!$A$2:$C$817,3,0)</f>
        <v>ESTE</v>
      </c>
      <c r="B96" s="115">
        <v>651</v>
      </c>
      <c r="C96" s="115" t="str">
        <f>VLOOKUP(B96,'[1]LISTADO ATM'!$A$2:$B$816,2,0)</f>
        <v>ATM Eco Petroleo Romana</v>
      </c>
      <c r="D96" s="142" t="s">
        <v>2476</v>
      </c>
      <c r="E96" s="143"/>
    </row>
    <row r="97" spans="1:5" s="97" customFormat="1" ht="18" x14ac:dyDescent="0.25">
      <c r="A97" s="115" t="str">
        <f>VLOOKUP(B97,'[1]LISTADO ATM'!$A$2:$C$817,3,0)</f>
        <v>DISTRITO NACIONAL</v>
      </c>
      <c r="B97" s="115">
        <v>517</v>
      </c>
      <c r="C97" s="115" t="str">
        <f>VLOOKUP(B97,'[1]LISTADO ATM'!$A$2:$B$816,2,0)</f>
        <v xml:space="preserve">ATM Autobanco Oficina Sans Soucí </v>
      </c>
      <c r="D97" s="142" t="s">
        <v>2476</v>
      </c>
      <c r="E97" s="143"/>
    </row>
    <row r="98" spans="1:5" s="97" customFormat="1" ht="18" x14ac:dyDescent="0.25">
      <c r="A98" s="115" t="str">
        <f>VLOOKUP(B98,'[1]LISTADO ATM'!$A$2:$C$817,3,0)</f>
        <v>ESTE</v>
      </c>
      <c r="B98" s="115">
        <v>330</v>
      </c>
      <c r="C98" s="115" t="str">
        <f>VLOOKUP(B98,'[1]LISTADO ATM'!$A$2:$B$816,2,0)</f>
        <v xml:space="preserve">ATM Oficina Boulevard (Higuey) </v>
      </c>
      <c r="D98" s="142" t="s">
        <v>2476</v>
      </c>
      <c r="E98" s="143"/>
    </row>
    <row r="99" spans="1:5" s="97" customFormat="1" ht="18" x14ac:dyDescent="0.25">
      <c r="A99" s="115" t="str">
        <f>VLOOKUP(B99,'[1]LISTADO ATM'!$A$2:$C$817,3,0)</f>
        <v>NORTE</v>
      </c>
      <c r="B99" s="115">
        <v>520</v>
      </c>
      <c r="C99" s="115" t="str">
        <f>VLOOKUP(B99,'[1]LISTADO ATM'!$A$2:$B$816,2,0)</f>
        <v xml:space="preserve">ATM Cooperativa Navarrete (COOPNAVA) </v>
      </c>
      <c r="D99" s="142" t="s">
        <v>2476</v>
      </c>
      <c r="E99" s="143"/>
    </row>
    <row r="100" spans="1:5" s="97" customFormat="1" ht="18" x14ac:dyDescent="0.25">
      <c r="A100" s="115" t="str">
        <f>VLOOKUP(B100,'[1]LISTADO ATM'!$A$2:$C$817,3,0)</f>
        <v>SUR</v>
      </c>
      <c r="B100" s="115">
        <v>615</v>
      </c>
      <c r="C100" s="115" t="str">
        <f>VLOOKUP(B100,'[1]LISTADO ATM'!$A$2:$B$816,2,0)</f>
        <v xml:space="preserve">ATM Estación Sunix Cabral (Barahona) </v>
      </c>
      <c r="D100" s="142" t="s">
        <v>2476</v>
      </c>
      <c r="E100" s="143"/>
    </row>
    <row r="101" spans="1:5" s="97" customFormat="1" ht="18" x14ac:dyDescent="0.25">
      <c r="A101" s="115" t="str">
        <f>VLOOKUP(B101,'[1]LISTADO ATM'!$A$2:$C$817,3,0)</f>
        <v>NORTE</v>
      </c>
      <c r="B101" s="115">
        <v>942</v>
      </c>
      <c r="C101" s="115" t="str">
        <f>VLOOKUP(B101,'[1]LISTADO ATM'!$A$2:$B$816,2,0)</f>
        <v xml:space="preserve">ATM Estación Texaco La Vega </v>
      </c>
      <c r="D101" s="142" t="s">
        <v>2476</v>
      </c>
      <c r="E101" s="143"/>
    </row>
    <row r="102" spans="1:5" s="97" customFormat="1" ht="18" x14ac:dyDescent="0.25">
      <c r="A102" s="115" t="str">
        <f>VLOOKUP(B102,'[1]LISTADO ATM'!$A$2:$C$817,3,0)</f>
        <v>DISTRITO NACIONAL</v>
      </c>
      <c r="B102" s="115">
        <v>755</v>
      </c>
      <c r="C102" s="115" t="str">
        <f>VLOOKUP(B102,'[1]LISTADO ATM'!$A$2:$B$816,2,0)</f>
        <v xml:space="preserve">ATM Oficina Galería del Este (Plaza) </v>
      </c>
      <c r="D102" s="142" t="s">
        <v>2476</v>
      </c>
      <c r="E102" s="143"/>
    </row>
    <row r="103" spans="1:5" ht="18" x14ac:dyDescent="0.25">
      <c r="A103" s="115" t="str">
        <f>VLOOKUP(B103,'[1]LISTADO ATM'!$A$2:$C$817,3,0)</f>
        <v>DISTRITO NACIONAL</v>
      </c>
      <c r="B103" s="115">
        <v>347</v>
      </c>
      <c r="C103" s="115" t="str">
        <f>VLOOKUP(B103,'[1]LISTADO ATM'!$A$2:$B$816,2,0)</f>
        <v>ATM Patio de Colombia</v>
      </c>
      <c r="D103" s="142" t="s">
        <v>2476</v>
      </c>
      <c r="E103" s="143"/>
    </row>
    <row r="104" spans="1:5" ht="18" x14ac:dyDescent="0.25">
      <c r="A104" s="115" t="str">
        <f>VLOOKUP(B104,'[1]LISTADO ATM'!$A$2:$C$817,3,0)</f>
        <v>NORTE</v>
      </c>
      <c r="B104" s="115">
        <v>290</v>
      </c>
      <c r="C104" s="115" t="str">
        <f>VLOOKUP(B104,'[1]LISTADO ATM'!$A$2:$B$816,2,0)</f>
        <v xml:space="preserve">ATM Oficina San Francisco de Macorís </v>
      </c>
      <c r="D104" s="142" t="s">
        <v>2476</v>
      </c>
      <c r="E104" s="143"/>
    </row>
    <row r="105" spans="1:5" s="97" customFormat="1" ht="18" x14ac:dyDescent="0.25">
      <c r="A105" s="115" t="str">
        <f>VLOOKUP(B105,'[1]LISTADO ATM'!$A$2:$C$817,3,0)</f>
        <v>DISTRITO NACIONAL</v>
      </c>
      <c r="B105" s="115">
        <v>359</v>
      </c>
      <c r="C105" s="115" t="str">
        <f>VLOOKUP(B105,'[1]LISTADO ATM'!$A$2:$B$816,2,0)</f>
        <v>ATM S/M Bravo Ozama</v>
      </c>
      <c r="D105" s="142" t="s">
        <v>2476</v>
      </c>
      <c r="E105" s="143"/>
    </row>
    <row r="106" spans="1:5" s="97" customFormat="1" ht="18" x14ac:dyDescent="0.25">
      <c r="A106" s="115" t="str">
        <f>VLOOKUP(B106,'[1]LISTADO ATM'!$A$2:$C$817,3,0)</f>
        <v>DISTRITO NACIONAL</v>
      </c>
      <c r="B106" s="115">
        <v>387</v>
      </c>
      <c r="C106" s="115" t="str">
        <f>VLOOKUP(B106,'[1]LISTADO ATM'!$A$2:$B$816,2,0)</f>
        <v xml:space="preserve">ATM S/M La Cadena San Vicente de Paul </v>
      </c>
      <c r="D106" s="142" t="s">
        <v>2476</v>
      </c>
      <c r="E106" s="143"/>
    </row>
    <row r="107" spans="1:5" s="97" customFormat="1" ht="18" x14ac:dyDescent="0.25">
      <c r="A107" s="115" t="str">
        <f>VLOOKUP(B107,'[1]LISTADO ATM'!$A$2:$C$817,3,0)</f>
        <v>NORTE</v>
      </c>
      <c r="B107" s="115">
        <v>731</v>
      </c>
      <c r="C107" s="115" t="str">
        <f>VLOOKUP(B107,'[1]LISTADO ATM'!$A$2:$B$816,2,0)</f>
        <v xml:space="preserve">ATM UNP Villa González </v>
      </c>
      <c r="D107" s="142" t="s">
        <v>2476</v>
      </c>
      <c r="E107" s="143"/>
    </row>
    <row r="108" spans="1:5" s="97" customFormat="1" ht="18" x14ac:dyDescent="0.25">
      <c r="A108" s="115" t="str">
        <f>VLOOKUP(B108,'[1]LISTADO ATM'!$A$2:$C$817,3,0)</f>
        <v>NORTE</v>
      </c>
      <c r="B108" s="115">
        <v>635</v>
      </c>
      <c r="C108" s="115" t="str">
        <f>VLOOKUP(B108,'[1]LISTADO ATM'!$A$2:$B$816,2,0)</f>
        <v xml:space="preserve">ATM Zona Franca Tamboril </v>
      </c>
      <c r="D108" s="142" t="s">
        <v>2476</v>
      </c>
      <c r="E108" s="143"/>
    </row>
    <row r="109" spans="1:5" s="97" customFormat="1" ht="18.75" thickBot="1" x14ac:dyDescent="0.3">
      <c r="A109" s="115" t="e">
        <f>VLOOKUP(B109,'[1]LISTADO ATM'!$A$2:$C$817,3,0)</f>
        <v>#N/A</v>
      </c>
      <c r="B109" s="115"/>
      <c r="C109" s="115" t="e">
        <f>VLOOKUP(B109,'[1]LISTADO ATM'!$A$2:$B$816,2,0)</f>
        <v>#N/A</v>
      </c>
      <c r="D109" s="142"/>
      <c r="E109" s="143"/>
    </row>
    <row r="110" spans="1:5" ht="18.75" thickBot="1" x14ac:dyDescent="0.3">
      <c r="A110" s="120" t="s">
        <v>2428</v>
      </c>
      <c r="B110" s="134">
        <f>COUNT(B86:B109)</f>
        <v>23</v>
      </c>
      <c r="C110" s="118"/>
      <c r="D110" s="118"/>
      <c r="E110" s="119"/>
    </row>
  </sheetData>
  <mergeCells count="35">
    <mergeCell ref="A59:E59"/>
    <mergeCell ref="A81:B81"/>
    <mergeCell ref="A82:B82"/>
    <mergeCell ref="A84:E84"/>
    <mergeCell ref="D85:E85"/>
    <mergeCell ref="D108:E108"/>
    <mergeCell ref="D109:E109"/>
    <mergeCell ref="A1:E1"/>
    <mergeCell ref="A2:E2"/>
    <mergeCell ref="A3:E3"/>
    <mergeCell ref="A8:E8"/>
    <mergeCell ref="C11:E11"/>
    <mergeCell ref="A13:E13"/>
    <mergeCell ref="D89:E89"/>
    <mergeCell ref="D90:E90"/>
    <mergeCell ref="D88:E88"/>
    <mergeCell ref="D87:E87"/>
    <mergeCell ref="D86:E86"/>
    <mergeCell ref="D91:E91"/>
    <mergeCell ref="D92:E92"/>
    <mergeCell ref="D93:E93"/>
    <mergeCell ref="D94:E94"/>
    <mergeCell ref="D95:E95"/>
    <mergeCell ref="D103:E103"/>
    <mergeCell ref="D104:E104"/>
    <mergeCell ref="D105:E105"/>
    <mergeCell ref="D106:E106"/>
    <mergeCell ref="D107:E107"/>
    <mergeCell ref="D96:E96"/>
    <mergeCell ref="D97:E97"/>
    <mergeCell ref="D98:E98"/>
    <mergeCell ref="D99:E99"/>
    <mergeCell ref="D100:E100"/>
    <mergeCell ref="D101:E101"/>
    <mergeCell ref="D102:E102"/>
  </mergeCells>
  <phoneticPr fontId="47" type="noConversion"/>
  <conditionalFormatting sqref="B111:B1048576">
    <cfRule type="duplicateValues" dxfId="167" priority="301"/>
    <cfRule type="duplicateValues" dxfId="166" priority="302"/>
  </conditionalFormatting>
  <conditionalFormatting sqref="B80:B84 B58:B59 B1:B8 B10 B12:B13 B86:B95 B61:B66 B73:B78 B103:B109">
    <cfRule type="duplicateValues" dxfId="165" priority="82"/>
  </conditionalFormatting>
  <conditionalFormatting sqref="B80:B84 B58:B59 B86:B95 B61:B66 B73:B78 B103:B109">
    <cfRule type="duplicateValues" dxfId="164" priority="83"/>
  </conditionalFormatting>
  <conditionalFormatting sqref="B10">
    <cfRule type="duplicateValues" dxfId="163" priority="291443"/>
  </conditionalFormatting>
  <conditionalFormatting sqref="B36:B37 B46:B54">
    <cfRule type="duplicateValues" dxfId="162" priority="40"/>
  </conditionalFormatting>
  <conditionalFormatting sqref="E36:E37 E46:E54">
    <cfRule type="duplicateValues" dxfId="161" priority="39"/>
  </conditionalFormatting>
  <conditionalFormatting sqref="E36:E37">
    <cfRule type="duplicateValues" dxfId="160" priority="38"/>
  </conditionalFormatting>
  <conditionalFormatting sqref="E36:E37 E46:E54">
    <cfRule type="duplicateValues" dxfId="159" priority="35"/>
    <cfRule type="duplicateValues" dxfId="158" priority="36"/>
    <cfRule type="duplicateValues" dxfId="157" priority="37"/>
  </conditionalFormatting>
  <conditionalFormatting sqref="E36:E37 E46:E54">
    <cfRule type="duplicateValues" dxfId="156" priority="33"/>
    <cfRule type="duplicateValues" dxfId="155" priority="34"/>
  </conditionalFormatting>
  <conditionalFormatting sqref="E36:E37">
    <cfRule type="duplicateValues" dxfId="154" priority="30"/>
    <cfRule type="duplicateValues" dxfId="153" priority="31"/>
    <cfRule type="duplicateValues" dxfId="152" priority="32"/>
  </conditionalFormatting>
  <conditionalFormatting sqref="E36:E37">
    <cfRule type="duplicateValues" dxfId="151" priority="29"/>
  </conditionalFormatting>
  <conditionalFormatting sqref="E36:E37">
    <cfRule type="duplicateValues" dxfId="150" priority="26"/>
    <cfRule type="duplicateValues" dxfId="149" priority="27"/>
    <cfRule type="duplicateValues" dxfId="148" priority="28"/>
  </conditionalFormatting>
  <conditionalFormatting sqref="E36:E37">
    <cfRule type="duplicateValues" dxfId="147" priority="24"/>
    <cfRule type="duplicateValues" dxfId="146" priority="25"/>
  </conditionalFormatting>
  <conditionalFormatting sqref="B38:B45">
    <cfRule type="duplicateValues" dxfId="145" priority="23"/>
  </conditionalFormatting>
  <conditionalFormatting sqref="E38:E45">
    <cfRule type="duplicateValues" dxfId="144" priority="22"/>
  </conditionalFormatting>
  <conditionalFormatting sqref="E38:E45">
    <cfRule type="duplicateValues" dxfId="143" priority="21"/>
  </conditionalFormatting>
  <conditionalFormatting sqref="E38:E45">
    <cfRule type="duplicateValues" dxfId="142" priority="18"/>
    <cfRule type="duplicateValues" dxfId="141" priority="19"/>
    <cfRule type="duplicateValues" dxfId="140" priority="20"/>
  </conditionalFormatting>
  <conditionalFormatting sqref="E38:E45">
    <cfRule type="duplicateValues" dxfId="139" priority="16"/>
    <cfRule type="duplicateValues" dxfId="138" priority="17"/>
  </conditionalFormatting>
  <conditionalFormatting sqref="E38:E45">
    <cfRule type="duplicateValues" dxfId="137" priority="13"/>
    <cfRule type="duplicateValues" dxfId="136" priority="14"/>
    <cfRule type="duplicateValues" dxfId="135" priority="15"/>
  </conditionalFormatting>
  <conditionalFormatting sqref="E38:E45">
    <cfRule type="duplicateValues" dxfId="134" priority="12"/>
  </conditionalFormatting>
  <conditionalFormatting sqref="E38:E45">
    <cfRule type="duplicateValues" dxfId="133" priority="9"/>
    <cfRule type="duplicateValues" dxfId="132" priority="10"/>
    <cfRule type="duplicateValues" dxfId="131" priority="11"/>
  </conditionalFormatting>
  <conditionalFormatting sqref="E38:E45">
    <cfRule type="duplicateValues" dxfId="130" priority="7"/>
    <cfRule type="duplicateValues" dxfId="129" priority="8"/>
  </conditionalFormatting>
  <conditionalFormatting sqref="B67:B72">
    <cfRule type="duplicateValues" dxfId="128" priority="5"/>
  </conditionalFormatting>
  <conditionalFormatting sqref="B67:B72">
    <cfRule type="duplicateValues" dxfId="127" priority="6"/>
  </conditionalFormatting>
  <conditionalFormatting sqref="B55:B56 B15:B35">
    <cfRule type="duplicateValues" dxfId="126" priority="291705"/>
  </conditionalFormatting>
  <conditionalFormatting sqref="E55:E56 E23:E35">
    <cfRule type="duplicateValues" dxfId="125" priority="291707"/>
  </conditionalFormatting>
  <conditionalFormatting sqref="E55:E56 E23:E35">
    <cfRule type="duplicateValues" dxfId="124" priority="291709"/>
    <cfRule type="duplicateValues" dxfId="123" priority="291710"/>
    <cfRule type="duplicateValues" dxfId="122" priority="291711"/>
  </conditionalFormatting>
  <conditionalFormatting sqref="E55:E56 E23:E35">
    <cfRule type="duplicateValues" dxfId="121" priority="291715"/>
    <cfRule type="duplicateValues" dxfId="120" priority="291716"/>
  </conditionalFormatting>
  <conditionalFormatting sqref="E34:E35 E55:E56">
    <cfRule type="duplicateValues" dxfId="119" priority="291719"/>
  </conditionalFormatting>
  <conditionalFormatting sqref="E34:E35 E55:E56">
    <cfRule type="duplicateValues" dxfId="118" priority="291721"/>
    <cfRule type="duplicateValues" dxfId="117" priority="291722"/>
    <cfRule type="duplicateValues" dxfId="116" priority="291723"/>
  </conditionalFormatting>
  <conditionalFormatting sqref="E34:E35 E55:E56">
    <cfRule type="duplicateValues" dxfId="115" priority="291727"/>
    <cfRule type="duplicateValues" dxfId="114" priority="291728"/>
  </conditionalFormatting>
  <conditionalFormatting sqref="B96:B102">
    <cfRule type="duplicateValues" dxfId="113" priority="3"/>
  </conditionalFormatting>
  <conditionalFormatting sqref="B96:B102">
    <cfRule type="duplicateValues" dxfId="112" priority="4"/>
  </conditionalFormatting>
  <conditionalFormatting sqref="B1:B1048576">
    <cfRule type="duplicateValues" dxfId="111" priority="2"/>
  </conditionalFormatting>
  <conditionalFormatting sqref="E1:E1048576">
    <cfRule type="duplicateValues" dxfId="110" priority="1"/>
  </conditionalFormatting>
  <conditionalFormatting sqref="E15:E22">
    <cfRule type="duplicateValues" dxfId="109" priority="291916"/>
  </conditionalFormatting>
  <conditionalFormatting sqref="E15:E22">
    <cfRule type="duplicateValues" dxfId="108" priority="291917"/>
    <cfRule type="duplicateValues" dxfId="107" priority="291918"/>
    <cfRule type="duplicateValues" dxfId="106" priority="291919"/>
  </conditionalFormatting>
  <conditionalFormatting sqref="E15:E22">
    <cfRule type="duplicateValues" dxfId="105" priority="291920"/>
    <cfRule type="duplicateValues" dxfId="104" priority="291921"/>
  </conditionalFormatting>
  <conditionalFormatting sqref="E23:E35">
    <cfRule type="duplicateValues" dxfId="103" priority="291935"/>
  </conditionalFormatting>
  <conditionalFormatting sqref="E23:E35">
    <cfRule type="duplicateValues" dxfId="102" priority="291937"/>
    <cfRule type="duplicateValues" dxfId="101" priority="291938"/>
    <cfRule type="duplicateValues" dxfId="100" priority="291939"/>
  </conditionalFormatting>
  <conditionalFormatting sqref="E23:E33">
    <cfRule type="duplicateValues" dxfId="99" priority="291943"/>
  </conditionalFormatting>
  <conditionalFormatting sqref="E23:E33">
    <cfRule type="duplicateValues" dxfId="98" priority="291945"/>
    <cfRule type="duplicateValues" dxfId="97" priority="291946"/>
    <cfRule type="duplicateValues" dxfId="96" priority="291947"/>
  </conditionalFormatting>
  <conditionalFormatting sqref="E23:E33">
    <cfRule type="duplicateValues" dxfId="95" priority="291951"/>
    <cfRule type="duplicateValues" dxfId="94" priority="29195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1">
        <v>581</v>
      </c>
      <c r="B430" s="131" t="s">
        <v>1606</v>
      </c>
      <c r="C430" s="131" t="s">
        <v>1275</v>
      </c>
    </row>
    <row r="431" spans="1:3" x14ac:dyDescent="0.25">
      <c r="A431" s="40">
        <v>582</v>
      </c>
      <c r="B431" s="40" t="s">
        <v>2496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93" priority="120"/>
  </conditionalFormatting>
  <conditionalFormatting sqref="A27:A34">
    <cfRule type="duplicateValues" dxfId="92" priority="107630"/>
  </conditionalFormatting>
  <conditionalFormatting sqref="A27:A34">
    <cfRule type="duplicateValues" dxfId="91" priority="109"/>
  </conditionalFormatting>
  <conditionalFormatting sqref="A42:A45">
    <cfRule type="duplicateValues" dxfId="90" priority="107"/>
  </conditionalFormatting>
  <conditionalFormatting sqref="A7:A11">
    <cfRule type="duplicateValues" dxfId="89" priority="118999"/>
  </conditionalFormatting>
  <conditionalFormatting sqref="A7:A11">
    <cfRule type="duplicateValues" dxfId="88" priority="119003"/>
    <cfRule type="duplicateValues" dxfId="87" priority="119004"/>
  </conditionalFormatting>
  <conditionalFormatting sqref="A7:A11">
    <cfRule type="duplicateValues" dxfId="86" priority="119007"/>
    <cfRule type="duplicateValues" dxfId="85" priority="119008"/>
  </conditionalFormatting>
  <conditionalFormatting sqref="B37:B39">
    <cfRule type="duplicateValues" dxfId="84" priority="66"/>
    <cfRule type="duplicateValues" dxfId="83" priority="67"/>
  </conditionalFormatting>
  <conditionalFormatting sqref="B37:B39">
    <cfRule type="duplicateValues" dxfId="82" priority="65"/>
  </conditionalFormatting>
  <conditionalFormatting sqref="B37:B39">
    <cfRule type="duplicateValues" dxfId="81" priority="64"/>
  </conditionalFormatting>
  <conditionalFormatting sqref="B37:B39">
    <cfRule type="duplicateValues" dxfId="80" priority="62"/>
    <cfRule type="duplicateValues" dxfId="79" priority="63"/>
  </conditionalFormatting>
  <conditionalFormatting sqref="A27:A34">
    <cfRule type="duplicateValues" dxfId="78" priority="56"/>
  </conditionalFormatting>
  <conditionalFormatting sqref="A27:A34">
    <cfRule type="duplicateValues" dxfId="77" priority="54"/>
    <cfRule type="duplicateValues" dxfId="76" priority="55"/>
  </conditionalFormatting>
  <conditionalFormatting sqref="A27:A34">
    <cfRule type="duplicateValues" dxfId="75" priority="52"/>
    <cfRule type="duplicateValues" dxfId="74" priority="53"/>
  </conditionalFormatting>
  <conditionalFormatting sqref="B3">
    <cfRule type="duplicateValues" dxfId="73" priority="40"/>
    <cfRule type="duplicateValues" dxfId="72" priority="41"/>
  </conditionalFormatting>
  <conditionalFormatting sqref="B3">
    <cfRule type="duplicateValues" dxfId="71" priority="39"/>
  </conditionalFormatting>
  <conditionalFormatting sqref="B3">
    <cfRule type="duplicateValues" dxfId="70" priority="38"/>
  </conditionalFormatting>
  <conditionalFormatting sqref="B3">
    <cfRule type="duplicateValues" dxfId="69" priority="36"/>
    <cfRule type="duplicateValues" dxfId="68" priority="37"/>
  </conditionalFormatting>
  <conditionalFormatting sqref="A4:A6">
    <cfRule type="duplicateValues" dxfId="67" priority="35"/>
  </conditionalFormatting>
  <conditionalFormatting sqref="A4:A6">
    <cfRule type="duplicateValues" dxfId="66" priority="33"/>
    <cfRule type="duplicateValues" dxfId="65" priority="34"/>
  </conditionalFormatting>
  <conditionalFormatting sqref="A4:A6">
    <cfRule type="duplicateValues" dxfId="64" priority="31"/>
    <cfRule type="duplicateValues" dxfId="63" priority="32"/>
  </conditionalFormatting>
  <conditionalFormatting sqref="A30:A34">
    <cfRule type="duplicateValues" dxfId="62" priority="30"/>
  </conditionalFormatting>
  <conditionalFormatting sqref="A30:A34">
    <cfRule type="duplicateValues" dxfId="61" priority="29"/>
  </conditionalFormatting>
  <conditionalFormatting sqref="A3:A6">
    <cfRule type="duplicateValues" dxfId="60" priority="12"/>
  </conditionalFormatting>
  <conditionalFormatting sqref="A3:A6">
    <cfRule type="duplicateValues" dxfId="59" priority="10"/>
    <cfRule type="duplicateValues" dxfId="58" priority="11"/>
  </conditionalFormatting>
  <conditionalFormatting sqref="A3:A6">
    <cfRule type="duplicateValues" dxfId="57" priority="8"/>
    <cfRule type="duplicateValues" dxfId="56" priority="9"/>
  </conditionalFormatting>
  <conditionalFormatting sqref="A35:A41">
    <cfRule type="duplicateValues" dxfId="55" priority="7"/>
  </conditionalFormatting>
  <conditionalFormatting sqref="B4:B6">
    <cfRule type="duplicateValues" dxfId="54" priority="5"/>
    <cfRule type="duplicateValues" dxfId="53" priority="6"/>
  </conditionalFormatting>
  <conditionalFormatting sqref="B4:B6">
    <cfRule type="duplicateValues" dxfId="52" priority="4"/>
  </conditionalFormatting>
  <conditionalFormatting sqref="B4:B6">
    <cfRule type="duplicateValues" dxfId="51" priority="3"/>
  </conditionalFormatting>
  <conditionalFormatting sqref="B4:B6">
    <cfRule type="duplicateValues" dxfId="50" priority="1"/>
    <cfRule type="duplicateValues" dxfId="4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8" priority="51"/>
  </conditionalFormatting>
  <conditionalFormatting sqref="E9:E1048576 E1:E2">
    <cfRule type="duplicateValues" dxfId="47" priority="99232"/>
  </conditionalFormatting>
  <conditionalFormatting sqref="E4">
    <cfRule type="duplicateValues" dxfId="46" priority="44"/>
  </conditionalFormatting>
  <conditionalFormatting sqref="E5:E8">
    <cfRule type="duplicateValues" dxfId="45" priority="42"/>
  </conditionalFormatting>
  <conditionalFormatting sqref="B12">
    <cfRule type="duplicateValues" dxfId="44" priority="16"/>
    <cfRule type="duplicateValues" dxfId="43" priority="17"/>
    <cfRule type="duplicateValues" dxfId="42" priority="18"/>
  </conditionalFormatting>
  <conditionalFormatting sqref="B12">
    <cfRule type="duplicateValues" dxfId="41" priority="15"/>
  </conditionalFormatting>
  <conditionalFormatting sqref="B12">
    <cfRule type="duplicateValues" dxfId="40" priority="13"/>
    <cfRule type="duplicateValues" dxfId="39" priority="14"/>
  </conditionalFormatting>
  <conditionalFormatting sqref="B12">
    <cfRule type="duplicateValues" dxfId="38" priority="10"/>
    <cfRule type="duplicateValues" dxfId="37" priority="11"/>
    <cfRule type="duplicateValues" dxfId="36" priority="12"/>
  </conditionalFormatting>
  <conditionalFormatting sqref="B12">
    <cfRule type="duplicateValues" dxfId="35" priority="9"/>
  </conditionalFormatting>
  <conditionalFormatting sqref="B12">
    <cfRule type="duplicateValues" dxfId="34" priority="7"/>
    <cfRule type="duplicateValues" dxfId="33" priority="8"/>
  </conditionalFormatting>
  <conditionalFormatting sqref="B12">
    <cfRule type="duplicateValues" dxfId="32" priority="6"/>
  </conditionalFormatting>
  <conditionalFormatting sqref="B12">
    <cfRule type="duplicateValues" dxfId="31" priority="3"/>
    <cfRule type="duplicateValues" dxfId="30" priority="4"/>
    <cfRule type="duplicateValues" dxfId="29" priority="5"/>
  </conditionalFormatting>
  <conditionalFormatting sqref="B12">
    <cfRule type="duplicateValues" dxfId="28" priority="2"/>
  </conditionalFormatting>
  <conditionalFormatting sqref="B12">
    <cfRule type="duplicateValues" dxfId="2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2021-01-03T12:13:58Z</dcterms:modified>
</cp:coreProperties>
</file>