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5\"/>
    </mc:Choice>
  </mc:AlternateContent>
  <bookViews>
    <workbookView xWindow="0" yWindow="0" windowWidth="15630" windowHeight="474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REPORTE!$A$4:$Q$152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3" i="16" l="1"/>
  <c r="A79" i="16" l="1"/>
  <c r="C79" i="16"/>
  <c r="B147" i="16"/>
  <c r="A149" i="1"/>
  <c r="A150" i="1"/>
  <c r="A151" i="1"/>
  <c r="A152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A78" i="16"/>
  <c r="C78" i="16"/>
  <c r="A142" i="16"/>
  <c r="A143" i="16"/>
  <c r="A144" i="16"/>
  <c r="C142" i="16"/>
  <c r="C143" i="16"/>
  <c r="C144" i="16"/>
  <c r="A141" i="16"/>
  <c r="C141" i="16"/>
  <c r="C140" i="16" l="1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B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80" i="16"/>
  <c r="A108" i="16" s="1"/>
  <c r="C77" i="16"/>
  <c r="A77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0" i="16"/>
  <c r="A10" i="16"/>
  <c r="A148" i="1"/>
  <c r="F148" i="1"/>
  <c r="G148" i="1"/>
  <c r="H148" i="1"/>
  <c r="I148" i="1"/>
  <c r="J148" i="1"/>
  <c r="K148" i="1"/>
  <c r="A147" i="1"/>
  <c r="F147" i="1"/>
  <c r="G147" i="1"/>
  <c r="H147" i="1"/>
  <c r="I147" i="1"/>
  <c r="J147" i="1"/>
  <c r="K147" i="1"/>
  <c r="A146" i="1"/>
  <c r="F146" i="1"/>
  <c r="G146" i="1"/>
  <c r="H146" i="1"/>
  <c r="I146" i="1"/>
  <c r="J146" i="1"/>
  <c r="K146" i="1"/>
  <c r="A145" i="1"/>
  <c r="F145" i="1"/>
  <c r="G145" i="1"/>
  <c r="H145" i="1"/>
  <c r="I145" i="1"/>
  <c r="J145" i="1"/>
  <c r="K145" i="1"/>
  <c r="A144" i="1"/>
  <c r="F144" i="1"/>
  <c r="G144" i="1"/>
  <c r="H144" i="1"/>
  <c r="I144" i="1"/>
  <c r="J144" i="1"/>
  <c r="K144" i="1"/>
  <c r="A143" i="1"/>
  <c r="F143" i="1"/>
  <c r="G143" i="1"/>
  <c r="H143" i="1"/>
  <c r="I143" i="1"/>
  <c r="J143" i="1"/>
  <c r="K143" i="1"/>
  <c r="A142" i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A140" i="1"/>
  <c r="F140" i="1"/>
  <c r="G140" i="1"/>
  <c r="H140" i="1"/>
  <c r="I140" i="1"/>
  <c r="J140" i="1"/>
  <c r="K140" i="1"/>
  <c r="A139" i="1"/>
  <c r="F139" i="1"/>
  <c r="G139" i="1"/>
  <c r="H139" i="1"/>
  <c r="I139" i="1"/>
  <c r="J139" i="1"/>
  <c r="K139" i="1"/>
  <c r="A138" i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132" i="1"/>
  <c r="F132" i="1"/>
  <c r="G132" i="1"/>
  <c r="H132" i="1"/>
  <c r="I132" i="1"/>
  <c r="J132" i="1"/>
  <c r="K132" i="1"/>
  <c r="F88" i="1"/>
  <c r="A131" i="1" l="1"/>
  <c r="A130" i="1"/>
  <c r="A129" i="1"/>
  <c r="A128" i="1"/>
  <c r="A127" i="1"/>
  <c r="A126" i="1"/>
  <c r="A125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F110" i="1" l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A110" i="1"/>
  <c r="A109" i="1"/>
  <c r="A108" i="1"/>
  <c r="A107" i="1"/>
  <c r="A106" i="1"/>
  <c r="F100" i="1"/>
  <c r="G100" i="1"/>
  <c r="H100" i="1"/>
  <c r="I100" i="1"/>
  <c r="J100" i="1"/>
  <c r="K100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A105" i="1"/>
  <c r="A104" i="1"/>
  <c r="A103" i="1"/>
  <c r="A102" i="1"/>
  <c r="A101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100" i="1"/>
  <c r="A99" i="1"/>
  <c r="A98" i="1"/>
  <c r="A97" i="1"/>
  <c r="A96" i="1"/>
  <c r="A95" i="1"/>
  <c r="A94" i="1"/>
  <c r="A93" i="1"/>
  <c r="A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91" i="1"/>
  <c r="A90" i="1"/>
  <c r="A89" i="1"/>
  <c r="A88" i="1"/>
  <c r="A87" i="1"/>
  <c r="A86" i="1"/>
  <c r="A85" i="1"/>
  <c r="A84" i="1"/>
  <c r="A83" i="1"/>
  <c r="A82" i="1"/>
  <c r="A72" i="1" l="1"/>
  <c r="A73" i="1"/>
  <c r="A74" i="1"/>
  <c r="A75" i="1"/>
  <c r="A76" i="1"/>
  <c r="A77" i="1"/>
  <c r="A78" i="1"/>
  <c r="A79" i="1"/>
  <c r="A80" i="1"/>
  <c r="A81" i="1"/>
  <c r="T5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 l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 l="1"/>
  <c r="G72" i="1"/>
  <c r="H72" i="1"/>
  <c r="I72" i="1"/>
  <c r="J72" i="1"/>
  <c r="K72" i="1"/>
  <c r="A71" i="1" l="1"/>
  <c r="F71" i="1"/>
  <c r="G71" i="1"/>
  <c r="H71" i="1"/>
  <c r="I71" i="1"/>
  <c r="J71" i="1"/>
  <c r="K71" i="1"/>
  <c r="F70" i="1" l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70" i="1"/>
  <c r="A69" i="1"/>
  <c r="A68" i="1"/>
  <c r="A67" i="1" l="1"/>
  <c r="A66" i="1"/>
  <c r="A65" i="1"/>
  <c r="A64" i="1"/>
  <c r="A63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62" i="1"/>
  <c r="A61" i="1"/>
  <c r="A60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59" i="1" l="1"/>
  <c r="A58" i="1"/>
  <c r="A57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56" i="1" l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 l="1"/>
  <c r="F48" i="1"/>
  <c r="G48" i="1"/>
  <c r="H48" i="1"/>
  <c r="I48" i="1"/>
  <c r="J48" i="1"/>
  <c r="K48" i="1"/>
  <c r="G47" i="1" l="1"/>
  <c r="H47" i="1"/>
  <c r="I47" i="1"/>
  <c r="J47" i="1"/>
  <c r="K47" i="1"/>
  <c r="G46" i="1"/>
  <c r="H46" i="1"/>
  <c r="I46" i="1"/>
  <c r="J46" i="1"/>
  <c r="K46" i="1"/>
  <c r="G45" i="1"/>
  <c r="H45" i="1"/>
  <c r="I45" i="1"/>
  <c r="J45" i="1"/>
  <c r="K45" i="1"/>
  <c r="F47" i="1"/>
  <c r="F46" i="1"/>
  <c r="F45" i="1"/>
  <c r="A47" i="1"/>
  <c r="A46" i="1"/>
  <c r="A45" i="1"/>
  <c r="F44" i="1" l="1"/>
  <c r="G44" i="1"/>
  <c r="H44" i="1"/>
  <c r="I44" i="1"/>
  <c r="J44" i="1"/>
  <c r="K44" i="1"/>
  <c r="A44" i="1"/>
  <c r="A43" i="1" l="1"/>
  <c r="F43" i="1"/>
  <c r="G43" i="1"/>
  <c r="H43" i="1"/>
  <c r="I43" i="1"/>
  <c r="J43" i="1"/>
  <c r="K43" i="1"/>
  <c r="A42" i="1" l="1"/>
  <c r="F42" i="1"/>
  <c r="G42" i="1"/>
  <c r="H42" i="1"/>
  <c r="I42" i="1"/>
  <c r="J42" i="1"/>
  <c r="K42" i="1"/>
  <c r="A41" i="1" l="1"/>
  <c r="F41" i="1"/>
  <c r="G41" i="1"/>
  <c r="H41" i="1"/>
  <c r="I41" i="1"/>
  <c r="J41" i="1"/>
  <c r="K41" i="1"/>
  <c r="A36" i="1"/>
  <c r="A39" i="1"/>
  <c r="A38" i="1"/>
  <c r="A40" i="1"/>
  <c r="A37" i="1"/>
  <c r="F36" i="1"/>
  <c r="G36" i="1"/>
  <c r="H36" i="1"/>
  <c r="I36" i="1"/>
  <c r="J36" i="1"/>
  <c r="K36" i="1"/>
  <c r="F39" i="1"/>
  <c r="G39" i="1"/>
  <c r="H39" i="1"/>
  <c r="I39" i="1"/>
  <c r="J39" i="1"/>
  <c r="K39" i="1"/>
  <c r="F38" i="1"/>
  <c r="G38" i="1"/>
  <c r="H38" i="1"/>
  <c r="I38" i="1"/>
  <c r="J38" i="1"/>
  <c r="K38" i="1"/>
  <c r="F40" i="1"/>
  <c r="G40" i="1"/>
  <c r="H40" i="1"/>
  <c r="I40" i="1"/>
  <c r="J40" i="1"/>
  <c r="K40" i="1"/>
  <c r="F37" i="1"/>
  <c r="G37" i="1"/>
  <c r="H37" i="1"/>
  <c r="I37" i="1"/>
  <c r="J37" i="1"/>
  <c r="K37" i="1"/>
  <c r="F35" i="1" l="1"/>
  <c r="G35" i="1"/>
  <c r="H35" i="1"/>
  <c r="I35" i="1"/>
  <c r="J35" i="1"/>
  <c r="K35" i="1"/>
  <c r="A35" i="1"/>
  <c r="F34" i="1"/>
  <c r="G34" i="1"/>
  <c r="H34" i="1"/>
  <c r="I34" i="1"/>
  <c r="J34" i="1"/>
  <c r="K34" i="1"/>
  <c r="F33" i="1"/>
  <c r="G33" i="1"/>
  <c r="H33" i="1"/>
  <c r="I33" i="1"/>
  <c r="J33" i="1"/>
  <c r="K33" i="1"/>
  <c r="A34" i="1"/>
  <c r="A33" i="1"/>
  <c r="A32" i="1" l="1"/>
  <c r="A31" i="1"/>
  <c r="A30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29" i="1"/>
  <c r="A28" i="1"/>
  <c r="A27" i="1"/>
  <c r="A26" i="1"/>
  <c r="H25" i="1" l="1"/>
  <c r="I25" i="1"/>
  <c r="J25" i="1"/>
  <c r="K25" i="1"/>
  <c r="H24" i="1"/>
  <c r="I24" i="1"/>
  <c r="J24" i="1"/>
  <c r="K24" i="1"/>
  <c r="H23" i="1"/>
  <c r="I23" i="1"/>
  <c r="J23" i="1"/>
  <c r="K23" i="1"/>
  <c r="H22" i="1"/>
  <c r="I22" i="1"/>
  <c r="J22" i="1"/>
  <c r="K22" i="1"/>
  <c r="H21" i="1"/>
  <c r="I21" i="1"/>
  <c r="J21" i="1"/>
  <c r="K21" i="1"/>
  <c r="H20" i="1"/>
  <c r="I20" i="1"/>
  <c r="J20" i="1"/>
  <c r="K20" i="1"/>
  <c r="H19" i="1"/>
  <c r="I19" i="1"/>
  <c r="J19" i="1"/>
  <c r="K19" i="1"/>
  <c r="H18" i="1"/>
  <c r="I18" i="1"/>
  <c r="J18" i="1"/>
  <c r="K18" i="1"/>
  <c r="H17" i="1"/>
  <c r="I17" i="1"/>
  <c r="J17" i="1"/>
  <c r="K17" i="1"/>
  <c r="H16" i="1"/>
  <c r="I16" i="1"/>
  <c r="J16" i="1"/>
  <c r="K16" i="1"/>
  <c r="H15" i="1"/>
  <c r="I15" i="1"/>
  <c r="J15" i="1"/>
  <c r="K15" i="1"/>
  <c r="G25" i="1"/>
  <c r="G24" i="1"/>
  <c r="G23" i="1"/>
  <c r="G22" i="1"/>
  <c r="G21" i="1"/>
  <c r="G20" i="1"/>
  <c r="G19" i="1"/>
  <c r="G18" i="1"/>
  <c r="G17" i="1"/>
  <c r="G16" i="1"/>
  <c r="G15" i="1"/>
  <c r="F25" i="1"/>
  <c r="F24" i="1"/>
  <c r="F23" i="1"/>
  <c r="F22" i="1"/>
  <c r="F21" i="1"/>
  <c r="F20" i="1"/>
  <c r="F19" i="1"/>
  <c r="F18" i="1"/>
  <c r="F17" i="1"/>
  <c r="F16" i="1"/>
  <c r="F15" i="1"/>
  <c r="A25" i="1"/>
  <c r="A24" i="1"/>
  <c r="A23" i="1"/>
  <c r="A22" i="1"/>
  <c r="A21" i="1"/>
  <c r="A20" i="1"/>
  <c r="A19" i="1"/>
  <c r="A18" i="1"/>
  <c r="A17" i="1"/>
  <c r="A16" i="1"/>
  <c r="A15" i="1"/>
  <c r="A14" i="1" l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 l="1"/>
  <c r="F12" i="1"/>
  <c r="G12" i="1"/>
  <c r="H12" i="1"/>
  <c r="I12" i="1"/>
  <c r="J12" i="1"/>
  <c r="K12" i="1"/>
  <c r="H11" i="1" l="1"/>
  <c r="I11" i="1"/>
  <c r="J11" i="1"/>
  <c r="K11" i="1"/>
  <c r="H10" i="1"/>
  <c r="I10" i="1"/>
  <c r="J10" i="1"/>
  <c r="K10" i="1"/>
  <c r="G11" i="1"/>
  <c r="G10" i="1"/>
  <c r="F11" i="1"/>
  <c r="F10" i="1"/>
  <c r="A11" i="1"/>
  <c r="A10" i="1"/>
  <c r="K9" i="1" l="1"/>
  <c r="K8" i="1"/>
  <c r="K7" i="1"/>
  <c r="J9" i="1"/>
  <c r="J8" i="1"/>
  <c r="J7" i="1"/>
  <c r="I9" i="1"/>
  <c r="I8" i="1"/>
  <c r="I7" i="1"/>
  <c r="H9" i="1"/>
  <c r="H8" i="1"/>
  <c r="H7" i="1"/>
  <c r="G9" i="1"/>
  <c r="G8" i="1"/>
  <c r="G7" i="1"/>
  <c r="F9" i="1"/>
  <c r="F8" i="1"/>
  <c r="F7" i="1"/>
  <c r="A9" i="1"/>
  <c r="A8" i="1"/>
  <c r="A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<sst xmlns="http://schemas.openxmlformats.org/spreadsheetml/2006/main" count="13793" uniqueCount="2595">
  <si>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</si>
  <si>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</si>
  <si>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</si>
  <si>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</si>
  <si>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</si>
  <si>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</si>
  <si>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</si>
  <si>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</si>
  <si>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</si>
  <si>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</si>
  <si>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</si>
  <si>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</si>
  <si>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</si>
  <si>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</si>
  <si>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</si>
  <si>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</si>
  <si>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</si>
  <si>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</si>
  <si>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</si>
  <si>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</si>
  <si>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</si>
  <si>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</si>
  <si>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</si>
  <si>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</si>
  <si>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</si>
  <si>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</si>
  <si>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</si>
  <si>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</si>
  <si>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</si>
  <si>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</si>
  <si>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</si>
  <si>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</si>
  <si>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</si>
  <si>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</si>
  <si>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</si>
  <si>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</si>
  <si>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</si>
  <si>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</si>
  <si>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</si>
  <si>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</si>
  <si>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</si>
  <si>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</si>
  <si>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</si>
  <si>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</si>
  <si>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</si>
  <si>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</si>
  <si>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</si>
  <si>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</si>
  <si>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</si>
  <si>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</si>
  <si>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</si>
  <si>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</si>
  <si>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</si>
  <si>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</si>
  <si>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</si>
  <si>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</si>
  <si>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</si>
  <si>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</si>
  <si>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</si>
  <si>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</si>
  <si>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</si>
  <si>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</si>
  <si>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</si>
  <si>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</si>
  <si>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</si>
  <si>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</si>
  <si>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</si>
  <si>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</si>
  <si>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</si>
  <si>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</si>
  <si>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</si>
  <si>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</si>
  <si>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</si>
  <si>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</si>
  <si>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</si>
  <si>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</si>
  <si>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</si>
  <si>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</si>
  <si>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</si>
  <si>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</si>
  <si>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</si>
  <si>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</si>
  <si>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</si>
  <si>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</si>
  <si>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</si>
  <si>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</si>
  <si>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</si>
  <si>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</si>
  <si>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</si>
  <si>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</si>
  <si>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</si>
  <si>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</si>
  <si>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</si>
  <si>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</si>
  <si>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</si>
  <si>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</si>
  <si>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</si>
  <si>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</si>
  <si>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</si>
  <si>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</si>
  <si>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</si>
  <si>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</si>
  <si>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</si>
  <si>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</si>
  <si>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</si>
  <si>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</si>
  <si>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</si>
  <si>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</si>
  <si>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</si>
  <si>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</si>
  <si>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</si>
  <si>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</si>
  <si>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</si>
  <si>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</si>
  <si>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</si>
  <si>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</si>
  <si>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</si>
  <si>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</si>
  <si>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</si>
  <si>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</si>
  <si>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</si>
  <si>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</si>
  <si>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</si>
  <si>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</si>
  <si>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</si>
  <si>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</si>
  <si>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</si>
  <si>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</si>
  <si>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</si>
  <si>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</si>
  <si>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</si>
  <si>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</si>
  <si>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</si>
  <si>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</si>
  <si>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</si>
  <si>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</si>
  <si>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</si>
  <si>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</si>
  <si>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</si>
  <si>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</si>
  <si>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</si>
  <si>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</si>
  <si>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</si>
  <si>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</si>
  <si>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</si>
  <si>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</si>
  <si>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</si>
  <si>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</si>
  <si>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</si>
  <si>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</si>
  <si>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</si>
  <si>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</si>
  <si>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</si>
  <si>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</si>
  <si>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</si>
  <si>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</si>
  <si>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</si>
  <si>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</si>
  <si>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</si>
  <si>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</si>
  <si>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</si>
  <si>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</si>
  <si>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</si>
  <si>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</si>
  <si>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</si>
  <si>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</si>
  <si>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</si>
  <si>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</si>
  <si>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</si>
  <si>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</si>
  <si>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</si>
  <si>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</si>
  <si>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</si>
  <si>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</si>
  <si>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</si>
  <si>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</si>
  <si>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</si>
  <si>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</si>
  <si>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</si>
  <si>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</si>
  <si>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</si>
  <si>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</si>
  <si>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</si>
  <si>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</si>
  <si>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</si>
  <si>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</si>
  <si>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</si>
  <si>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</si>
  <si>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</si>
  <si>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</si>
  <si>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</si>
  <si>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</si>
  <si>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</si>
  <si>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</si>
  <si>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</si>
  <si>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</si>
  <si>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</si>
  <si>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</si>
  <si>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</si>
  <si>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</si>
  <si>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</si>
  <si>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</si>
  <si>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</si>
  <si>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</si>
  <si>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</si>
  <si>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</si>
  <si>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</si>
  <si>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</si>
  <si>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</si>
  <si>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</si>
  <si>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</si>
  <si>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</si>
  <si>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</si>
  <si>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</si>
  <si>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</si>
  <si>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</si>
  <si>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</si>
  <si>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</si>
  <si>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</si>
  <si>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</si>
  <si>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</si>
  <si>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</si>
  <si>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</si>
  <si>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</si>
  <si>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</si>
  <si>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</si>
  <si>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</si>
  <si>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</si>
  <si>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</si>
  <si>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</si>
  <si>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</si>
  <si>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</si>
  <si>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</si>
  <si>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</si>
  <si>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</si>
  <si>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</si>
  <si>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</si>
  <si>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</si>
  <si>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</si>
  <si>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</si>
  <si>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</si>
  <si>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</si>
  <si>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</si>
  <si>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</si>
  <si>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</si>
  <si>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</si>
  <si>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</si>
  <si>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</si>
  <si>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</si>
  <si>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</si>
  <si>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</si>
  <si>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</si>
  <si>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</si>
  <si>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</si>
  <si>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</si>
  <si>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</si>
  <si>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</si>
  <si>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</si>
  <si>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</si>
  <si>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</si>
  <si>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</si>
  <si>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</si>
  <si>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</si>
  <si>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</si>
  <si>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</si>
  <si>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</si>
  <si>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</si>
  <si>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</si>
  <si>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</si>
  <si>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</si>
  <si>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</si>
  <si>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</si>
  <si>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</si>
  <si>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</si>
  <si>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</si>
  <si>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</si>
  <si>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</si>
  <si>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</si>
  <si>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</si>
  <si>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</si>
  <si>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</si>
  <si>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</si>
  <si>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</si>
  <si>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</si>
  <si>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</si>
  <si>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</si>
  <si>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</si>
  <si>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</si>
  <si>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</si>
  <si>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</si>
  <si>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</si>
  <si>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</si>
  <si>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</si>
  <si>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</si>
  <si>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</si>
  <si>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</si>
  <si>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</si>
  <si>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</si>
  <si>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</si>
  <si>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</si>
  <si>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</si>
  <si>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</si>
  <si>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</si>
  <si>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</si>
  <si>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</si>
  <si>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</si>
  <si>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</si>
  <si>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</si>
  <si>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</si>
  <si>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</si>
  <si>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</si>
  <si>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</si>
  <si>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</si>
  <si>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</si>
  <si>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</si>
  <si>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</si>
  <si>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</si>
  <si>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</si>
  <si>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</si>
  <si>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</si>
  <si>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</si>
  <si>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</si>
  <si>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</si>
  <si>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</si>
  <si>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</si>
  <si>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</si>
  <si>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</si>
  <si>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</si>
  <si>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</si>
  <si>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</si>
  <si>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</si>
  <si>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</si>
  <si>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</si>
  <si>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</si>
  <si>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</si>
  <si>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</si>
  <si>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</si>
  <si>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</si>
  <si>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</si>
  <si>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</si>
  <si>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</si>
  <si>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</si>
  <si>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</si>
  <si>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</si>
  <si>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</si>
  <si>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</si>
  <si>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</si>
  <si>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</si>
  <si>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</si>
  <si>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</si>
  <si>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</si>
  <si>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</si>
  <si>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</si>
  <si>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</si>
  <si>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</si>
  <si>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</si>
  <si>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</si>
  <si>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</si>
  <si>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</si>
  <si>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</si>
  <si>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</si>
  <si>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</si>
  <si>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</si>
  <si>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</si>
  <si>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</si>
  <si>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</si>
  <si>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</si>
  <si>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</si>
  <si>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</si>
  <si>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</si>
  <si>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</si>
  <si>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</si>
  <si>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</si>
  <si>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</si>
  <si>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</si>
  <si>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</si>
  <si>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</si>
  <si>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</si>
  <si>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</si>
  <si>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</si>
  <si>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</si>
  <si>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</si>
  <si>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</si>
  <si>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</si>
  <si>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</si>
  <si>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</si>
  <si>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</si>
  <si>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</si>
  <si>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</si>
  <si>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</si>
  <si>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</si>
  <si>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</si>
  <si>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</si>
  <si>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</si>
  <si>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</si>
  <si>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</si>
  <si>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</si>
  <si>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</si>
  <si>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</si>
  <si>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</si>
  <si>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</si>
  <si>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</si>
  <si>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</si>
  <si>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</si>
  <si>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</si>
  <si>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</si>
  <si>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</si>
  <si>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</si>
  <si>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</si>
  <si>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</si>
  <si>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</si>
  <si>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</si>
  <si>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</si>
  <si>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</si>
  <si>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</si>
  <si>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</si>
  <si>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</si>
  <si>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</si>
  <si>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</si>
  <si>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</si>
  <si>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</si>
  <si>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</si>
  <si>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</si>
  <si>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</si>
  <si>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</si>
  <si>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</si>
  <si>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</si>
  <si>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</si>
  <si>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</si>
  <si>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</si>
  <si>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</si>
  <si>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</si>
  <si>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</si>
  <si>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</si>
  <si>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</si>
  <si>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</si>
  <si>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</si>
  <si>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</si>
  <si>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</si>
  <si>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</si>
  <si>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</si>
  <si>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</si>
  <si>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</si>
  <si>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</si>
  <si>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</si>
  <si>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</si>
  <si>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</si>
  <si>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</si>
  <si>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</si>
  <si>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</si>
  <si>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</si>
  <si>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</si>
  <si>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</si>
  <si>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</si>
  <si>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</si>
  <si>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</si>
  <si>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</si>
  <si>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</si>
  <si>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</si>
  <si>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</si>
  <si>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</si>
  <si>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</si>
  <si>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</si>
  <si>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</si>
  <si>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</si>
  <si>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</si>
  <si>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</si>
  <si>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</si>
  <si>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</si>
  <si>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</si>
  <si>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</si>
  <si>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</si>
  <si>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</si>
  <si>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</si>
  <si>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</si>
  <si>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</si>
  <si>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</si>
  <si>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</si>
  <si>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</si>
  <si>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</si>
  <si>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</si>
  <si>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</si>
  <si>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</si>
  <si>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</si>
  <si>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</si>
  <si>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</si>
  <si>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</si>
  <si>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</si>
  <si>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</si>
  <si>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</si>
  <si>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</si>
  <si>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</si>
  <si>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</si>
  <si>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</si>
  <si>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</si>
  <si>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</si>
  <si>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</si>
  <si>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</si>
  <si>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</si>
  <si>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</si>
  <si>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</si>
  <si>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</si>
  <si>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</si>
  <si>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</si>
  <si>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</si>
  <si>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</si>
  <si>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</si>
  <si>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</si>
  <si>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</si>
  <si>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</si>
  <si>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</si>
  <si>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</si>
  <si>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</si>
  <si>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</si>
  <si>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</si>
  <si>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</si>
  <si>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</si>
  <si>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</si>
  <si>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</si>
  <si>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</si>
  <si>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</si>
  <si>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</si>
  <si>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</si>
  <si>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</si>
  <si>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</si>
  <si>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</si>
  <si>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</si>
  <si>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</si>
  <si>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</si>
  <si>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</si>
  <si>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</si>
  <si>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</si>
  <si>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</si>
  <si>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</si>
  <si>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</si>
  <si>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</si>
  <si>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</si>
  <si>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</si>
  <si>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</si>
  <si>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</si>
  <si>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</si>
  <si>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</si>
  <si>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</si>
  <si>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</si>
  <si>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</si>
  <si>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</si>
  <si>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</si>
  <si>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</si>
  <si>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</si>
  <si>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</si>
  <si>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</si>
  <si>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</si>
  <si>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</si>
  <si>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</si>
  <si>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</si>
  <si>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</si>
  <si>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</si>
  <si>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</si>
  <si>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</si>
  <si>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</si>
  <si>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</si>
  <si>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</si>
  <si>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</si>
  <si>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</si>
  <si>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</si>
  <si>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</si>
  <si>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</si>
  <si>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</si>
  <si>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</si>
  <si>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</si>
  <si>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</si>
  <si>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</si>
  <si>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</si>
  <si>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</si>
  <si>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</si>
  <si>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</si>
  <si>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</si>
  <si>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</si>
  <si>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</si>
  <si>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</si>
  <si>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</si>
  <si>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</si>
  <si>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</si>
  <si>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</si>
  <si>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</si>
  <si>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</si>
  <si>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</si>
  <si>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</si>
  <si>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</si>
  <si>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</si>
  <si>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</si>
  <si>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</si>
  <si>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</si>
  <si>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</si>
  <si>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</si>
  <si>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</si>
  <si>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</si>
  <si>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</si>
  <si>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</si>
  <si>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</si>
  <si>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</si>
  <si>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</si>
  <si>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</si>
  <si>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</si>
  <si>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</si>
  <si>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</si>
  <si>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</si>
  <si>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</si>
  <si>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</si>
  <si>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</si>
  <si>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</si>
  <si>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</si>
  <si>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</si>
  <si>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</si>
  <si>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</si>
  <si>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</si>
  <si>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</si>
  <si>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</si>
  <si>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</si>
  <si>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</si>
  <si>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</si>
  <si>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</si>
  <si>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</si>
  <si>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</si>
  <si>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</si>
  <si>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</si>
  <si>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</si>
  <si>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</si>
  <si>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</si>
  <si>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</si>
  <si>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</si>
  <si>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</si>
  <si>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</si>
  <si>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</si>
  <si>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</si>
  <si>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</si>
  <si>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</si>
  <si>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</si>
  <si>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</si>
  <si>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</si>
  <si>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</si>
  <si>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</si>
  <si>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</si>
  <si>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</si>
  <si>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</si>
  <si>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</si>
  <si>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</si>
  <si>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</si>
  <si>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</si>
  <si>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</si>
  <si>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</si>
  <si>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</si>
  <si>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</si>
  <si>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</si>
  <si>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</si>
  <si>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</si>
  <si>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</si>
  <si>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</si>
  <si>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</si>
  <si>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</si>
  <si>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</si>
  <si>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</si>
  <si>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</si>
  <si>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</si>
  <si>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</si>
  <si>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</si>
  <si>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</si>
  <si>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</si>
  <si>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</si>
  <si>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</si>
  <si>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</si>
  <si>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</si>
  <si>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</si>
  <si>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</si>
  <si>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</si>
  <si>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</si>
  <si>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</si>
  <si>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</si>
  <si>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</si>
  <si>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</si>
  <si>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</si>
  <si>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</si>
  <si>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</si>
  <si>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</si>
  <si>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</si>
  <si>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</si>
  <si>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</si>
  <si>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</si>
  <si>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</si>
  <si>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</si>
  <si>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</si>
  <si>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</si>
  <si>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</si>
  <si>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</si>
  <si>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</si>
  <si>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</si>
  <si>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</si>
  <si>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</si>
  <si>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</si>
  <si>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</si>
  <si>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</si>
  <si>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</si>
  <si>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</si>
  <si>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</si>
  <si>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</si>
  <si>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</si>
  <si>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</si>
  <si>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</si>
  <si>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</si>
  <si>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</si>
  <si>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</si>
  <si>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</si>
  <si>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</si>
  <si>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</si>
  <si>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</si>
  <si>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</si>
  <si>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</si>
  <si>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</si>
  <si>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</si>
  <si>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</si>
  <si>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</si>
  <si>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</si>
  <si>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</si>
  <si>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</si>
  <si>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</si>
  <si>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</si>
  <si>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</si>
  <si>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</si>
  <si>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</si>
  <si>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</si>
  <si>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</si>
  <si>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</si>
  <si>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</si>
  <si>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</si>
  <si>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</si>
  <si>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</si>
  <si>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</si>
  <si>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</si>
  <si>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</si>
  <si>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</si>
  <si>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</si>
  <si>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</si>
  <si>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</si>
  <si>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</si>
  <si>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</si>
  <si>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</si>
  <si>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</si>
  <si>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</si>
  <si>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</si>
  <si>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</si>
  <si>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</si>
  <si>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</si>
  <si>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</si>
  <si>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</si>
  <si>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</si>
  <si>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</si>
  <si>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</si>
  <si>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</si>
  <si>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</si>
  <si>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</si>
  <si>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</si>
  <si>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</si>
  <si>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</si>
  <si>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</si>
  <si>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</si>
  <si>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</si>
  <si>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</si>
  <si>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</si>
  <si>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</si>
  <si>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</si>
  <si>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</si>
  <si>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</si>
  <si>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</si>
  <si>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</si>
  <si>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</si>
  <si>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</si>
  <si>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</si>
  <si>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</si>
  <si>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</si>
  <si>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</si>
  <si>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</si>
  <si>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</si>
  <si>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</si>
  <si>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</si>
  <si>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</si>
  <si>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</si>
  <si>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</si>
  <si>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</si>
  <si>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</si>
  <si>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</si>
  <si>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</si>
  <si>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</si>
  <si>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</si>
  <si>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</si>
  <si>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</si>
  <si>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</si>
  <si>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</si>
  <si>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</si>
  <si>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</si>
  <si>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</si>
  <si>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</si>
  <si>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</si>
  <si>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</si>
  <si>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</si>
  <si>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</si>
  <si>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</si>
  <si>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</si>
  <si>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</si>
  <si>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</si>
  <si>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</si>
  <si>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</si>
  <si>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</si>
  <si>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</si>
  <si>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</si>
  <si>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</si>
  <si>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</si>
  <si>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</si>
  <si>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</si>
  <si>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</si>
  <si>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</si>
  <si>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</si>
  <si>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</si>
  <si>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</si>
  <si>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</si>
  <si>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</si>
  <si>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</si>
  <si>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</si>
  <si>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</si>
  <si>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</si>
  <si>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</si>
  <si>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</si>
  <si>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</si>
  <si>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</si>
  <si>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</si>
  <si>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</si>
  <si>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</si>
  <si>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</si>
  <si>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</si>
  <si>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</si>
  <si>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</si>
  <si>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</si>
  <si>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</si>
  <si>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</si>
  <si>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</si>
  <si>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</si>
  <si>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</si>
  <si>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</si>
  <si>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</si>
  <si>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</si>
  <si>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</si>
  <si>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</si>
  <si>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</si>
  <si>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</si>
  <si>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</si>
  <si>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</si>
  <si>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</si>
  <si>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</si>
  <si>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</si>
  <si>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</si>
  <si>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</si>
  <si>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</si>
  <si>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</si>
  <si>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</si>
  <si>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</si>
  <si>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</si>
  <si>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</si>
  <si>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</si>
  <si>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</si>
  <si>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</si>
  <si>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</si>
  <si>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</si>
  <si>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</si>
  <si>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</si>
  <si>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</si>
  <si>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</si>
  <si>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</si>
  <si>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</si>
  <si>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</si>
  <si>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</si>
  <si>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</si>
  <si>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</si>
  <si>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</si>
  <si>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</si>
  <si>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</si>
  <si>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</si>
  <si>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</si>
  <si>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</si>
  <si>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</si>
  <si>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</si>
  <si>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</si>
  <si>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</si>
  <si>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</si>
  <si>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</si>
  <si>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</si>
  <si>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</si>
  <si>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</si>
  <si>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</si>
  <si>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</si>
  <si>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</si>
  <si>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</si>
  <si>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</si>
  <si>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</si>
  <si>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</si>
  <si>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</si>
  <si>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</si>
  <si>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</si>
  <si>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</si>
  <si>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</si>
  <si>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</si>
  <si>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</si>
  <si>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</si>
  <si>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</si>
  <si>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</si>
  <si>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</si>
  <si>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</si>
  <si>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</si>
  <si>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</si>
  <si>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</si>
  <si>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</si>
  <si>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</si>
  <si>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</si>
  <si>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</si>
  <si>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</si>
  <si>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</si>
  <si>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</si>
  <si>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</si>
  <si>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</si>
  <si>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</si>
  <si>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</si>
  <si>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</si>
  <si>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</si>
  <si>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</si>
  <si>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</si>
  <si>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</si>
  <si>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</si>
  <si>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</si>
  <si>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</si>
  <si>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</si>
  <si>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</si>
  <si>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</si>
  <si>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</si>
  <si>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</si>
  <si>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</si>
  <si>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</si>
  <si>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</si>
  <si>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</si>
  <si>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</si>
  <si>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</si>
  <si>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</si>
  <si>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</si>
  <si>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</si>
  <si>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</si>
  <si>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</si>
  <si>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</si>
  <si>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</si>
  <si>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</si>
  <si>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</si>
  <si>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</si>
  <si>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</si>
  <si>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</si>
  <si>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</si>
  <si>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</si>
  <si>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</si>
  <si>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</si>
  <si>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</si>
  <si>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</si>
  <si>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</si>
  <si>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</si>
  <si>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</si>
  <si>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</si>
  <si>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</si>
  <si>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</si>
  <si>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</si>
  <si>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</si>
  <si>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</si>
  <si>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</si>
  <si>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</si>
  <si>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</si>
  <si>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</si>
  <si>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</si>
  <si>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</si>
  <si>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</si>
  <si>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</si>
  <si>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</si>
  <si>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</si>
  <si>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</si>
  <si>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</si>
  <si>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</si>
  <si>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</si>
  <si>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</si>
  <si>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</si>
  <si>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</si>
  <si>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</si>
  <si>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</si>
  <si>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</si>
  <si>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</si>
  <si>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</si>
  <si>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</si>
  <si>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</si>
  <si>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</si>
  <si>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</si>
  <si>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</si>
  <si>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</si>
  <si>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</si>
  <si>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</si>
  <si>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</si>
  <si>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</si>
  <si>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</si>
  <si>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</si>
  <si>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</si>
  <si>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</si>
  <si>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</si>
  <si>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</si>
  <si>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</si>
  <si>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</si>
  <si>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</si>
  <si>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</si>
  <si>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</si>
  <si>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</si>
  <si>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</si>
  <si>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</si>
  <si>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</si>
  <si>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</si>
  <si>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</si>
  <si>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</si>
  <si>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</si>
  <si>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</si>
  <si>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</si>
  <si>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</si>
  <si>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</si>
  <si>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</si>
  <si>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</si>
  <si>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</si>
  <si>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</si>
  <si>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</si>
  <si>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</si>
  <si>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</si>
  <si>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</si>
  <si>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</si>
  <si>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</si>
  <si>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</si>
  <si>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</si>
  <si>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</si>
  <si>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</si>
  <si>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</si>
  <si>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</si>
  <si>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</si>
  <si>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</si>
  <si>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</si>
  <si>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</si>
  <si>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</si>
  <si>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</si>
  <si>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</si>
  <si>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</si>
  <si>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</si>
  <si>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</si>
  <si>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</si>
  <si>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</si>
  <si>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</si>
  <si>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</si>
  <si>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</si>
  <si>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</si>
  <si>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</si>
  <si>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</si>
  <si>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</si>
  <si>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</si>
  <si>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</si>
  <si>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</si>
  <si>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</si>
  <si>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</si>
  <si>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</si>
  <si>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</si>
  <si>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</si>
  <si>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</si>
  <si>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</si>
  <si>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</si>
  <si>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</si>
  <si>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</si>
  <si>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</si>
  <si>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</si>
  <si>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</si>
  <si>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</si>
  <si>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</si>
  <si>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</si>
  <si>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</si>
  <si>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</si>
  <si>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</si>
  <si>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</si>
  <si>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</si>
  <si>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</si>
  <si>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</si>
  <si>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</si>
  <si>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</si>
  <si>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</si>
  <si>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</si>
  <si>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</si>
  <si>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</si>
  <si>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</si>
  <si>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</si>
  <si>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</si>
  <si>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</si>
  <si>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</si>
  <si>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</si>
  <si>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</si>
  <si>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</si>
  <si>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</si>
  <si>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</si>
  <si>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</si>
  <si>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</si>
  <si>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</si>
  <si>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</si>
  <si>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</si>
  <si>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</si>
  <si>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</si>
  <si>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</si>
  <si>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</si>
  <si>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</si>
  <si>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</si>
  <si>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</si>
  <si>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</si>
  <si>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</si>
  <si>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</si>
  <si>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</si>
  <si>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</si>
  <si>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</si>
  <si>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</si>
  <si>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</si>
  <si>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</si>
  <si>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</si>
  <si>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</si>
  <si>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</si>
  <si>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</si>
  <si>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</si>
  <si>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</si>
  <si>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</si>
  <si>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</si>
  <si>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</si>
  <si>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</si>
  <si>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</si>
  <si>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</si>
  <si>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</si>
  <si>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</si>
  <si>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</si>
  <si>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</si>
  <si>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</si>
  <si>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</si>
  <si>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</si>
  <si>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</si>
  <si>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</si>
  <si>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</si>
  <si>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</si>
  <si>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</si>
  <si>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</si>
  <si>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</si>
  <si>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</si>
  <si>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</si>
  <si>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</si>
  <si>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</si>
  <si>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</si>
  <si>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</si>
  <si>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</si>
  <si>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</si>
  <si>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</si>
  <si>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</si>
  <si>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</si>
  <si>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</si>
  <si>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</si>
  <si>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</si>
  <si>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</si>
  <si>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</si>
  <si>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</si>
  <si>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</si>
  <si>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</si>
  <si>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</si>
  <si>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</si>
  <si>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</si>
  <si>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</si>
  <si>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</si>
  <si>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</si>
  <si>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</si>
  <si>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</si>
  <si>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</si>
  <si>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</si>
  <si>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</si>
  <si>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</si>
  <si>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</si>
  <si>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</si>
  <si>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</si>
  <si>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</si>
  <si>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</si>
  <si>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</si>
  <si>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</si>
  <si>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</si>
  <si>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</si>
  <si>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</si>
  <si>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</si>
  <si>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</si>
  <si>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</si>
  <si>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</si>
  <si>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</si>
  <si>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</si>
  <si>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</si>
  <si>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</si>
  <si>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</si>
  <si>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</si>
  <si>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</si>
  <si>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</si>
  <si>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</si>
  <si>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</si>
  <si>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</si>
  <si>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</si>
  <si>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</si>
  <si>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</si>
  <si>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</si>
  <si>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</si>
  <si>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</si>
  <si>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</si>
  <si>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</si>
  <si>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</si>
  <si>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</si>
  <si>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</si>
  <si>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</si>
  <si>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</si>
  <si>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</si>
  <si>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</si>
  <si>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</si>
  <si>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</si>
  <si>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</si>
  <si>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</si>
  <si>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</si>
  <si>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</si>
  <si>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</si>
  <si>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</si>
  <si>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</si>
  <si>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</si>
  <si>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</si>
  <si>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</si>
  <si>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</si>
  <si>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</si>
  <si>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</si>
  <si>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</si>
  <si>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</si>
  <si>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</si>
  <si>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</si>
  <si>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</si>
  <si>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</si>
  <si>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</si>
  <si>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</si>
  <si>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</si>
  <si>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</si>
  <si>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</si>
  <si>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</si>
  <si>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</si>
  <si>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</si>
  <si>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</si>
  <si>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</si>
  <si>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</si>
  <si>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</si>
  <si>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</si>
  <si>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</si>
  <si>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</si>
  <si>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</si>
  <si>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</si>
  <si>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</si>
  <si>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</si>
  <si>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</si>
  <si>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</si>
  <si>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</si>
  <si>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</si>
  <si>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</si>
  <si>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</si>
  <si>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</si>
  <si>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</si>
  <si>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</si>
  <si>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</si>
  <si>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</si>
  <si>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</si>
  <si>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</si>
  <si>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</si>
  <si>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</si>
  <si>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</si>
  <si>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</si>
  <si>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</si>
  <si>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</si>
  <si>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</si>
  <si>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</si>
  <si>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</si>
  <si>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</si>
  <si>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</si>
  <si>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</si>
  <si>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</si>
  <si>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</si>
  <si>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</si>
  <si>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</si>
  <si>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</si>
  <si>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</si>
  <si>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</si>
  <si>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</si>
  <si>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</si>
  <si>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</si>
  <si>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</si>
  <si>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</si>
  <si>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</si>
  <si>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</si>
  <si>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</si>
  <si>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</si>
  <si>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</si>
  <si>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</si>
  <si>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</si>
  <si>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</si>
  <si>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</si>
  <si>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</si>
  <si>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</si>
  <si>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</si>
  <si>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</si>
  <si>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</si>
  <si>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</si>
  <si>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</si>
  <si>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</si>
  <si>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</si>
  <si>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</si>
  <si>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</si>
  <si>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</si>
  <si>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</si>
  <si>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</si>
  <si>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</si>
  <si>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</si>
  <si>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</si>
  <si>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</si>
  <si>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</si>
  <si>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</si>
  <si>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</si>
  <si>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</si>
  <si>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</si>
  <si>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</si>
  <si>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</si>
  <si>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</si>
  <si>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</si>
  <si>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</si>
  <si>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</si>
  <si>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</si>
  <si>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</si>
  <si>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</si>
  <si>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</si>
  <si>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</si>
  <si>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</si>
  <si>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</si>
  <si>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</si>
  <si>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</si>
  <si>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</si>
  <si>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</si>
  <si>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</si>
  <si>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</si>
  <si>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</si>
  <si>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</si>
  <si>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</si>
  <si>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</si>
  <si>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</si>
  <si>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</si>
  <si>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</si>
  <si>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</si>
  <si>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</si>
  <si>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</si>
  <si>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</si>
  <si>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</si>
  <si>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</si>
  <si>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</si>
  <si>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</si>
  <si>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</si>
  <si>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</si>
  <si>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</si>
  <si>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</si>
  <si>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</si>
  <si>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</si>
  <si>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</si>
  <si>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</si>
  <si>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</si>
  <si>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</si>
  <si>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</si>
  <si>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</si>
  <si>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</si>
  <si>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</si>
  <si>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</si>
  <si>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</si>
  <si>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</si>
  <si>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</si>
  <si>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</si>
  <si>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</si>
  <si>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</si>
  <si>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</si>
  <si>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</si>
  <si>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</si>
  <si>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</si>
  <si>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</si>
  <si>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</si>
  <si>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</si>
  <si>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</si>
  <si>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</si>
  <si>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</si>
  <si>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</si>
  <si>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</si>
  <si>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</si>
  <si>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</si>
  <si>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</si>
  <si>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</si>
  <si>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</si>
  <si>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</si>
  <si>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</si>
  <si>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</si>
  <si>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</si>
  <si>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</si>
  <si>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</si>
  <si>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</si>
  <si>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</si>
  <si>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</si>
  <si>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</si>
  <si>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</si>
  <si>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</si>
  <si>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</si>
  <si>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</si>
  <si>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</si>
  <si>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</si>
  <si>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</si>
  <si>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</si>
  <si>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</si>
  <si>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</si>
  <si>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</si>
  <si>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</si>
  <si>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</si>
  <si>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</si>
  <si>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</si>
  <si>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</si>
  <si>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</si>
  <si>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</si>
  <si>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</si>
  <si>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</si>
  <si>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</si>
  <si>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</si>
  <si>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</si>
  <si>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</si>
  <si>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</si>
  <si>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</si>
  <si>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</si>
  <si>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</si>
  <si>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</si>
  <si>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</si>
  <si>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</si>
  <si>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</si>
  <si>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</si>
  <si>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</si>
  <si>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</si>
  <si>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</si>
  <si>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</si>
  <si>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</si>
  <si>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</si>
  <si>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</si>
  <si>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</si>
  <si>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</si>
  <si>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</si>
  <si>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</si>
  <si>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</si>
  <si>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</si>
  <si>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</si>
  <si>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</si>
  <si>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</si>
  <si>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</si>
  <si>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</si>
  <si>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</si>
  <si>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</si>
  <si>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</si>
  <si>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</si>
  <si>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</si>
  <si>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</si>
  <si>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</si>
  <si>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</si>
  <si>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</si>
  <si>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</si>
  <si>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</si>
  <si>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</si>
  <si>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</si>
  <si>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</si>
  <si>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</si>
  <si>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</si>
  <si>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</si>
  <si>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</si>
  <si>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</si>
  <si>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</si>
  <si>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</si>
  <si>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</si>
  <si>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</si>
  <si>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</si>
  <si>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</si>
  <si>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</si>
  <si>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</si>
  <si>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</si>
  <si>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</si>
  <si>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</si>
  <si>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</si>
  <si>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</si>
  <si>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</si>
  <si>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</si>
  <si>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</si>
  <si>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</si>
  <si>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</si>
  <si>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</si>
  <si>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</si>
  <si>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</si>
  <si>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</si>
  <si>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</si>
  <si>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</si>
  <si>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</si>
  <si>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</si>
  <si>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</si>
  <si>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</si>
  <si>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</si>
  <si>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</si>
  <si>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</si>
  <si>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</si>
  <si>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</si>
  <si>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</si>
  <si>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</si>
  <si>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</si>
  <si>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</si>
  <si>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</si>
  <si>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</si>
  <si>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</si>
  <si>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</si>
  <si>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</si>
  <si>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</si>
  <si>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</si>
  <si>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</si>
  <si>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</si>
  <si>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</si>
  <si>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</si>
  <si>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</si>
  <si>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</si>
  <si>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</si>
  <si>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</si>
  <si>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</si>
  <si>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</si>
  <si>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</si>
  <si>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</si>
  <si>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</si>
  <si>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</si>
  <si>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</si>
  <si>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</si>
  <si>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</si>
  <si>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</si>
  <si>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</si>
  <si>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</si>
  <si>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</si>
  <si>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</si>
  <si>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</si>
  <si>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</si>
  <si>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</si>
  <si>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</si>
  <si>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</si>
  <si>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</si>
  <si>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</si>
  <si>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</si>
  <si>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</si>
  <si>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</si>
  <si>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</si>
  <si>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</si>
  <si>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</si>
  <si>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</si>
  <si>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</si>
  <si>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</si>
  <si>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</si>
  <si>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</si>
  <si>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</si>
  <si>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</si>
  <si>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</si>
  <si>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</si>
  <si>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</si>
  <si>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</si>
  <si>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</si>
  <si>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</si>
  <si>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</si>
  <si>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</si>
  <si>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</si>
  <si>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</si>
  <si>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</si>
  <si>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</si>
  <si>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</si>
  <si>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</si>
  <si>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</si>
  <si>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</si>
  <si>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</si>
  <si>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</si>
  <si>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</si>
  <si>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</si>
  <si>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</si>
  <si>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</si>
  <si>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</si>
  <si>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</si>
  <si>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</si>
  <si>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</si>
  <si>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</si>
  <si>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</si>
  <si>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</si>
  <si>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</si>
  <si>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</si>
  <si>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</si>
  <si>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</si>
  <si>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</si>
  <si>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</si>
  <si>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</si>
  <si>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</si>
  <si>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</si>
  <si>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</si>
  <si>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</si>
  <si>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</si>
  <si>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</si>
  <si>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</si>
  <si>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</si>
  <si>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</si>
  <si>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</si>
  <si>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</si>
  <si>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</si>
  <si>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</si>
  <si>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</si>
  <si>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</si>
  <si>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</si>
  <si>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</si>
  <si>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</si>
  <si>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</si>
  <si>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</si>
  <si>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</si>
  <si>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</si>
  <si>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</si>
  <si>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</si>
  <si>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</si>
  <si>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</si>
  <si>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</si>
  <si>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</si>
  <si>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</si>
  <si>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</si>
  <si>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</si>
  <si>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</si>
  <si>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</si>
  <si>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</si>
  <si>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</si>
  <si>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</si>
  <si>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</si>
  <si>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</si>
  <si>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</si>
  <si>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</si>
  <si>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</si>
  <si>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</si>
  <si>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</si>
  <si>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</si>
  <si>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</si>
  <si>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</si>
  <si>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</si>
  <si>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</si>
  <si>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</si>
  <si>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</si>
  <si>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</si>
  <si>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</si>
  <si>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</si>
  <si>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</si>
  <si>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</si>
  <si>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</si>
  <si>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</si>
  <si>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</si>
  <si>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</si>
  <si>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</si>
  <si>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</si>
  <si>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</si>
  <si>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</si>
  <si>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</si>
  <si>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</si>
  <si>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</si>
  <si>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</si>
  <si>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</si>
  <si>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</si>
  <si>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</si>
  <si>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</si>
  <si>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</si>
  <si>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</si>
  <si>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</si>
  <si>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</si>
  <si>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</si>
  <si>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</si>
  <si>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</si>
  <si>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</si>
  <si>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</si>
  <si>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</si>
  <si>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</si>
  <si>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</si>
  <si>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</si>
  <si>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</si>
  <si>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</si>
  <si>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</si>
  <si>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</si>
  <si>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</si>
  <si>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</si>
  <si>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</si>
  <si>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</si>
  <si>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</si>
  <si>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</si>
  <si>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</si>
  <si>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</si>
  <si>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</si>
  <si>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</si>
  <si>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</si>
  <si>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</si>
  <si>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</si>
  <si>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</si>
  <si>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</si>
  <si>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</si>
  <si>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</si>
  <si>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</si>
  <si>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</si>
  <si>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</si>
  <si>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</si>
  <si>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</si>
  <si>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</si>
  <si>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</si>
  <si>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</si>
  <si>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</si>
  <si>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</si>
  <si>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</si>
  <si>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</si>
  <si>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</si>
  <si>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</si>
  <si>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</si>
  <si>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</si>
  <si>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</si>
  <si>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</si>
  <si>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</si>
  <si>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</si>
  <si>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</si>
  <si>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</si>
  <si>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</si>
  <si>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</si>
  <si>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</si>
  <si>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</si>
  <si>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</si>
  <si>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</si>
  <si>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</si>
  <si>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</si>
  <si>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</si>
  <si>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</si>
  <si>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</si>
  <si>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</si>
  <si>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</si>
  <si>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</si>
  <si>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</si>
  <si>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</si>
  <si>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</si>
  <si>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</si>
  <si>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</si>
  <si>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</si>
  <si>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</si>
  <si>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</si>
  <si>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</si>
  <si>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</si>
  <si>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</si>
  <si>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</si>
  <si>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</si>
  <si>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</si>
  <si>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</si>
  <si>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</si>
  <si>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</si>
  <si>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</si>
  <si>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</si>
  <si>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</si>
  <si>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</si>
  <si>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</si>
  <si>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</si>
  <si>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</si>
  <si>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</si>
  <si>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</si>
  <si>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</si>
  <si>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</si>
  <si>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</si>
  <si>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</si>
  <si>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</si>
  <si>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</si>
  <si>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</si>
  <si>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</si>
  <si>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</si>
  <si>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</si>
  <si>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</si>
  <si>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</si>
  <si>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</si>
  <si>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</si>
  <si>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</si>
  <si>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</si>
  <si>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</si>
  <si>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</si>
  <si>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</si>
  <si>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</si>
  <si>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</si>
  <si>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</si>
  <si>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</si>
  <si>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</si>
  <si>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</si>
  <si>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</si>
  <si>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</si>
  <si>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</si>
  <si>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</si>
  <si>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</si>
  <si>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</si>
  <si>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</si>
  <si>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</si>
  <si>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</si>
  <si>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</si>
  <si>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</si>
  <si>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</si>
  <si>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</si>
  <si>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</si>
  <si>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</si>
  <si>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</si>
  <si>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</si>
  <si>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</si>
  <si>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</si>
  <si>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</si>
  <si>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</si>
  <si>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</si>
  <si>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</si>
  <si>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</si>
  <si>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</si>
  <si>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</si>
  <si>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</si>
  <si>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</si>
  <si>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</si>
  <si>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</si>
  <si>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</si>
  <si>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</si>
  <si>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</si>
  <si>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</si>
  <si>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</si>
  <si>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</si>
  <si>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</si>
  <si>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</si>
  <si>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</si>
  <si>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</si>
  <si>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</si>
  <si>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</si>
  <si>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</si>
  <si>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</si>
  <si>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</si>
  <si>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</si>
  <si>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</si>
  <si>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</si>
  <si>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</si>
  <si>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</si>
  <si>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</si>
  <si>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</si>
  <si>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</si>
  <si>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</si>
  <si>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</si>
  <si>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</si>
  <si>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</si>
  <si>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</si>
  <si>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</si>
  <si>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</si>
  <si>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</si>
  <si>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</si>
  <si>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</si>
  <si>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</si>
  <si>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</si>
  <si>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</si>
  <si>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</si>
  <si>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</si>
  <si>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</si>
  <si>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</si>
  <si>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</si>
  <si>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</si>
  <si>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</si>
  <si>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</si>
  <si>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</si>
  <si>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</si>
  <si>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</si>
  <si>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</si>
  <si>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</si>
  <si>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</si>
  <si>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</si>
  <si>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</si>
  <si>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</si>
  <si>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</si>
  <si>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</si>
  <si>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</si>
  <si>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</si>
  <si>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</si>
  <si>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</si>
  <si>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</si>
  <si>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</si>
  <si>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</si>
  <si>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</si>
  <si>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</si>
  <si>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</si>
  <si>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</si>
  <si>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</si>
  <si>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</si>
  <si>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</si>
  <si>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</si>
  <si>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</si>
  <si>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</si>
  <si>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</si>
  <si>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</si>
  <si>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</si>
  <si>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</si>
  <si>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</si>
  <si>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</si>
  <si>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</si>
  <si>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</si>
  <si>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</si>
  <si>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</si>
  <si>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</si>
  <si>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</si>
  <si>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</si>
  <si>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</si>
  <si>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</si>
  <si>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</si>
  <si>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</si>
  <si>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</si>
  <si>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</si>
  <si>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</si>
  <si>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</si>
  <si>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</si>
  <si>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</si>
  <si>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</si>
  <si>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</si>
  <si>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</si>
  <si>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</si>
  <si>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</si>
  <si>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</si>
  <si>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</si>
  <si>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</si>
  <si>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</si>
  <si>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</si>
  <si>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</si>
  <si>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</si>
  <si>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</si>
  <si>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</si>
  <si>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</si>
  <si>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</si>
  <si>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</si>
  <si>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</si>
  <si>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</si>
  <si>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</si>
  <si>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</si>
  <si>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</si>
  <si>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</si>
  <si>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</si>
  <si>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</si>
  <si>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</si>
  <si>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</si>
  <si>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</si>
  <si>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</si>
  <si>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</si>
  <si>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</si>
  <si>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</si>
  <si>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</si>
  <si>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</si>
  <si>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</si>
  <si>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</si>
  <si>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</si>
  <si>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</si>
  <si>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</si>
  <si>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</si>
  <si>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</si>
  <si>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</si>
  <si>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</si>
  <si>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</si>
  <si>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</si>
  <si>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</si>
  <si>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</si>
  <si>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</si>
  <si>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</si>
  <si>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</si>
  <si>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</si>
  <si>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</si>
  <si>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</si>
  <si>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</si>
  <si>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</si>
  <si>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</si>
  <si>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</si>
  <si>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</si>
  <si>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</si>
  <si>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</si>
  <si>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</si>
  <si>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</si>
  <si>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</si>
  <si>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</si>
  <si>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</si>
  <si>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</si>
  <si>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</si>
  <si>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</si>
  <si>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</si>
  <si>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</si>
  <si>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</si>
  <si>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</si>
  <si>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</si>
  <si>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</si>
  <si>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</si>
  <si>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</si>
  <si>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</si>
  <si>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</si>
  <si>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</si>
  <si>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</si>
  <si>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</si>
  <si>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</si>
  <si>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</si>
  <si>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</si>
  <si>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</si>
  <si>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</si>
  <si>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</si>
  <si>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</si>
  <si>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</si>
  <si>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</si>
  <si>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</si>
  <si>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</si>
  <si>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</si>
  <si>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</si>
  <si>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</si>
  <si>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</si>
  <si>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</si>
  <si>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</si>
  <si>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</si>
  <si>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</si>
  <si>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</si>
  <si>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</si>
  <si>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</si>
  <si>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</si>
  <si>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</si>
  <si>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</si>
  <si>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</si>
  <si>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</si>
  <si>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</si>
  <si>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</si>
  <si>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</si>
  <si>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</si>
  <si>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</si>
  <si>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</si>
  <si>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</si>
  <si>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</si>
  <si>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</si>
  <si>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</si>
  <si>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</si>
  <si>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</si>
  <si>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</si>
  <si>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</si>
  <si>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</si>
  <si>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</si>
  <si>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</si>
  <si>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</si>
  <si>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</si>
  <si>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</si>
  <si>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</si>
  <si>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</si>
  <si>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</si>
  <si>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</si>
  <si>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</si>
  <si>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</si>
  <si>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</si>
  <si>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</si>
  <si>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</si>
  <si>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</si>
  <si>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</si>
  <si>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</si>
  <si>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</si>
  <si>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</si>
  <si>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</si>
  <si>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</si>
  <si>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</si>
  <si>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</si>
  <si>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</si>
  <si>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</si>
  <si>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</si>
  <si>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</si>
  <si>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</si>
  <si>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</si>
  <si>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</si>
  <si>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</si>
  <si>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</si>
  <si>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</si>
  <si>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</si>
  <si>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</si>
  <si>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</si>
  <si>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</si>
  <si>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</si>
  <si>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</si>
  <si>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</si>
  <si>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</si>
  <si>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</si>
  <si>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</si>
  <si>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</si>
  <si>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</si>
  <si>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</si>
  <si>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</si>
  <si>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</si>
  <si>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</si>
  <si>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</si>
  <si>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</si>
  <si>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</si>
  <si>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</si>
  <si>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</si>
  <si>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</si>
  <si>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</si>
  <si>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</si>
  <si>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</si>
  <si>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</si>
  <si>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</si>
  <si>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</si>
  <si>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</si>
  <si>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</si>
  <si>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</si>
  <si>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</si>
  <si>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</si>
  <si>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</si>
  <si>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</si>
  <si>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</si>
  <si>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</si>
  <si>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</si>
  <si>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</si>
  <si>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</si>
  <si>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</si>
  <si>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</si>
  <si>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</si>
  <si>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</si>
  <si>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</si>
  <si>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</si>
  <si>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</si>
  <si>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</si>
  <si>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</si>
  <si>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</si>
  <si>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</si>
  <si>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</si>
  <si>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</si>
  <si>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</si>
  <si>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</si>
  <si>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</si>
  <si>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</si>
  <si>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</si>
  <si>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</si>
  <si>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</si>
  <si>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</si>
  <si>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</si>
  <si>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</si>
  <si>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</si>
  <si>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</si>
  <si>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</si>
  <si>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</si>
  <si>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</si>
  <si>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</si>
  <si>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</si>
  <si>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</si>
  <si>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</si>
  <si>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</si>
  <si>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</si>
  <si>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</si>
  <si>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</si>
  <si>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</si>
  <si>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</si>
  <si>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</si>
  <si>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</si>
  <si>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</si>
  <si>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</si>
  <si>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</si>
  <si>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</si>
  <si>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</si>
  <si>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</si>
  <si>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</si>
  <si>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</si>
  <si>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</si>
  <si>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</si>
  <si>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</si>
  <si>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</si>
  <si>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</si>
  <si>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</si>
  <si>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</si>
  <si>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</si>
  <si>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</si>
  <si>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</si>
  <si>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</si>
  <si>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</si>
  <si>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</si>
  <si>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</si>
  <si>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</si>
  <si>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</si>
  <si>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</si>
  <si>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</si>
  <si>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</si>
  <si>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</si>
  <si>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</si>
  <si>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</si>
  <si>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</si>
  <si>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</si>
  <si>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</si>
  <si>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</si>
  <si>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</si>
  <si>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</si>
  <si>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</si>
  <si>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</si>
  <si>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</si>
  <si>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</si>
  <si>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</si>
  <si>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</si>
  <si>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</si>
  <si>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</si>
  <si>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</si>
  <si>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</si>
  <si>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</si>
  <si>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</si>
  <si>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</si>
  <si>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</si>
  <si>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</si>
  <si>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</si>
  <si>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</si>
  <si>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</si>
  <si>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</si>
  <si>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</si>
  <si>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</si>
  <si>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</si>
  <si>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</si>
  <si>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</si>
  <si>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</si>
  <si>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</si>
  <si>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</si>
  <si>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</si>
  <si>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</si>
  <si>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</si>
  <si>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</si>
  <si>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</si>
  <si>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</si>
  <si>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</si>
  <si>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</si>
  <si>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</si>
  <si>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</si>
  <si>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</si>
  <si>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</si>
  <si>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</si>
  <si>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</si>
  <si>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</si>
  <si>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</si>
  <si>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</si>
  <si>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</si>
  <si>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</si>
  <si>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</si>
  <si>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</si>
  <si>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</si>
  <si>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</si>
  <si>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</si>
  <si>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</si>
  <si>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</si>
  <si>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</si>
  <si>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</si>
  <si>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</si>
  <si>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</si>
  <si>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</si>
  <si>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</si>
  <si>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</si>
  <si>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</si>
  <si>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</si>
  <si>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</si>
  <si>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</si>
  <si>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</si>
  <si>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</si>
  <si>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</si>
  <si>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</si>
  <si>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</si>
  <si>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</si>
  <si>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</si>
  <si>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</si>
  <si>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</si>
  <si>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</si>
  <si>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</si>
  <si>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</si>
  <si>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</si>
  <si>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</si>
  <si>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</si>
  <si>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</si>
  <si>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</si>
  <si>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</si>
  <si>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</si>
  <si>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</si>
  <si>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</si>
  <si>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</si>
  <si>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</si>
  <si>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</si>
  <si>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</si>
  <si>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</si>
  <si>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</si>
  <si>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</si>
  <si>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</si>
  <si>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</si>
  <si>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</si>
  <si>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</si>
  <si>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</si>
  <si>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</si>
  <si>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</si>
  <si>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</si>
  <si>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</si>
  <si>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</si>
  <si>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</si>
  <si>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</si>
  <si>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</si>
  <si>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</si>
  <si>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</si>
  <si>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</si>
  <si>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</si>
  <si>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</si>
  <si>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</si>
  <si>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</si>
  <si>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</si>
  <si>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</si>
  <si>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</si>
  <si>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</si>
  <si>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</si>
  <si>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</si>
  <si>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</si>
  <si>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</si>
  <si>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</si>
  <si>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</si>
  <si>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</si>
  <si>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</si>
  <si>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</si>
  <si>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</si>
  <si>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</si>
  <si>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</si>
  <si>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</si>
  <si>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</si>
  <si>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</si>
  <si>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</si>
  <si>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</si>
  <si>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</si>
  <si>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</si>
  <si>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</si>
  <si>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</si>
  <si>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</si>
  <si>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</si>
  <si>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</si>
  <si>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</si>
  <si>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</si>
  <si>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</si>
  <si>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</si>
  <si>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</si>
  <si>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</si>
  <si>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</si>
  <si>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</si>
  <si>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</si>
  <si>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</si>
  <si>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</si>
  <si>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</si>
  <si>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</si>
  <si>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</si>
  <si>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</si>
  <si>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</si>
  <si>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</si>
  <si>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</si>
  <si>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</si>
  <si>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</si>
  <si>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</si>
  <si>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</si>
  <si>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</si>
  <si>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</si>
  <si>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</si>
  <si>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</si>
  <si>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</si>
  <si>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</si>
  <si>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</si>
  <si>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</si>
  <si>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</si>
  <si>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</si>
  <si>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</si>
  <si>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</si>
  <si>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</si>
  <si>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</si>
  <si>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</si>
  <si>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</si>
  <si>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</si>
  <si>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</si>
  <si>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</si>
  <si>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</si>
  <si>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</si>
  <si>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</si>
  <si>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</si>
  <si>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</si>
  <si>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</si>
  <si>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</si>
  <si>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</si>
  <si>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</si>
  <si>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</si>
  <si>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</si>
  <si>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</si>
  <si>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</si>
  <si>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</si>
  <si>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</si>
  <si>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</si>
  <si>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</si>
  <si>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</si>
  <si>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</si>
  <si>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</si>
  <si>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</si>
  <si>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</si>
  <si>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</si>
  <si>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</si>
  <si>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</si>
  <si>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</si>
  <si>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</si>
  <si>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</si>
  <si>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</si>
  <si>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</si>
  <si>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</si>
  <si>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</si>
  <si>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</si>
  <si>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</si>
  <si>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</si>
  <si>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</si>
  <si>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</si>
  <si>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</si>
  <si>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</si>
  <si>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</si>
  <si>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</si>
  <si>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</si>
  <si>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</si>
  <si>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</si>
  <si>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</si>
  <si>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</si>
  <si>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</si>
  <si>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</si>
  <si>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</si>
  <si>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</si>
  <si>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</si>
  <si>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</si>
  <si>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</si>
  <si>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</si>
  <si>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</si>
  <si>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</si>
  <si>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</si>
  <si>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</si>
  <si>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</si>
  <si>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</si>
  <si>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</si>
  <si>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</si>
  <si>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</si>
  <si>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</si>
  <si>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</si>
  <si>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</si>
  <si>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</si>
  <si>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</si>
  <si>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</si>
  <si>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</si>
  <si>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</si>
  <si>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</si>
  <si>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</si>
  <si>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</si>
  <si>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</si>
  <si>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</si>
  <si>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</si>
  <si>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</si>
  <si>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</si>
  <si>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</si>
  <si>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</si>
  <si>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</si>
  <si>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</si>
  <si>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</si>
  <si>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</si>
  <si>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</si>
  <si>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</si>
  <si>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</si>
  <si>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</si>
  <si>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</si>
  <si>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</si>
  <si>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</si>
  <si>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</si>
  <si>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</si>
  <si>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</si>
  <si>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</si>
  <si>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</si>
  <si>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</si>
  <si>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</si>
  <si>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</si>
  <si>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</si>
  <si>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</si>
  <si>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</si>
  <si>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</si>
  <si>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</si>
  <si>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</si>
  <si>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</si>
  <si>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</si>
  <si>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</si>
  <si>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</si>
  <si>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</si>
  <si>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</si>
  <si>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</si>
  <si>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</si>
  <si>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</si>
  <si>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Abastecido</t>
  </si>
  <si>
    <t>2 Gavetas Vacías y 1 Fallando</t>
  </si>
  <si>
    <t>ATM Estación Sabana Yegua</t>
  </si>
  <si>
    <t>Morales Payano, Wilfredy Leandro</t>
  </si>
  <si>
    <t>GAVETA DE DEPOSITOS LLENA</t>
  </si>
  <si>
    <t>335753768</t>
  </si>
  <si>
    <t>335753767</t>
  </si>
  <si>
    <t>335753765</t>
  </si>
  <si>
    <t>1 Gavetas Vacía y 2 Fallando</t>
  </si>
  <si>
    <t>335753785</t>
  </si>
  <si>
    <t>335753794</t>
  </si>
  <si>
    <t>335753805</t>
  </si>
  <si>
    <t>335753802</t>
  </si>
  <si>
    <t>335753801</t>
  </si>
  <si>
    <t>335753815</t>
  </si>
  <si>
    <t>335753811</t>
  </si>
  <si>
    <t>335753810</t>
  </si>
  <si>
    <t>335753809</t>
  </si>
  <si>
    <t>335753808</t>
  </si>
  <si>
    <t>335753806</t>
  </si>
  <si>
    <t>335753830</t>
  </si>
  <si>
    <t>335753829</t>
  </si>
  <si>
    <t>335753828</t>
  </si>
  <si>
    <t>335753827</t>
  </si>
  <si>
    <t>335753826</t>
  </si>
  <si>
    <t>335753824</t>
  </si>
  <si>
    <t>335753823</t>
  </si>
  <si>
    <t>335753822</t>
  </si>
  <si>
    <t>335753820</t>
  </si>
  <si>
    <t>335753819</t>
  </si>
  <si>
    <t>335753842</t>
  </si>
  <si>
    <t>335753841</t>
  </si>
  <si>
    <t>335753840</t>
  </si>
  <si>
    <t>335753838</t>
  </si>
  <si>
    <t>335753837</t>
  </si>
  <si>
    <t>335753836</t>
  </si>
  <si>
    <t>335753835</t>
  </si>
  <si>
    <t>335753834</t>
  </si>
  <si>
    <t>335753833</t>
  </si>
  <si>
    <t>335753848</t>
  </si>
  <si>
    <t>335753847</t>
  </si>
  <si>
    <t>335753846</t>
  </si>
  <si>
    <t>335753845</t>
  </si>
  <si>
    <t>335753843</t>
  </si>
  <si>
    <t>335753867</t>
  </si>
  <si>
    <t>335753862</t>
  </si>
  <si>
    <t>335753859</t>
  </si>
  <si>
    <t>335753857</t>
  </si>
  <si>
    <t>335753851</t>
  </si>
  <si>
    <t>335753880</t>
  </si>
  <si>
    <t>335753877</t>
  </si>
  <si>
    <t>335753876</t>
  </si>
  <si>
    <t>335753875</t>
  </si>
  <si>
    <t>335753871</t>
  </si>
  <si>
    <t>335753870</t>
  </si>
  <si>
    <t>335753879</t>
  </si>
  <si>
    <t>335753878</t>
  </si>
  <si>
    <t>335753874</t>
  </si>
  <si>
    <t>335753873</t>
  </si>
  <si>
    <t>335753884</t>
  </si>
  <si>
    <t>335753887</t>
  </si>
  <si>
    <t>335753885</t>
  </si>
  <si>
    <t>335753883</t>
  </si>
  <si>
    <t>Lockward, Anubis Doba</t>
  </si>
  <si>
    <t>335753896</t>
  </si>
  <si>
    <t>335753893</t>
  </si>
  <si>
    <t>335753892</t>
  </si>
  <si>
    <t>335753891</t>
  </si>
  <si>
    <t>335753890</t>
  </si>
  <si>
    <t>335753889</t>
  </si>
  <si>
    <t>335753888</t>
  </si>
  <si>
    <t>DISPESADOR</t>
  </si>
  <si>
    <t>GAVETA DE DEPÓSITOS LLENA</t>
  </si>
  <si>
    <t>335753917</t>
  </si>
  <si>
    <t>335753916</t>
  </si>
  <si>
    <t>335753915</t>
  </si>
  <si>
    <t>335753913</t>
  </si>
  <si>
    <t>335753912</t>
  </si>
  <si>
    <t>335753911</t>
  </si>
  <si>
    <t>335753910</t>
  </si>
  <si>
    <t>335753908</t>
  </si>
  <si>
    <t>335753907</t>
  </si>
  <si>
    <t>335753906</t>
  </si>
  <si>
    <t>335753905</t>
  </si>
  <si>
    <t>335753904</t>
  </si>
  <si>
    <t>335753903</t>
  </si>
  <si>
    <t>335753902</t>
  </si>
  <si>
    <t>335753901</t>
  </si>
  <si>
    <t>335753900</t>
  </si>
  <si>
    <t>335753898</t>
  </si>
  <si>
    <t>ERROR PRINTER ATM DEPOSITOS</t>
  </si>
  <si>
    <t>05 Enero de 2021</t>
  </si>
  <si>
    <t>OFICINA SAN CRISTOBAL II LOBBY</t>
  </si>
  <si>
    <t>335753911 </t>
  </si>
  <si>
    <t>335753912 </t>
  </si>
  <si>
    <t>335753930</t>
  </si>
  <si>
    <t>335753931</t>
  </si>
  <si>
    <t>335753932</t>
  </si>
  <si>
    <t>335753982</t>
  </si>
  <si>
    <t>2 Fallando y 1 Vacia</t>
  </si>
  <si>
    <t>En Servicio</t>
  </si>
  <si>
    <t xml:space="preserve"> 05/01/2021 11:20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</si>
</sst>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30" fillId="40" borderId="63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30" fillId="5" borderId="63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55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/>
    </xf>
    <xf numFmtId="22" fontId="50" fillId="5" borderId="63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87"/>
      <tableStyleElement type="headerRow" dxfId="686"/>
      <tableStyleElement type="totalRow" dxfId="685"/>
      <tableStyleElement type="firstColumn" dxfId="684"/>
      <tableStyleElement type="lastColumn" dxfId="683"/>
      <tableStyleElement type="firstRowStripe" dxfId="682"/>
      <tableStyleElement type="firstColumnStripe" dxfId="68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461845" TargetMode="External"/><Relationship Id="rId13" Type="http://schemas.openxmlformats.org/officeDocument/2006/relationships/comments" Target="../comments1.xm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461895" TargetMode="External"/><Relationship Id="rId12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461843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61844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T152"/>
  <sheetViews>
    <sheetView topLeftCell="B1" zoomScale="69" zoomScaleNormal="69" workbookViewId="0">
      <pane ySplit="4" topLeftCell="A149" activePane="bottomLeft" state="frozen"/>
      <selection pane="bottomLeft" activeCell="C153" sqref="C153"/>
    </sheetView>
  </sheetViews>
  <sheetFormatPr baseColWidth="10" defaultColWidth="20.85546875" defaultRowHeight="15" x14ac:dyDescent="0.25"/>
  <cols>
    <col min="1" max="1" width="25.28515625" style="71" bestFit="1" customWidth="1"/>
    <col min="2" max="2" width="19.5703125" style="47" bestFit="1" customWidth="1"/>
    <col min="3" max="3" width="18.85546875" style="48" customWidth="1"/>
    <col min="4" max="4" width="27.28515625" style="71" customWidth="1"/>
    <col min="5" max="5" width="11.85546875" style="85" bestFit="1" customWidth="1"/>
    <col min="6" max="6" width="11.28515625" style="49" customWidth="1"/>
    <col min="7" max="7" width="51" style="49" customWidth="1"/>
    <col min="8" max="11" width="6.42578125" style="49" customWidth="1"/>
    <col min="12" max="12" width="52.7109375" style="49" bestFit="1" customWidth="1"/>
    <col min="13" max="13" width="18.7109375" style="71" customWidth="1"/>
    <col min="14" max="14" width="17.140625" style="89" customWidth="1"/>
    <col min="15" max="15" width="36" style="89" customWidth="1"/>
    <col min="16" max="16" width="22.140625" style="75" customWidth="1"/>
    <col min="17" max="17" width="48.140625" style="67" bestFit="1" customWidth="1"/>
    <col min="18" max="18" width="3.28515625" style="45" bestFit="1" customWidth="1"/>
    <col min="19" max="19" width="4.42578125" style="45" bestFit="1" customWidth="1"/>
    <col min="20" max="20" width="3" style="45" bestFit="1" customWidth="1"/>
    <col min="21" max="16384" width="20.85546875" style="45"/>
  </cols>
  <sheetData>
    <row r="1" spans="1:20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20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20" ht="18.75" thickBot="1" x14ac:dyDescent="0.3">
      <c r="A3" s="130" t="s">
        <v>2584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20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20" ht="18" x14ac:dyDescent="0.25">
      <c r="A5" s="86" t="str">
        <f>VLOOKUP(E5,'LISTADO ATM'!$A$2:$C$894,3,0)</f>
        <v>DISTRITO NACIONAL</v>
      </c>
      <c r="B5" s="121">
        <v>335750532</v>
      </c>
      <c r="C5" s="87">
        <v>44193.583761574075</v>
      </c>
      <c r="D5" s="87" t="s">
        <v>2189</v>
      </c>
      <c r="E5" s="117">
        <v>564</v>
      </c>
      <c r="F5" s="86" t="str">
        <f>VLOOKUP(E5,VIP!$A$2:$O10893,2,0)</f>
        <v>DRBR168</v>
      </c>
      <c r="G5" s="123" t="str">
        <f>VLOOKUP(E5,'LISTADO ATM'!$A$2:$B$893,2,0)</f>
        <v xml:space="preserve">ATM Ministerio de Agricultura </v>
      </c>
      <c r="H5" s="123" t="str">
        <f>VLOOKUP(E5,VIP!$A$2:$O15719,7,FALSE)</f>
        <v>Si</v>
      </c>
      <c r="I5" s="123" t="str">
        <f>VLOOKUP(E5,VIP!$A$2:$O7688,8,FALSE)</f>
        <v>Si</v>
      </c>
      <c r="J5" s="123" t="str">
        <f>VLOOKUP(E5,VIP!$A$2:$O7636,8,FALSE)</f>
        <v>Si</v>
      </c>
      <c r="K5" s="123" t="str">
        <f>VLOOKUP(E5,VIP!$A$2:$O11212,6,0)</f>
        <v>NO</v>
      </c>
      <c r="L5" s="123" t="s">
        <v>2228</v>
      </c>
      <c r="M5" s="88" t="s">
        <v>2473</v>
      </c>
      <c r="N5" s="88" t="s">
        <v>2483</v>
      </c>
      <c r="O5" s="123" t="s">
        <v>2486</v>
      </c>
      <c r="P5" s="123"/>
      <c r="Q5" s="90" t="s">
        <v>2228</v>
      </c>
      <c r="T5" s="45">
        <f>8+14</f>
        <v>22</v>
      </c>
    </row>
    <row r="6" spans="1:20" ht="18" x14ac:dyDescent="0.25">
      <c r="A6" s="86" t="str">
        <f>VLOOKUP(E6,'LISTADO ATM'!$A$2:$C$894,3,0)</f>
        <v>ESTE</v>
      </c>
      <c r="B6" s="121">
        <v>335750816</v>
      </c>
      <c r="C6" s="87">
        <v>44193.719212962962</v>
      </c>
      <c r="D6" s="87" t="s">
        <v>2189</v>
      </c>
      <c r="E6" s="117">
        <v>803</v>
      </c>
      <c r="F6" s="86" t="str">
        <f>VLOOKUP(E6,VIP!$A$2:$O10905,2,0)</f>
        <v>DRBR803</v>
      </c>
      <c r="G6" s="123" t="str">
        <f>VLOOKUP(E6,'LISTADO ATM'!$A$2:$B$893,2,0)</f>
        <v xml:space="preserve">ATM Hotel Be Live Canoa (Bayahibe) I </v>
      </c>
      <c r="H6" s="123" t="str">
        <f>VLOOKUP(E6,VIP!$A$2:$O15731,7,FALSE)</f>
        <v>Si</v>
      </c>
      <c r="I6" s="123" t="str">
        <f>VLOOKUP(E6,VIP!$A$2:$O7700,8,FALSE)</f>
        <v>Si</v>
      </c>
      <c r="J6" s="123" t="str">
        <f>VLOOKUP(E6,VIP!$A$2:$O7648,8,FALSE)</f>
        <v>Si</v>
      </c>
      <c r="K6" s="123" t="str">
        <f>VLOOKUP(E6,VIP!$A$2:$O11224,6,0)</f>
        <v>NO</v>
      </c>
      <c r="L6" s="123" t="s">
        <v>2254</v>
      </c>
      <c r="M6" s="88" t="s">
        <v>2473</v>
      </c>
      <c r="N6" s="88" t="s">
        <v>2483</v>
      </c>
      <c r="O6" s="123" t="s">
        <v>2486</v>
      </c>
      <c r="P6" s="123"/>
      <c r="Q6" s="90" t="s">
        <v>2254</v>
      </c>
    </row>
    <row r="7" spans="1:20" ht="18" x14ac:dyDescent="0.25">
      <c r="A7" s="86" t="str">
        <f>VLOOKUP(E7,'LISTADO ATM'!$A$2:$C$894,3,0)</f>
        <v>NORTE</v>
      </c>
      <c r="B7" s="121">
        <v>335752508</v>
      </c>
      <c r="C7" s="87">
        <v>44195.479490740741</v>
      </c>
      <c r="D7" s="87" t="s">
        <v>2481</v>
      </c>
      <c r="E7" s="117">
        <v>729</v>
      </c>
      <c r="F7" s="86" t="str">
        <f>VLOOKUP(E7,VIP!$A$2:$O11048,2,0)</f>
        <v>DRBR055</v>
      </c>
      <c r="G7" s="123" t="str">
        <f>VLOOKUP(E7,'LISTADO ATM'!$A$2:$B$893,2,0)</f>
        <v xml:space="preserve">ATM Zona Franca (La Vega) </v>
      </c>
      <c r="H7" s="123" t="str">
        <f>VLOOKUP(E7,VIP!$A$2:$O15970,7,FALSE)</f>
        <v>Si</v>
      </c>
      <c r="I7" s="123" t="str">
        <f>VLOOKUP(E7,VIP!$A$2:$O7935,8,FALSE)</f>
        <v>Si</v>
      </c>
      <c r="J7" s="123" t="str">
        <f>VLOOKUP(E7,VIP!$A$2:$O7885,8,FALSE)</f>
        <v>Si</v>
      </c>
      <c r="K7" s="123" t="str">
        <f>VLOOKUP(E7,VIP!$A$2:$O11459,6,0)</f>
        <v>NO</v>
      </c>
      <c r="L7" s="123" t="s">
        <v>2466</v>
      </c>
      <c r="M7" s="88" t="s">
        <v>2473</v>
      </c>
      <c r="N7" s="88" t="s">
        <v>2483</v>
      </c>
      <c r="O7" s="123" t="s">
        <v>2488</v>
      </c>
      <c r="P7" s="91"/>
      <c r="Q7" s="90" t="s">
        <v>2466</v>
      </c>
    </row>
    <row r="8" spans="1:20" ht="18" x14ac:dyDescent="0.25">
      <c r="A8" s="86" t="str">
        <f>VLOOKUP(E8,'LISTADO ATM'!$A$2:$C$894,3,0)</f>
        <v>DISTRITO NACIONAL</v>
      </c>
      <c r="B8" s="121">
        <v>335752611</v>
      </c>
      <c r="C8" s="87">
        <v>44195.532673611109</v>
      </c>
      <c r="D8" s="87" t="s">
        <v>2189</v>
      </c>
      <c r="E8" s="117">
        <v>443</v>
      </c>
      <c r="F8" s="86" t="str">
        <f>VLOOKUP(E8,VIP!$A$2:$O11032,2,0)</f>
        <v>DRBR443</v>
      </c>
      <c r="G8" s="123" t="str">
        <f>VLOOKUP(E8,'LISTADO ATM'!$A$2:$B$893,2,0)</f>
        <v xml:space="preserve">ATM Edificio San Rafael </v>
      </c>
      <c r="H8" s="123" t="str">
        <f>VLOOKUP(E8,VIP!$A$2:$O15954,7,FALSE)</f>
        <v>Si</v>
      </c>
      <c r="I8" s="123" t="str">
        <f>VLOOKUP(E8,VIP!$A$2:$O7919,8,FALSE)</f>
        <v>Si</v>
      </c>
      <c r="J8" s="123" t="str">
        <f>VLOOKUP(E8,VIP!$A$2:$O7869,8,FALSE)</f>
        <v>Si</v>
      </c>
      <c r="K8" s="123" t="str">
        <f>VLOOKUP(E8,VIP!$A$2:$O11443,6,0)</f>
        <v>NO</v>
      </c>
      <c r="L8" s="123" t="s">
        <v>2254</v>
      </c>
      <c r="M8" s="88" t="s">
        <v>2473</v>
      </c>
      <c r="N8" s="88" t="s">
        <v>2491</v>
      </c>
      <c r="O8" s="123" t="s">
        <v>2486</v>
      </c>
      <c r="P8" s="91"/>
      <c r="Q8" s="90" t="s">
        <v>2254</v>
      </c>
    </row>
    <row r="9" spans="1:20" ht="18" x14ac:dyDescent="0.25">
      <c r="A9" s="86" t="str">
        <f>VLOOKUP(E9,'LISTADO ATM'!$A$2:$C$894,3,0)</f>
        <v>DISTRITO NACIONAL</v>
      </c>
      <c r="B9" s="121">
        <v>335752765</v>
      </c>
      <c r="C9" s="87">
        <v>44195.611087962963</v>
      </c>
      <c r="D9" s="87" t="s">
        <v>2189</v>
      </c>
      <c r="E9" s="117">
        <v>327</v>
      </c>
      <c r="F9" s="86" t="str">
        <f>VLOOKUP(E9,VIP!$A$2:$O11009,2,0)</f>
        <v>DRBR327</v>
      </c>
      <c r="G9" s="123" t="str">
        <f>VLOOKUP(E9,'LISTADO ATM'!$A$2:$B$893,2,0)</f>
        <v xml:space="preserve">ATM UNP CCN (Nacional 27 de Febrero) </v>
      </c>
      <c r="H9" s="123" t="str">
        <f>VLOOKUP(E9,VIP!$A$2:$O15931,7,FALSE)</f>
        <v>Si</v>
      </c>
      <c r="I9" s="123" t="str">
        <f>VLOOKUP(E9,VIP!$A$2:$O7896,8,FALSE)</f>
        <v>Si</v>
      </c>
      <c r="J9" s="123" t="str">
        <f>VLOOKUP(E9,VIP!$A$2:$O7846,8,FALSE)</f>
        <v>Si</v>
      </c>
      <c r="K9" s="123" t="str">
        <f>VLOOKUP(E9,VIP!$A$2:$O11420,6,0)</f>
        <v>NO</v>
      </c>
      <c r="L9" s="123" t="s">
        <v>2228</v>
      </c>
      <c r="M9" s="88" t="s">
        <v>2473</v>
      </c>
      <c r="N9" s="88" t="s">
        <v>2483</v>
      </c>
      <c r="O9" s="123" t="s">
        <v>2486</v>
      </c>
      <c r="P9" s="91"/>
      <c r="Q9" s="90" t="s">
        <v>2228</v>
      </c>
    </row>
    <row r="10" spans="1:20" ht="18" x14ac:dyDescent="0.25">
      <c r="A10" s="86" t="str">
        <f>VLOOKUP(E10,'LISTADO ATM'!$A$2:$C$894,3,0)</f>
        <v>SUR</v>
      </c>
      <c r="B10" s="121">
        <v>335753026</v>
      </c>
      <c r="C10" s="87">
        <v>44195.84920138889</v>
      </c>
      <c r="D10" s="87" t="s">
        <v>2189</v>
      </c>
      <c r="E10" s="117">
        <v>7</v>
      </c>
      <c r="F10" s="86" t="str">
        <f>VLOOKUP(E10,VIP!$A$2:$O11057,2,0)</f>
        <v>DRBR007</v>
      </c>
      <c r="G10" s="123" t="str">
        <f>VLOOKUP(E10,'LISTADO ATM'!$A$2:$B$893,2,0)</f>
        <v>ATM Isla San Juan</v>
      </c>
      <c r="H10" s="123" t="str">
        <f>VLOOKUP(E10,VIP!$A$2:$O15979,7,FALSE)</f>
        <v>Si</v>
      </c>
      <c r="I10" s="123" t="str">
        <f>VLOOKUP(E10,VIP!$A$2:$O7944,8,FALSE)</f>
        <v>Si</v>
      </c>
      <c r="J10" s="123" t="str">
        <f>VLOOKUP(E10,VIP!$A$2:$O7894,8,FALSE)</f>
        <v>Si</v>
      </c>
      <c r="K10" s="123" t="str">
        <f>VLOOKUP(E10,VIP!$A$2:$O11468,6,0)</f>
        <v/>
      </c>
      <c r="L10" s="123" t="s">
        <v>2254</v>
      </c>
      <c r="M10" s="88" t="s">
        <v>2473</v>
      </c>
      <c r="N10" s="88" t="s">
        <v>2483</v>
      </c>
      <c r="O10" s="123" t="s">
        <v>2486</v>
      </c>
      <c r="P10" s="91"/>
      <c r="Q10" s="90" t="s">
        <v>2254</v>
      </c>
    </row>
    <row r="11" spans="1:20" ht="18" x14ac:dyDescent="0.25">
      <c r="A11" s="86" t="str">
        <f>VLOOKUP(E11,'LISTADO ATM'!$A$2:$C$894,3,0)</f>
        <v>SUR</v>
      </c>
      <c r="B11" s="121">
        <v>335753039</v>
      </c>
      <c r="C11" s="87">
        <v>44195.900185185186</v>
      </c>
      <c r="D11" s="87" t="s">
        <v>2478</v>
      </c>
      <c r="E11" s="117">
        <v>730</v>
      </c>
      <c r="F11" s="86" t="str">
        <f>VLOOKUP(E11,VIP!$A$2:$O11054,2,0)</f>
        <v>DRBR082</v>
      </c>
      <c r="G11" s="123" t="str">
        <f>VLOOKUP(E11,'LISTADO ATM'!$A$2:$B$893,2,0)</f>
        <v xml:space="preserve">ATM Palacio de Justicia Barahona </v>
      </c>
      <c r="H11" s="123" t="str">
        <f>VLOOKUP(E11,VIP!$A$2:$O15976,7,FALSE)</f>
        <v>Si</v>
      </c>
      <c r="I11" s="123" t="str">
        <f>VLOOKUP(E11,VIP!$A$2:$O7941,8,FALSE)</f>
        <v>Si</v>
      </c>
      <c r="J11" s="123" t="str">
        <f>VLOOKUP(E11,VIP!$A$2:$O7891,8,FALSE)</f>
        <v>Si</v>
      </c>
      <c r="K11" s="123" t="str">
        <f>VLOOKUP(E11,VIP!$A$2:$O11465,6,0)</f>
        <v>NO</v>
      </c>
      <c r="L11" s="123" t="s">
        <v>2430</v>
      </c>
      <c r="M11" s="88" t="s">
        <v>2473</v>
      </c>
      <c r="N11" s="88" t="s">
        <v>2483</v>
      </c>
      <c r="O11" s="123" t="s">
        <v>2487</v>
      </c>
      <c r="P11" s="91"/>
      <c r="Q11" s="90" t="s">
        <v>2430</v>
      </c>
    </row>
    <row r="12" spans="1:20" ht="18" x14ac:dyDescent="0.25">
      <c r="A12" s="86" t="str">
        <f>VLOOKUP(E12,'LISTADO ATM'!$A$2:$C$894,3,0)</f>
        <v>DISTRITO NACIONAL</v>
      </c>
      <c r="B12" s="121">
        <v>335753097</v>
      </c>
      <c r="C12" s="87">
        <v>44196.167453703703</v>
      </c>
      <c r="D12" s="87" t="s">
        <v>2189</v>
      </c>
      <c r="E12" s="117">
        <v>624</v>
      </c>
      <c r="F12" s="86" t="str">
        <f>VLOOKUP(E12,VIP!$A$2:$O11023,2,0)</f>
        <v>DRBR624</v>
      </c>
      <c r="G12" s="123" t="str">
        <f>VLOOKUP(E12,'LISTADO ATM'!$A$2:$B$893,2,0)</f>
        <v xml:space="preserve">ATM Policía Nacional I </v>
      </c>
      <c r="H12" s="123" t="str">
        <f>VLOOKUP(E12,VIP!$A$2:$O15945,7,FALSE)</f>
        <v>Si</v>
      </c>
      <c r="I12" s="123" t="str">
        <f>VLOOKUP(E12,VIP!$A$2:$O7910,8,FALSE)</f>
        <v>Si</v>
      </c>
      <c r="J12" s="123" t="str">
        <f>VLOOKUP(E12,VIP!$A$2:$O7860,8,FALSE)</f>
        <v>Si</v>
      </c>
      <c r="K12" s="123" t="str">
        <f>VLOOKUP(E12,VIP!$A$2:$O11434,6,0)</f>
        <v>NO</v>
      </c>
      <c r="L12" s="123" t="s">
        <v>2228</v>
      </c>
      <c r="M12" s="88" t="s">
        <v>2473</v>
      </c>
      <c r="N12" s="88" t="s">
        <v>2483</v>
      </c>
      <c r="O12" s="123" t="s">
        <v>2486</v>
      </c>
      <c r="P12" s="91"/>
      <c r="Q12" s="90" t="s">
        <v>2228</v>
      </c>
    </row>
    <row r="13" spans="1:20" ht="18" x14ac:dyDescent="0.25">
      <c r="A13" s="86" t="str">
        <f>VLOOKUP(E13,'LISTADO ATM'!$A$2:$C$894,3,0)</f>
        <v>DISTRITO NACIONAL</v>
      </c>
      <c r="B13" s="121">
        <v>335753426</v>
      </c>
      <c r="C13" s="87">
        <v>44196.540729166663</v>
      </c>
      <c r="D13" s="87" t="s">
        <v>2189</v>
      </c>
      <c r="E13" s="117">
        <v>930</v>
      </c>
      <c r="F13" s="86" t="str">
        <f>VLOOKUP(E13,VIP!$A$2:$O11050,2,0)</f>
        <v>DRBR930</v>
      </c>
      <c r="G13" s="123" t="str">
        <f>VLOOKUP(E13,'LISTADO ATM'!$A$2:$B$893,2,0)</f>
        <v>ATM Oficina Plaza Spring Center</v>
      </c>
      <c r="H13" s="123" t="str">
        <f>VLOOKUP(E13,VIP!$A$2:$O15972,7,FALSE)</f>
        <v>Si</v>
      </c>
      <c r="I13" s="123" t="str">
        <f>VLOOKUP(E13,VIP!$A$2:$O7937,8,FALSE)</f>
        <v>Si</v>
      </c>
      <c r="J13" s="123" t="str">
        <f>VLOOKUP(E13,VIP!$A$2:$O7887,8,FALSE)</f>
        <v>Si</v>
      </c>
      <c r="K13" s="123" t="str">
        <f>VLOOKUP(E13,VIP!$A$2:$O11461,6,0)</f>
        <v>NO</v>
      </c>
      <c r="L13" s="123" t="s">
        <v>2463</v>
      </c>
      <c r="M13" s="88" t="s">
        <v>2473</v>
      </c>
      <c r="N13" s="88" t="s">
        <v>2483</v>
      </c>
      <c r="O13" s="123" t="s">
        <v>2486</v>
      </c>
      <c r="P13" s="91"/>
      <c r="Q13" s="90" t="s">
        <v>2463</v>
      </c>
    </row>
    <row r="14" spans="1:20" ht="18" x14ac:dyDescent="0.25">
      <c r="A14" s="86" t="str">
        <f>VLOOKUP(E14,'LISTADO ATM'!$A$2:$C$894,3,0)</f>
        <v>DISTRITO NACIONAL</v>
      </c>
      <c r="B14" s="121">
        <v>335753455</v>
      </c>
      <c r="C14" s="87">
        <v>44196.574120370373</v>
      </c>
      <c r="D14" s="87" t="s">
        <v>2477</v>
      </c>
      <c r="E14" s="117">
        <v>958</v>
      </c>
      <c r="F14" s="86" t="str">
        <f>VLOOKUP(E14,VIP!$A$2:$O11046,2,0)</f>
        <v>DRBR958</v>
      </c>
      <c r="G14" s="123" t="str">
        <f>VLOOKUP(E14,'LISTADO ATM'!$A$2:$B$893,2,0)</f>
        <v xml:space="preserve">ATM Olé Aut. San Isidro </v>
      </c>
      <c r="H14" s="123" t="str">
        <f>VLOOKUP(E14,VIP!$A$2:$O15968,7,FALSE)</f>
        <v>Si</v>
      </c>
      <c r="I14" s="123" t="str">
        <f>VLOOKUP(E14,VIP!$A$2:$O7933,8,FALSE)</f>
        <v>Si</v>
      </c>
      <c r="J14" s="123" t="str">
        <f>VLOOKUP(E14,VIP!$A$2:$O7883,8,FALSE)</f>
        <v>Si</v>
      </c>
      <c r="K14" s="123" t="str">
        <f>VLOOKUP(E14,VIP!$A$2:$O11457,6,0)</f>
        <v>NO</v>
      </c>
      <c r="L14" s="123" t="s">
        <v>2430</v>
      </c>
      <c r="M14" s="88" t="s">
        <v>2473</v>
      </c>
      <c r="N14" s="88" t="s">
        <v>2483</v>
      </c>
      <c r="O14" s="123" t="s">
        <v>2485</v>
      </c>
      <c r="P14" s="91"/>
      <c r="Q14" s="90" t="s">
        <v>2430</v>
      </c>
    </row>
    <row r="15" spans="1:20" ht="18" x14ac:dyDescent="0.25">
      <c r="A15" s="86" t="str">
        <f>VLOOKUP(E15,'LISTADO ATM'!$A$2:$C$894,3,0)</f>
        <v>ESTE</v>
      </c>
      <c r="B15" s="121">
        <v>335753464</v>
      </c>
      <c r="C15" s="87">
        <v>44196.614108796297</v>
      </c>
      <c r="D15" s="87" t="s">
        <v>2189</v>
      </c>
      <c r="E15" s="117">
        <v>159</v>
      </c>
      <c r="F15" s="86" t="str">
        <f>VLOOKUP(E15,VIP!$A$2:$O11097,2,0)</f>
        <v>DRBR159</v>
      </c>
      <c r="G15" s="123" t="str">
        <f>VLOOKUP(E15,'LISTADO ATM'!$A$2:$B$893,2,0)</f>
        <v xml:space="preserve">ATM Hotel Dreams Bayahibe I </v>
      </c>
      <c r="H15" s="123" t="str">
        <f>VLOOKUP(E15,VIP!$A$2:$O16018,7,FALSE)</f>
        <v>Si</v>
      </c>
      <c r="I15" s="123" t="str">
        <f>VLOOKUP(E15,VIP!$A$2:$O7983,8,FALSE)</f>
        <v>Si</v>
      </c>
      <c r="J15" s="123" t="str">
        <f>VLOOKUP(E15,VIP!$A$2:$O7933,8,FALSE)</f>
        <v>Si</v>
      </c>
      <c r="K15" s="123" t="str">
        <f>VLOOKUP(E15,VIP!$A$2:$O11507,6,0)</f>
        <v>NO</v>
      </c>
      <c r="L15" s="123" t="s">
        <v>2254</v>
      </c>
      <c r="M15" s="88" t="s">
        <v>2473</v>
      </c>
      <c r="N15" s="88" t="s">
        <v>2491</v>
      </c>
      <c r="O15" s="123" t="s">
        <v>2486</v>
      </c>
      <c r="P15" s="91"/>
      <c r="Q15" s="90" t="s">
        <v>2254</v>
      </c>
    </row>
    <row r="16" spans="1:20" ht="18" x14ac:dyDescent="0.25">
      <c r="A16" s="86" t="str">
        <f>VLOOKUP(E16,'LISTADO ATM'!$A$2:$C$894,3,0)</f>
        <v>DISTRITO NACIONAL</v>
      </c>
      <c r="B16" s="121">
        <v>335753494</v>
      </c>
      <c r="C16" s="87">
        <v>44196.740104166667</v>
      </c>
      <c r="D16" s="87" t="s">
        <v>2189</v>
      </c>
      <c r="E16" s="117">
        <v>12</v>
      </c>
      <c r="F16" s="86" t="str">
        <f>VLOOKUP(E16,VIP!$A$2:$O11083,2,0)</f>
        <v>DRBR012</v>
      </c>
      <c r="G16" s="123" t="str">
        <f>VLOOKUP(E16,'LISTADO ATM'!$A$2:$B$893,2,0)</f>
        <v xml:space="preserve">ATM Comercial Ganadera (San Isidro) </v>
      </c>
      <c r="H16" s="123" t="str">
        <f>VLOOKUP(E16,VIP!$A$2:$O16004,7,FALSE)</f>
        <v>Si</v>
      </c>
      <c r="I16" s="123" t="str">
        <f>VLOOKUP(E16,VIP!$A$2:$O7969,8,FALSE)</f>
        <v>No</v>
      </c>
      <c r="J16" s="123" t="str">
        <f>VLOOKUP(E16,VIP!$A$2:$O7919,8,FALSE)</f>
        <v>No</v>
      </c>
      <c r="K16" s="123" t="str">
        <f>VLOOKUP(E16,VIP!$A$2:$O11493,6,0)</f>
        <v>NO</v>
      </c>
      <c r="L16" s="123" t="s">
        <v>2463</v>
      </c>
      <c r="M16" s="88" t="s">
        <v>2473</v>
      </c>
      <c r="N16" s="88" t="s">
        <v>2483</v>
      </c>
      <c r="O16" s="123" t="s">
        <v>2486</v>
      </c>
      <c r="P16" s="91"/>
      <c r="Q16" s="90" t="s">
        <v>2463</v>
      </c>
    </row>
    <row r="17" spans="1:17" ht="18" hidden="1" x14ac:dyDescent="0.25">
      <c r="A17" s="86" t="str">
        <f>VLOOKUP(E17,'LISTADO ATM'!$A$2:$C$894,3,0)</f>
        <v>DISTRITO NACIONAL</v>
      </c>
      <c r="B17" s="121">
        <v>335753496</v>
      </c>
      <c r="C17" s="87">
        <v>44196.744432870371</v>
      </c>
      <c r="D17" s="87" t="s">
        <v>2189</v>
      </c>
      <c r="E17" s="117">
        <v>37</v>
      </c>
      <c r="F17" s="86" t="str">
        <f>VLOOKUP(E17,VIP!$A$2:$O11081,2,0)</f>
        <v>DRBR037</v>
      </c>
      <c r="G17" s="123" t="str">
        <f>VLOOKUP(E17,'LISTADO ATM'!$A$2:$B$893,2,0)</f>
        <v xml:space="preserve">ATM Oficina Villa Mella </v>
      </c>
      <c r="H17" s="123" t="str">
        <f>VLOOKUP(E17,VIP!$A$2:$O16002,7,FALSE)</f>
        <v>Si</v>
      </c>
      <c r="I17" s="123" t="str">
        <f>VLOOKUP(E17,VIP!$A$2:$O7967,8,FALSE)</f>
        <v>Si</v>
      </c>
      <c r="J17" s="123" t="str">
        <f>VLOOKUP(E17,VIP!$A$2:$O7917,8,FALSE)</f>
        <v>Si</v>
      </c>
      <c r="K17" s="123" t="str">
        <f>VLOOKUP(E17,VIP!$A$2:$O11491,6,0)</f>
        <v>SI</v>
      </c>
      <c r="L17" s="123" t="s">
        <v>2228</v>
      </c>
      <c r="M17" s="88" t="s">
        <v>2593</v>
      </c>
      <c r="N17" s="88" t="s">
        <v>2483</v>
      </c>
      <c r="O17" s="123" t="s">
        <v>2486</v>
      </c>
      <c r="P17" s="91"/>
      <c r="Q17" s="90" t="s">
        <v>2228</v>
      </c>
    </row>
    <row r="18" spans="1:17" ht="18" hidden="1" x14ac:dyDescent="0.25">
      <c r="A18" s="86" t="str">
        <f>VLOOKUP(E18,'LISTADO ATM'!$A$2:$C$894,3,0)</f>
        <v>DISTRITO NACIONAL</v>
      </c>
      <c r="B18" s="121">
        <v>335753499</v>
      </c>
      <c r="C18" s="87">
        <v>44196.745729166665</v>
      </c>
      <c r="D18" s="87" t="s">
        <v>2189</v>
      </c>
      <c r="E18" s="117">
        <v>917</v>
      </c>
      <c r="F18" s="86" t="str">
        <f>VLOOKUP(E18,VIP!$A$2:$O11078,2,0)</f>
        <v>DRBR01B</v>
      </c>
      <c r="G18" s="123" t="str">
        <f>VLOOKUP(E18,'LISTADO ATM'!$A$2:$B$893,2,0)</f>
        <v xml:space="preserve">ATM Oficina Los Mina </v>
      </c>
      <c r="H18" s="123" t="str">
        <f>VLOOKUP(E18,VIP!$A$2:$O15999,7,FALSE)</f>
        <v>Si</v>
      </c>
      <c r="I18" s="123" t="str">
        <f>VLOOKUP(E18,VIP!$A$2:$O7964,8,FALSE)</f>
        <v>Si</v>
      </c>
      <c r="J18" s="123" t="str">
        <f>VLOOKUP(E18,VIP!$A$2:$O7914,8,FALSE)</f>
        <v>Si</v>
      </c>
      <c r="K18" s="123" t="str">
        <f>VLOOKUP(E18,VIP!$A$2:$O11488,6,0)</f>
        <v>NO</v>
      </c>
      <c r="L18" s="123" t="s">
        <v>2228</v>
      </c>
      <c r="M18" s="88" t="s">
        <v>2593</v>
      </c>
      <c r="N18" s="88" t="s">
        <v>2483</v>
      </c>
      <c r="O18" s="123" t="s">
        <v>2486</v>
      </c>
      <c r="P18" s="91"/>
      <c r="Q18" s="90" t="s">
        <v>2228</v>
      </c>
    </row>
    <row r="19" spans="1:17" ht="18" x14ac:dyDescent="0.25">
      <c r="A19" s="86" t="str">
        <f>VLOOKUP(E19,'LISTADO ATM'!$A$2:$C$894,3,0)</f>
        <v>DISTRITO NACIONAL</v>
      </c>
      <c r="B19" s="121">
        <v>335753504</v>
      </c>
      <c r="C19" s="87">
        <v>44196.754895833335</v>
      </c>
      <c r="D19" s="87" t="s">
        <v>2189</v>
      </c>
      <c r="E19" s="117">
        <v>232</v>
      </c>
      <c r="F19" s="86" t="str">
        <f>VLOOKUP(E19,VIP!$A$2:$O11073,2,0)</f>
        <v>DRBR232</v>
      </c>
      <c r="G19" s="123" t="str">
        <f>VLOOKUP(E19,'LISTADO ATM'!$A$2:$B$893,2,0)</f>
        <v xml:space="preserve">ATM S/M Nacional Charles de Gaulle </v>
      </c>
      <c r="H19" s="123" t="str">
        <f>VLOOKUP(E19,VIP!$A$2:$O15994,7,FALSE)</f>
        <v>Si</v>
      </c>
      <c r="I19" s="123" t="str">
        <f>VLOOKUP(E19,VIP!$A$2:$O7959,8,FALSE)</f>
        <v>Si</v>
      </c>
      <c r="J19" s="123" t="str">
        <f>VLOOKUP(E19,VIP!$A$2:$O7909,8,FALSE)</f>
        <v>Si</v>
      </c>
      <c r="K19" s="123" t="str">
        <f>VLOOKUP(E19,VIP!$A$2:$O11483,6,0)</f>
        <v>SI</v>
      </c>
      <c r="L19" s="123" t="s">
        <v>2228</v>
      </c>
      <c r="M19" s="88" t="s">
        <v>2473</v>
      </c>
      <c r="N19" s="88" t="s">
        <v>2483</v>
      </c>
      <c r="O19" s="123" t="s">
        <v>2486</v>
      </c>
      <c r="P19" s="91"/>
      <c r="Q19" s="90" t="s">
        <v>2228</v>
      </c>
    </row>
    <row r="20" spans="1:17" ht="18" hidden="1" x14ac:dyDescent="0.25">
      <c r="A20" s="86" t="str">
        <f>VLOOKUP(E20,'LISTADO ATM'!$A$2:$C$894,3,0)</f>
        <v>DISTRITO NACIONAL</v>
      </c>
      <c r="B20" s="121">
        <v>335753511</v>
      </c>
      <c r="C20" s="87">
        <v>44196.758518518516</v>
      </c>
      <c r="D20" s="87" t="s">
        <v>2189</v>
      </c>
      <c r="E20" s="117">
        <v>498</v>
      </c>
      <c r="F20" s="86" t="str">
        <f>VLOOKUP(E20,VIP!$A$2:$O11066,2,0)</f>
        <v>DRBR498</v>
      </c>
      <c r="G20" s="123" t="str">
        <f>VLOOKUP(E20,'LISTADO ATM'!$A$2:$B$893,2,0)</f>
        <v xml:space="preserve">ATM Estación Sunix 27 de Febrero </v>
      </c>
      <c r="H20" s="123" t="str">
        <f>VLOOKUP(E20,VIP!$A$2:$O15987,7,FALSE)</f>
        <v>Si</v>
      </c>
      <c r="I20" s="123" t="str">
        <f>VLOOKUP(E20,VIP!$A$2:$O7952,8,FALSE)</f>
        <v>Si</v>
      </c>
      <c r="J20" s="123" t="str">
        <f>VLOOKUP(E20,VIP!$A$2:$O7902,8,FALSE)</f>
        <v>Si</v>
      </c>
      <c r="K20" s="123" t="str">
        <f>VLOOKUP(E20,VIP!$A$2:$O11476,6,0)</f>
        <v>NO</v>
      </c>
      <c r="L20" s="123" t="s">
        <v>2228</v>
      </c>
      <c r="M20" s="88" t="s">
        <v>2593</v>
      </c>
      <c r="N20" s="88" t="s">
        <v>2483</v>
      </c>
      <c r="O20" s="123" t="s">
        <v>2486</v>
      </c>
      <c r="P20" s="91"/>
      <c r="Q20" s="90" t="s">
        <v>2228</v>
      </c>
    </row>
    <row r="21" spans="1:17" ht="18" x14ac:dyDescent="0.25">
      <c r="A21" s="86" t="str">
        <f>VLOOKUP(E21,'LISTADO ATM'!$A$2:$C$894,3,0)</f>
        <v>DISTRITO NACIONAL</v>
      </c>
      <c r="B21" s="121">
        <v>335753513</v>
      </c>
      <c r="C21" s="87">
        <v>44196.760254629633</v>
      </c>
      <c r="D21" s="87" t="s">
        <v>2189</v>
      </c>
      <c r="E21" s="117">
        <v>70</v>
      </c>
      <c r="F21" s="86" t="str">
        <f>VLOOKUP(E21,VIP!$A$2:$O11064,2,0)</f>
        <v>DRBR070</v>
      </c>
      <c r="G21" s="123" t="str">
        <f>VLOOKUP(E21,'LISTADO ATM'!$A$2:$B$893,2,0)</f>
        <v xml:space="preserve">ATM Autoservicio Plaza Lama Zona Oriental </v>
      </c>
      <c r="H21" s="123" t="str">
        <f>VLOOKUP(E21,VIP!$A$2:$O15985,7,FALSE)</f>
        <v>Si</v>
      </c>
      <c r="I21" s="123" t="str">
        <f>VLOOKUP(E21,VIP!$A$2:$O7950,8,FALSE)</f>
        <v>Si</v>
      </c>
      <c r="J21" s="123" t="str">
        <f>VLOOKUP(E21,VIP!$A$2:$O7900,8,FALSE)</f>
        <v>Si</v>
      </c>
      <c r="K21" s="123" t="str">
        <f>VLOOKUP(E21,VIP!$A$2:$O11474,6,0)</f>
        <v>NO</v>
      </c>
      <c r="L21" s="123" t="s">
        <v>2228</v>
      </c>
      <c r="M21" s="88" t="s">
        <v>2473</v>
      </c>
      <c r="N21" s="88" t="s">
        <v>2483</v>
      </c>
      <c r="O21" s="123" t="s">
        <v>2486</v>
      </c>
      <c r="P21" s="91"/>
      <c r="Q21" s="90" t="s">
        <v>2228</v>
      </c>
    </row>
    <row r="22" spans="1:17" ht="18" hidden="1" x14ac:dyDescent="0.25">
      <c r="A22" s="86" t="str">
        <f>VLOOKUP(E22,'LISTADO ATM'!$A$2:$C$894,3,0)</f>
        <v>DISTRITO NACIONAL</v>
      </c>
      <c r="B22" s="121">
        <v>335753517</v>
      </c>
      <c r="C22" s="87">
        <v>44196.76425925926</v>
      </c>
      <c r="D22" s="87" t="s">
        <v>2189</v>
      </c>
      <c r="E22" s="117">
        <v>955</v>
      </c>
      <c r="F22" s="86" t="str">
        <f>VLOOKUP(E22,VIP!$A$2:$O11060,2,0)</f>
        <v>DRBR955</v>
      </c>
      <c r="G22" s="123" t="str">
        <f>VLOOKUP(E22,'LISTADO ATM'!$A$2:$B$893,2,0)</f>
        <v xml:space="preserve">ATM Oficina Americana Independencia II </v>
      </c>
      <c r="H22" s="123" t="str">
        <f>VLOOKUP(E22,VIP!$A$2:$O15981,7,FALSE)</f>
        <v>Si</v>
      </c>
      <c r="I22" s="123" t="str">
        <f>VLOOKUP(E22,VIP!$A$2:$O7946,8,FALSE)</f>
        <v>Si</v>
      </c>
      <c r="J22" s="123" t="str">
        <f>VLOOKUP(E22,VIP!$A$2:$O7896,8,FALSE)</f>
        <v>Si</v>
      </c>
      <c r="K22" s="123" t="str">
        <f>VLOOKUP(E22,VIP!$A$2:$O11470,6,0)</f>
        <v>NO</v>
      </c>
      <c r="L22" s="123" t="s">
        <v>2228</v>
      </c>
      <c r="M22" s="88" t="s">
        <v>2593</v>
      </c>
      <c r="N22" s="88" t="s">
        <v>2483</v>
      </c>
      <c r="O22" s="123" t="s">
        <v>2486</v>
      </c>
      <c r="P22" s="91"/>
      <c r="Q22" s="90" t="s">
        <v>2228</v>
      </c>
    </row>
    <row r="23" spans="1:17" ht="18" x14ac:dyDescent="0.25">
      <c r="A23" s="86" t="str">
        <f>VLOOKUP(E23,'LISTADO ATM'!$A$2:$C$894,3,0)</f>
        <v>DISTRITO NACIONAL</v>
      </c>
      <c r="B23" s="121">
        <v>335753524</v>
      </c>
      <c r="C23" s="87">
        <v>44196.78402777778</v>
      </c>
      <c r="D23" s="87" t="s">
        <v>2189</v>
      </c>
      <c r="E23" s="117">
        <v>590</v>
      </c>
      <c r="F23" s="86" t="str">
        <f>VLOOKUP(E23,VIP!$A$2:$O11055,2,0)</f>
        <v>DRBR177</v>
      </c>
      <c r="G23" s="123" t="str">
        <f>VLOOKUP(E23,'LISTADO ATM'!$A$2:$B$893,2,0)</f>
        <v xml:space="preserve">ATM Olé Aut. Las Américas </v>
      </c>
      <c r="H23" s="123" t="str">
        <f>VLOOKUP(E23,VIP!$A$2:$O15976,7,FALSE)</f>
        <v>Si</v>
      </c>
      <c r="I23" s="123" t="str">
        <f>VLOOKUP(E23,VIP!$A$2:$O7941,8,FALSE)</f>
        <v>Si</v>
      </c>
      <c r="J23" s="123" t="str">
        <f>VLOOKUP(E23,VIP!$A$2:$O7891,8,FALSE)</f>
        <v>Si</v>
      </c>
      <c r="K23" s="123" t="str">
        <f>VLOOKUP(E23,VIP!$A$2:$O11465,6,0)</f>
        <v>SI</v>
      </c>
      <c r="L23" s="123" t="s">
        <v>2492</v>
      </c>
      <c r="M23" s="88" t="s">
        <v>2473</v>
      </c>
      <c r="N23" s="88" t="s">
        <v>2483</v>
      </c>
      <c r="O23" s="123" t="s">
        <v>2486</v>
      </c>
      <c r="P23" s="91"/>
      <c r="Q23" s="90" t="s">
        <v>2492</v>
      </c>
    </row>
    <row r="24" spans="1:17" ht="18" x14ac:dyDescent="0.25">
      <c r="A24" s="86" t="str">
        <f>VLOOKUP(E24,'LISTADO ATM'!$A$2:$C$894,3,0)</f>
        <v>DISTRITO NACIONAL</v>
      </c>
      <c r="B24" s="121">
        <v>335753526</v>
      </c>
      <c r="C24" s="87">
        <v>44196.785613425927</v>
      </c>
      <c r="D24" s="87" t="s">
        <v>2189</v>
      </c>
      <c r="E24" s="117">
        <v>424</v>
      </c>
      <c r="F24" s="86" t="str">
        <f>VLOOKUP(E24,VIP!$A$2:$O11053,2,0)</f>
        <v>DRBR424</v>
      </c>
      <c r="G24" s="123" t="str">
        <f>VLOOKUP(E24,'LISTADO ATM'!$A$2:$B$893,2,0)</f>
        <v xml:space="preserve">ATM UNP Jumbo Luperón I </v>
      </c>
      <c r="H24" s="123" t="str">
        <f>VLOOKUP(E24,VIP!$A$2:$O15974,7,FALSE)</f>
        <v>Si</v>
      </c>
      <c r="I24" s="123" t="str">
        <f>VLOOKUP(E24,VIP!$A$2:$O7939,8,FALSE)</f>
        <v>Si</v>
      </c>
      <c r="J24" s="123" t="str">
        <f>VLOOKUP(E24,VIP!$A$2:$O7889,8,FALSE)</f>
        <v>Si</v>
      </c>
      <c r="K24" s="123" t="str">
        <f>VLOOKUP(E24,VIP!$A$2:$O11463,6,0)</f>
        <v>NO</v>
      </c>
      <c r="L24" s="123" t="s">
        <v>2463</v>
      </c>
      <c r="M24" s="88" t="s">
        <v>2473</v>
      </c>
      <c r="N24" s="88" t="s">
        <v>2483</v>
      </c>
      <c r="O24" s="123" t="s">
        <v>2486</v>
      </c>
      <c r="P24" s="91"/>
      <c r="Q24" s="90" t="s">
        <v>2463</v>
      </c>
    </row>
    <row r="25" spans="1:17" ht="18" x14ac:dyDescent="0.25">
      <c r="A25" s="86" t="str">
        <f>VLOOKUP(E25,'LISTADO ATM'!$A$2:$C$894,3,0)</f>
        <v>DISTRITO NACIONAL</v>
      </c>
      <c r="B25" s="121">
        <v>335753527</v>
      </c>
      <c r="C25" s="87">
        <v>44196.785844907405</v>
      </c>
      <c r="D25" s="87" t="s">
        <v>2189</v>
      </c>
      <c r="E25" s="117">
        <v>425</v>
      </c>
      <c r="F25" s="86" t="str">
        <f>VLOOKUP(E25,VIP!$A$2:$O11052,2,0)</f>
        <v>DRBR425</v>
      </c>
      <c r="G25" s="123" t="str">
        <f>VLOOKUP(E25,'LISTADO ATM'!$A$2:$B$893,2,0)</f>
        <v xml:space="preserve">ATM UNP Jumbo Luperón II </v>
      </c>
      <c r="H25" s="123" t="str">
        <f>VLOOKUP(E25,VIP!$A$2:$O15973,7,FALSE)</f>
        <v>Si</v>
      </c>
      <c r="I25" s="123" t="str">
        <f>VLOOKUP(E25,VIP!$A$2:$O7938,8,FALSE)</f>
        <v>Si</v>
      </c>
      <c r="J25" s="123" t="str">
        <f>VLOOKUP(E25,VIP!$A$2:$O7888,8,FALSE)</f>
        <v>Si</v>
      </c>
      <c r="K25" s="123" t="str">
        <f>VLOOKUP(E25,VIP!$A$2:$O11462,6,0)</f>
        <v>NO</v>
      </c>
      <c r="L25" s="123" t="s">
        <v>2463</v>
      </c>
      <c r="M25" s="88" t="s">
        <v>2473</v>
      </c>
      <c r="N25" s="88" t="s">
        <v>2483</v>
      </c>
      <c r="O25" s="123" t="s">
        <v>2486</v>
      </c>
      <c r="P25" s="91"/>
      <c r="Q25" s="90" t="s">
        <v>2463</v>
      </c>
    </row>
    <row r="26" spans="1:17" ht="18" hidden="1" x14ac:dyDescent="0.25">
      <c r="A26" s="86" t="str">
        <f>VLOOKUP(E26,'LISTADO ATM'!$A$2:$C$894,3,0)</f>
        <v>DISTRITO NACIONAL</v>
      </c>
      <c r="B26" s="121">
        <v>335753539</v>
      </c>
      <c r="C26" s="87">
        <v>44196.879641203705</v>
      </c>
      <c r="D26" s="87" t="s">
        <v>2189</v>
      </c>
      <c r="E26" s="117">
        <v>39</v>
      </c>
      <c r="F26" s="86" t="str">
        <f>VLOOKUP(E26,VIP!$A$2:$O11051,2,0)</f>
        <v>DRBR039</v>
      </c>
      <c r="G26" s="123" t="str">
        <f>VLOOKUP(E26,'LISTADO ATM'!$A$2:$B$893,2,0)</f>
        <v xml:space="preserve">ATM Oficina Ovando </v>
      </c>
      <c r="H26" s="123" t="str">
        <f>VLOOKUP(E26,VIP!$A$2:$O15973,7,FALSE)</f>
        <v>Si</v>
      </c>
      <c r="I26" s="123" t="str">
        <f>VLOOKUP(E26,VIP!$A$2:$O7938,8,FALSE)</f>
        <v>No</v>
      </c>
      <c r="J26" s="123" t="str">
        <f>VLOOKUP(E26,VIP!$A$2:$O7888,8,FALSE)</f>
        <v>No</v>
      </c>
      <c r="K26" s="123" t="str">
        <f>VLOOKUP(E26,VIP!$A$2:$O11462,6,0)</f>
        <v>NO</v>
      </c>
      <c r="L26" s="123" t="s">
        <v>2254</v>
      </c>
      <c r="M26" s="88" t="s">
        <v>2593</v>
      </c>
      <c r="N26" s="88" t="s">
        <v>2483</v>
      </c>
      <c r="O26" s="123" t="s">
        <v>2486</v>
      </c>
      <c r="P26" s="91"/>
      <c r="Q26" s="90" t="s">
        <v>2254</v>
      </c>
    </row>
    <row r="27" spans="1:17" ht="18" hidden="1" x14ac:dyDescent="0.25">
      <c r="A27" s="86" t="str">
        <f>VLOOKUP(E27,'LISTADO ATM'!$A$2:$C$894,3,0)</f>
        <v>DISTRITO NACIONAL</v>
      </c>
      <c r="B27" s="121">
        <v>335753540</v>
      </c>
      <c r="C27" s="87">
        <v>44196.880312499998</v>
      </c>
      <c r="D27" s="87" t="s">
        <v>2189</v>
      </c>
      <c r="E27" s="117">
        <v>713</v>
      </c>
      <c r="F27" s="86" t="str">
        <f>VLOOKUP(E27,VIP!$A$2:$O11050,2,0)</f>
        <v>DRBR016</v>
      </c>
      <c r="G27" s="123" t="str">
        <f>VLOOKUP(E27,'LISTADO ATM'!$A$2:$B$893,2,0)</f>
        <v xml:space="preserve">ATM Oficina Las Américas </v>
      </c>
      <c r="H27" s="123" t="str">
        <f>VLOOKUP(E27,VIP!$A$2:$O15972,7,FALSE)</f>
        <v>Si</v>
      </c>
      <c r="I27" s="123" t="str">
        <f>VLOOKUP(E27,VIP!$A$2:$O7937,8,FALSE)</f>
        <v>Si</v>
      </c>
      <c r="J27" s="123" t="str">
        <f>VLOOKUP(E27,VIP!$A$2:$O7887,8,FALSE)</f>
        <v>Si</v>
      </c>
      <c r="K27" s="123" t="str">
        <f>VLOOKUP(E27,VIP!$A$2:$O11461,6,0)</f>
        <v>NO</v>
      </c>
      <c r="L27" s="123" t="s">
        <v>2254</v>
      </c>
      <c r="M27" s="88" t="s">
        <v>2593</v>
      </c>
      <c r="N27" s="88" t="s">
        <v>2483</v>
      </c>
      <c r="O27" s="123" t="s">
        <v>2486</v>
      </c>
      <c r="P27" s="91"/>
      <c r="Q27" s="90" t="s">
        <v>2254</v>
      </c>
    </row>
    <row r="28" spans="1:17" ht="18" x14ac:dyDescent="0.25">
      <c r="A28" s="86" t="str">
        <f>VLOOKUP(E28,'LISTADO ATM'!$A$2:$C$894,3,0)</f>
        <v>SUR</v>
      </c>
      <c r="B28" s="121">
        <v>335753542</v>
      </c>
      <c r="C28" s="87">
        <v>44196.897997685184</v>
      </c>
      <c r="D28" s="87" t="s">
        <v>2477</v>
      </c>
      <c r="E28" s="117">
        <v>252</v>
      </c>
      <c r="F28" s="86" t="str">
        <f>VLOOKUP(E28,VIP!$A$2:$O11048,2,0)</f>
        <v>DRBR252</v>
      </c>
      <c r="G28" s="123" t="str">
        <f>VLOOKUP(E28,'LISTADO ATM'!$A$2:$B$893,2,0)</f>
        <v xml:space="preserve">ATM Banco Agrícola (Barahona) </v>
      </c>
      <c r="H28" s="123" t="str">
        <f>VLOOKUP(E28,VIP!$A$2:$O15970,7,FALSE)</f>
        <v>Si</v>
      </c>
      <c r="I28" s="123" t="str">
        <f>VLOOKUP(E28,VIP!$A$2:$O7935,8,FALSE)</f>
        <v>Si</v>
      </c>
      <c r="J28" s="123" t="str">
        <f>VLOOKUP(E28,VIP!$A$2:$O7885,8,FALSE)</f>
        <v>Si</v>
      </c>
      <c r="K28" s="123" t="str">
        <f>VLOOKUP(E28,VIP!$A$2:$O11459,6,0)</f>
        <v>NO</v>
      </c>
      <c r="L28" s="123" t="s">
        <v>2430</v>
      </c>
      <c r="M28" s="88" t="s">
        <v>2473</v>
      </c>
      <c r="N28" s="88" t="s">
        <v>2483</v>
      </c>
      <c r="O28" s="123" t="s">
        <v>2485</v>
      </c>
      <c r="P28" s="91"/>
      <c r="Q28" s="90" t="s">
        <v>2430</v>
      </c>
    </row>
    <row r="29" spans="1:17" ht="18" x14ac:dyDescent="0.25">
      <c r="A29" s="86" t="str">
        <f>VLOOKUP(E29,'LISTADO ATM'!$A$2:$C$894,3,0)</f>
        <v>ESTE</v>
      </c>
      <c r="B29" s="121">
        <v>335753543</v>
      </c>
      <c r="C29" s="87">
        <v>44196.900023148148</v>
      </c>
      <c r="D29" s="87" t="s">
        <v>2477</v>
      </c>
      <c r="E29" s="117">
        <v>673</v>
      </c>
      <c r="F29" s="86" t="str">
        <f>VLOOKUP(E29,VIP!$A$2:$O11047,2,0)</f>
        <v>DRBR673</v>
      </c>
      <c r="G29" s="123" t="str">
        <f>VLOOKUP(E29,'LISTADO ATM'!$A$2:$B$893,2,0)</f>
        <v>ATM Clínica Dr. Cruz Jiminián</v>
      </c>
      <c r="H29" s="123" t="str">
        <f>VLOOKUP(E29,VIP!$A$2:$O15969,7,FALSE)</f>
        <v>Si</v>
      </c>
      <c r="I29" s="123" t="str">
        <f>VLOOKUP(E29,VIP!$A$2:$O7934,8,FALSE)</f>
        <v>Si</v>
      </c>
      <c r="J29" s="123" t="str">
        <f>VLOOKUP(E29,VIP!$A$2:$O7884,8,FALSE)</f>
        <v>Si</v>
      </c>
      <c r="K29" s="123" t="str">
        <f>VLOOKUP(E29,VIP!$A$2:$O11458,6,0)</f>
        <v>NO</v>
      </c>
      <c r="L29" s="123" t="s">
        <v>2430</v>
      </c>
      <c r="M29" s="88" t="s">
        <v>2473</v>
      </c>
      <c r="N29" s="88" t="s">
        <v>2483</v>
      </c>
      <c r="O29" s="123" t="s">
        <v>2485</v>
      </c>
      <c r="P29" s="91"/>
      <c r="Q29" s="90" t="s">
        <v>2430</v>
      </c>
    </row>
    <row r="30" spans="1:17" ht="18" x14ac:dyDescent="0.25">
      <c r="A30" s="86" t="str">
        <f>VLOOKUP(E30,'LISTADO ATM'!$A$2:$C$894,3,0)</f>
        <v>DISTRITO NACIONAL</v>
      </c>
      <c r="B30" s="121">
        <v>335753553</v>
      </c>
      <c r="C30" s="87">
        <v>44197.059027777781</v>
      </c>
      <c r="D30" s="87" t="s">
        <v>2478</v>
      </c>
      <c r="E30" s="117">
        <v>911</v>
      </c>
      <c r="F30" s="86" t="str">
        <f>VLOOKUP(E30,VIP!$A$2:$O11053,2,0)</f>
        <v>DRBR911</v>
      </c>
      <c r="G30" s="123" t="str">
        <f>VLOOKUP(E30,'LISTADO ATM'!$A$2:$B$893,2,0)</f>
        <v xml:space="preserve">ATM Oficina Venezuela II </v>
      </c>
      <c r="H30" s="123" t="str">
        <f>VLOOKUP(E30,VIP!$A$2:$O15975,7,FALSE)</f>
        <v>Si</v>
      </c>
      <c r="I30" s="123" t="str">
        <f>VLOOKUP(E30,VIP!$A$2:$O7940,8,FALSE)</f>
        <v>Si</v>
      </c>
      <c r="J30" s="123" t="str">
        <f>VLOOKUP(E30,VIP!$A$2:$O7890,8,FALSE)</f>
        <v>Si</v>
      </c>
      <c r="K30" s="123" t="str">
        <f>VLOOKUP(E30,VIP!$A$2:$O11464,6,0)</f>
        <v>SI</v>
      </c>
      <c r="L30" s="123" t="s">
        <v>2466</v>
      </c>
      <c r="M30" s="88" t="s">
        <v>2473</v>
      </c>
      <c r="N30" s="88" t="s">
        <v>2483</v>
      </c>
      <c r="O30" s="123" t="s">
        <v>2487</v>
      </c>
      <c r="P30" s="91"/>
      <c r="Q30" s="90" t="s">
        <v>2466</v>
      </c>
    </row>
    <row r="31" spans="1:17" ht="18" x14ac:dyDescent="0.25">
      <c r="A31" s="86" t="str">
        <f>VLOOKUP(E31,'LISTADO ATM'!$A$2:$C$894,3,0)</f>
        <v>DISTRITO NACIONAL</v>
      </c>
      <c r="B31" s="121">
        <v>335753554</v>
      </c>
      <c r="C31" s="87">
        <v>44197.062604166669</v>
      </c>
      <c r="D31" s="87" t="s">
        <v>2477</v>
      </c>
      <c r="E31" s="117">
        <v>823</v>
      </c>
      <c r="F31" s="86" t="str">
        <f>VLOOKUP(E31,VIP!$A$2:$O11052,2,0)</f>
        <v>DRBR823</v>
      </c>
      <c r="G31" s="123" t="str">
        <f>VLOOKUP(E31,'LISTADO ATM'!$A$2:$B$893,2,0)</f>
        <v xml:space="preserve">ATM UNP El Carril (Haina) </v>
      </c>
      <c r="H31" s="123" t="str">
        <f>VLOOKUP(E31,VIP!$A$2:$O15974,7,FALSE)</f>
        <v>Si</v>
      </c>
      <c r="I31" s="123" t="str">
        <f>VLOOKUP(E31,VIP!$A$2:$O7939,8,FALSE)</f>
        <v>Si</v>
      </c>
      <c r="J31" s="123" t="str">
        <f>VLOOKUP(E31,VIP!$A$2:$O7889,8,FALSE)</f>
        <v>Si</v>
      </c>
      <c r="K31" s="123" t="str">
        <f>VLOOKUP(E31,VIP!$A$2:$O11463,6,0)</f>
        <v>NO</v>
      </c>
      <c r="L31" s="123" t="s">
        <v>2430</v>
      </c>
      <c r="M31" s="88" t="s">
        <v>2473</v>
      </c>
      <c r="N31" s="88" t="s">
        <v>2483</v>
      </c>
      <c r="O31" s="123" t="s">
        <v>2485</v>
      </c>
      <c r="P31" s="91"/>
      <c r="Q31" s="90" t="s">
        <v>2430</v>
      </c>
    </row>
    <row r="32" spans="1:17" ht="18" x14ac:dyDescent="0.25">
      <c r="A32" s="86" t="str">
        <f>VLOOKUP(E32,'LISTADO ATM'!$A$2:$C$894,3,0)</f>
        <v>DISTRITO NACIONAL</v>
      </c>
      <c r="B32" s="121">
        <v>335753555</v>
      </c>
      <c r="C32" s="87">
        <v>44197.06658564815</v>
      </c>
      <c r="D32" s="87" t="s">
        <v>2189</v>
      </c>
      <c r="E32" s="117">
        <v>639</v>
      </c>
      <c r="F32" s="86" t="str">
        <f>VLOOKUP(E32,VIP!$A$2:$O11051,2,0)</f>
        <v>DRBR639</v>
      </c>
      <c r="G32" s="123" t="str">
        <f>VLOOKUP(E32,'LISTADO ATM'!$A$2:$B$893,2,0)</f>
        <v xml:space="preserve">ATM Comisión Militar MOPC </v>
      </c>
      <c r="H32" s="123" t="str">
        <f>VLOOKUP(E32,VIP!$A$2:$O15973,7,FALSE)</f>
        <v>Si</v>
      </c>
      <c r="I32" s="123" t="str">
        <f>VLOOKUP(E32,VIP!$A$2:$O7938,8,FALSE)</f>
        <v>Si</v>
      </c>
      <c r="J32" s="123" t="str">
        <f>VLOOKUP(E32,VIP!$A$2:$O7888,8,FALSE)</f>
        <v>Si</v>
      </c>
      <c r="K32" s="123" t="str">
        <f>VLOOKUP(E32,VIP!$A$2:$O11462,6,0)</f>
        <v>NO</v>
      </c>
      <c r="L32" s="123" t="s">
        <v>2228</v>
      </c>
      <c r="M32" s="88" t="s">
        <v>2473</v>
      </c>
      <c r="N32" s="88" t="s">
        <v>2483</v>
      </c>
      <c r="O32" s="123" t="s">
        <v>2486</v>
      </c>
      <c r="P32" s="91"/>
      <c r="Q32" s="90" t="s">
        <v>2228</v>
      </c>
    </row>
    <row r="33" spans="1:17" ht="18" x14ac:dyDescent="0.25">
      <c r="A33" s="86" t="str">
        <f>VLOOKUP(E33,'LISTADO ATM'!$A$2:$C$894,3,0)</f>
        <v>ESTE</v>
      </c>
      <c r="B33" s="121">
        <v>335753578</v>
      </c>
      <c r="C33" s="87">
        <v>44197.530439814815</v>
      </c>
      <c r="D33" s="87" t="s">
        <v>2189</v>
      </c>
      <c r="E33" s="117">
        <v>631</v>
      </c>
      <c r="F33" s="86" t="str">
        <f>VLOOKUP(E33,VIP!$A$2:$O10897,2,0)</f>
        <v>DRBR417</v>
      </c>
      <c r="G33" s="123" t="str">
        <f>VLOOKUP(E33,'LISTADO ATM'!$A$2:$B$893,2,0)</f>
        <v xml:space="preserve">ATM ASOCODEQUI (San Pedro) </v>
      </c>
      <c r="H33" s="123" t="str">
        <f>VLOOKUP(E33,VIP!$A$2:$O15723,7,FALSE)</f>
        <v>Si</v>
      </c>
      <c r="I33" s="123" t="str">
        <f>VLOOKUP(E33,VIP!$A$2:$O7692,8,FALSE)</f>
        <v>Si</v>
      </c>
      <c r="J33" s="123" t="str">
        <f>VLOOKUP(E33,VIP!$A$2:$O7640,8,FALSE)</f>
        <v>Si</v>
      </c>
      <c r="K33" s="123" t="str">
        <f>VLOOKUP(E33,VIP!$A$2:$O11216,6,0)</f>
        <v>NO</v>
      </c>
      <c r="L33" s="123" t="s">
        <v>2435</v>
      </c>
      <c r="M33" s="88" t="s">
        <v>2473</v>
      </c>
      <c r="N33" s="88" t="s">
        <v>2483</v>
      </c>
      <c r="O33" s="123" t="s">
        <v>2486</v>
      </c>
      <c r="P33" s="123"/>
      <c r="Q33" s="90" t="s">
        <v>2435</v>
      </c>
    </row>
    <row r="34" spans="1:17" ht="18" x14ac:dyDescent="0.25">
      <c r="A34" s="86" t="str">
        <f>VLOOKUP(E34,'LISTADO ATM'!$A$2:$C$894,3,0)</f>
        <v>SUR</v>
      </c>
      <c r="B34" s="121">
        <v>335753582</v>
      </c>
      <c r="C34" s="87">
        <v>44197.535787037035</v>
      </c>
      <c r="D34" s="87" t="s">
        <v>2189</v>
      </c>
      <c r="E34" s="117">
        <v>582</v>
      </c>
      <c r="F34" s="86" t="e">
        <f>VLOOKUP(E34,VIP!$A$2:$O10894,2,0)</f>
        <v>#N/A</v>
      </c>
      <c r="G34" s="123" t="str">
        <f>VLOOKUP(E34,'LISTADO ATM'!$A$2:$B$893,2,0)</f>
        <v>ATM Estación Sabana Yegua</v>
      </c>
      <c r="H34" s="123" t="e">
        <f>VLOOKUP(E34,VIP!$A$2:$O15720,7,FALSE)</f>
        <v>#N/A</v>
      </c>
      <c r="I34" s="123" t="e">
        <f>VLOOKUP(E34,VIP!$A$2:$O7689,8,FALSE)</f>
        <v>#N/A</v>
      </c>
      <c r="J34" s="123" t="e">
        <f>VLOOKUP(E34,VIP!$A$2:$O7637,8,FALSE)</f>
        <v>#N/A</v>
      </c>
      <c r="K34" s="123" t="e">
        <f>VLOOKUP(E34,VIP!$A$2:$O11213,6,0)</f>
        <v>#N/A</v>
      </c>
      <c r="L34" s="123" t="s">
        <v>2228</v>
      </c>
      <c r="M34" s="88" t="s">
        <v>2473</v>
      </c>
      <c r="N34" s="88" t="s">
        <v>2483</v>
      </c>
      <c r="O34" s="123" t="s">
        <v>2486</v>
      </c>
      <c r="P34" s="123"/>
      <c r="Q34" s="90" t="s">
        <v>2228</v>
      </c>
    </row>
    <row r="35" spans="1:17" ht="18" x14ac:dyDescent="0.25">
      <c r="A35" s="86" t="str">
        <f>VLOOKUP(E35,'LISTADO ATM'!$A$2:$C$894,3,0)</f>
        <v>DISTRITO NACIONAL</v>
      </c>
      <c r="B35" s="121">
        <v>335753589</v>
      </c>
      <c r="C35" s="87">
        <v>44197.632592592592</v>
      </c>
      <c r="D35" s="87" t="s">
        <v>2477</v>
      </c>
      <c r="E35" s="117">
        <v>406</v>
      </c>
      <c r="F35" s="86" t="str">
        <f>VLOOKUP(E35,VIP!$A$2:$O10897,2,0)</f>
        <v>DRBR406</v>
      </c>
      <c r="G35" s="123" t="str">
        <f>VLOOKUP(E35,'LISTADO ATM'!$A$2:$B$893,2,0)</f>
        <v xml:space="preserve">ATM UNP Plaza Lama Máximo Gómez </v>
      </c>
      <c r="H35" s="123" t="str">
        <f>VLOOKUP(E35,VIP!$A$2:$O15723,7,FALSE)</f>
        <v>Si</v>
      </c>
      <c r="I35" s="123" t="str">
        <f>VLOOKUP(E35,VIP!$A$2:$O7692,8,FALSE)</f>
        <v>Si</v>
      </c>
      <c r="J35" s="123" t="str">
        <f>VLOOKUP(E35,VIP!$A$2:$O7640,8,FALSE)</f>
        <v>Si</v>
      </c>
      <c r="K35" s="123" t="str">
        <f>VLOOKUP(E35,VIP!$A$2:$O11216,6,0)</f>
        <v>SI</v>
      </c>
      <c r="L35" s="123" t="s">
        <v>2430</v>
      </c>
      <c r="M35" s="88" t="s">
        <v>2473</v>
      </c>
      <c r="N35" s="88" t="s">
        <v>2483</v>
      </c>
      <c r="O35" s="123" t="s">
        <v>2485</v>
      </c>
      <c r="P35" s="123"/>
      <c r="Q35" s="90" t="s">
        <v>2430</v>
      </c>
    </row>
    <row r="36" spans="1:17" ht="18" hidden="1" x14ac:dyDescent="0.25">
      <c r="A36" s="86" t="str">
        <f>VLOOKUP(E36,'LISTADO ATM'!$A$2:$C$894,3,0)</f>
        <v>DISTRITO NACIONAL</v>
      </c>
      <c r="B36" s="121">
        <v>335753593</v>
      </c>
      <c r="C36" s="87">
        <v>44197.674027777779</v>
      </c>
      <c r="D36" s="87" t="s">
        <v>2189</v>
      </c>
      <c r="E36" s="117">
        <v>658</v>
      </c>
      <c r="F36" s="86" t="str">
        <f>VLOOKUP(E36,VIP!$A$2:$O11104,2,0)</f>
        <v>DRBR658</v>
      </c>
      <c r="G36" s="123" t="str">
        <f>VLOOKUP(E36,'LISTADO ATM'!$A$2:$B$893,2,0)</f>
        <v>ATM Cámara de Cuentas</v>
      </c>
      <c r="H36" s="123" t="str">
        <f>VLOOKUP(E36,VIP!$A$2:$O16025,7,FALSE)</f>
        <v>Si</v>
      </c>
      <c r="I36" s="123" t="str">
        <f>VLOOKUP(E36,VIP!$A$2:$O7990,8,FALSE)</f>
        <v>Si</v>
      </c>
      <c r="J36" s="123" t="str">
        <f>VLOOKUP(E36,VIP!$A$2:$O7940,8,FALSE)</f>
        <v>Si</v>
      </c>
      <c r="K36" s="123" t="str">
        <f>VLOOKUP(E36,VIP!$A$2:$O11514,6,0)</f>
        <v>NO</v>
      </c>
      <c r="L36" s="123" t="s">
        <v>2254</v>
      </c>
      <c r="M36" s="88" t="s">
        <v>2593</v>
      </c>
      <c r="N36" s="88" t="s">
        <v>2483</v>
      </c>
      <c r="O36" s="123" t="s">
        <v>2488</v>
      </c>
      <c r="P36" s="91"/>
      <c r="Q36" s="90" t="s">
        <v>2254</v>
      </c>
    </row>
    <row r="37" spans="1:17" ht="18" x14ac:dyDescent="0.25">
      <c r="A37" s="86" t="str">
        <f>VLOOKUP(E37,'LISTADO ATM'!$A$2:$C$894,3,0)</f>
        <v>NORTE</v>
      </c>
      <c r="B37" s="121">
        <v>335753595</v>
      </c>
      <c r="C37" s="87">
        <v>44197.677858796298</v>
      </c>
      <c r="D37" s="87" t="s">
        <v>2478</v>
      </c>
      <c r="E37" s="117">
        <v>256</v>
      </c>
      <c r="F37" s="86" t="str">
        <f>VLOOKUP(E37,VIP!$A$2:$O11112,2,0)</f>
        <v>DRBR256</v>
      </c>
      <c r="G37" s="123" t="str">
        <f>VLOOKUP(E37,'LISTADO ATM'!$A$2:$B$893,2,0)</f>
        <v xml:space="preserve">ATM Oficina Licey Al Medio </v>
      </c>
      <c r="H37" s="123" t="str">
        <f>VLOOKUP(E37,VIP!$A$2:$O16033,7,FALSE)</f>
        <v>Si</v>
      </c>
      <c r="I37" s="123" t="str">
        <f>VLOOKUP(E37,VIP!$A$2:$O7998,8,FALSE)</f>
        <v>Si</v>
      </c>
      <c r="J37" s="123" t="str">
        <f>VLOOKUP(E37,VIP!$A$2:$O7948,8,FALSE)</f>
        <v>Si</v>
      </c>
      <c r="K37" s="123" t="str">
        <f>VLOOKUP(E37,VIP!$A$2:$O11522,6,0)</f>
        <v>NO</v>
      </c>
      <c r="L37" s="123" t="s">
        <v>2430</v>
      </c>
      <c r="M37" s="88" t="s">
        <v>2473</v>
      </c>
      <c r="N37" s="88" t="s">
        <v>2483</v>
      </c>
      <c r="O37" s="123" t="s">
        <v>2485</v>
      </c>
      <c r="P37" s="91"/>
      <c r="Q37" s="90" t="s">
        <v>2430</v>
      </c>
    </row>
    <row r="38" spans="1:17" ht="18" x14ac:dyDescent="0.25">
      <c r="A38" s="86" t="str">
        <f>VLOOKUP(E38,'LISTADO ATM'!$A$2:$C$894,3,0)</f>
        <v>DISTRITO NACIONAL</v>
      </c>
      <c r="B38" s="121">
        <v>335753596</v>
      </c>
      <c r="C38" s="87">
        <v>44197.684502314813</v>
      </c>
      <c r="D38" s="87" t="s">
        <v>2477</v>
      </c>
      <c r="E38" s="117">
        <v>267</v>
      </c>
      <c r="F38" s="86" t="str">
        <f>VLOOKUP(E38,VIP!$A$2:$O11107,2,0)</f>
        <v>DRBR267</v>
      </c>
      <c r="G38" s="123" t="str">
        <f>VLOOKUP(E38,'LISTADO ATM'!$A$2:$B$893,2,0)</f>
        <v xml:space="preserve">ATM Centro de Caja México </v>
      </c>
      <c r="H38" s="123" t="str">
        <f>VLOOKUP(E38,VIP!$A$2:$O16028,7,FALSE)</f>
        <v>Si</v>
      </c>
      <c r="I38" s="123" t="str">
        <f>VLOOKUP(E38,VIP!$A$2:$O7993,8,FALSE)</f>
        <v>Si</v>
      </c>
      <c r="J38" s="123" t="str">
        <f>VLOOKUP(E38,VIP!$A$2:$O7943,8,FALSE)</f>
        <v>Si</v>
      </c>
      <c r="K38" s="123" t="str">
        <f>VLOOKUP(E38,VIP!$A$2:$O11517,6,0)</f>
        <v>NO</v>
      </c>
      <c r="L38" s="123" t="s">
        <v>2466</v>
      </c>
      <c r="M38" s="88" t="s">
        <v>2473</v>
      </c>
      <c r="N38" s="88" t="s">
        <v>2483</v>
      </c>
      <c r="O38" s="123" t="s">
        <v>2485</v>
      </c>
      <c r="P38" s="91"/>
      <c r="Q38" s="90" t="s">
        <v>2466</v>
      </c>
    </row>
    <row r="39" spans="1:17" ht="18" x14ac:dyDescent="0.25">
      <c r="A39" s="86" t="str">
        <f>VLOOKUP(E39,'LISTADO ATM'!$A$2:$C$894,3,0)</f>
        <v>NORTE</v>
      </c>
      <c r="B39" s="121">
        <v>335753599</v>
      </c>
      <c r="C39" s="87">
        <v>44197.733043981483</v>
      </c>
      <c r="D39" s="87" t="s">
        <v>2481</v>
      </c>
      <c r="E39" s="117">
        <v>532</v>
      </c>
      <c r="F39" s="86" t="str">
        <f>VLOOKUP(E39,VIP!$A$2:$O11105,2,0)</f>
        <v>DRBR532</v>
      </c>
      <c r="G39" s="123" t="str">
        <f>VLOOKUP(E39,'LISTADO ATM'!$A$2:$B$893,2,0)</f>
        <v xml:space="preserve">ATM UNP Guanábano (Moca) </v>
      </c>
      <c r="H39" s="123" t="str">
        <f>VLOOKUP(E39,VIP!$A$2:$O16026,7,FALSE)</f>
        <v>Si</v>
      </c>
      <c r="I39" s="123" t="str">
        <f>VLOOKUP(E39,VIP!$A$2:$O7991,8,FALSE)</f>
        <v>Si</v>
      </c>
      <c r="J39" s="123" t="str">
        <f>VLOOKUP(E39,VIP!$A$2:$O7941,8,FALSE)</f>
        <v>Si</v>
      </c>
      <c r="K39" s="123" t="str">
        <f>VLOOKUP(E39,VIP!$A$2:$O11515,6,0)</f>
        <v>NO</v>
      </c>
      <c r="L39" s="123" t="s">
        <v>2466</v>
      </c>
      <c r="M39" s="88" t="s">
        <v>2473</v>
      </c>
      <c r="N39" s="88" t="s">
        <v>2483</v>
      </c>
      <c r="O39" s="123" t="s">
        <v>2485</v>
      </c>
      <c r="P39" s="91"/>
      <c r="Q39" s="90" t="s">
        <v>2466</v>
      </c>
    </row>
    <row r="40" spans="1:17" ht="18" x14ac:dyDescent="0.25">
      <c r="A40" s="86" t="str">
        <f>VLOOKUP(E40,'LISTADO ATM'!$A$2:$C$894,3,0)</f>
        <v>DISTRITO NACIONAL</v>
      </c>
      <c r="B40" s="121">
        <v>335753600</v>
      </c>
      <c r="C40" s="87">
        <v>44197.739884259259</v>
      </c>
      <c r="D40" s="87" t="s">
        <v>2478</v>
      </c>
      <c r="E40" s="117">
        <v>722</v>
      </c>
      <c r="F40" s="86" t="str">
        <f>VLOOKUP(E40,VIP!$A$2:$O11110,2,0)</f>
        <v>DRBR393</v>
      </c>
      <c r="G40" s="123" t="str">
        <f>VLOOKUP(E40,'LISTADO ATM'!$A$2:$B$893,2,0)</f>
        <v xml:space="preserve">ATM Oficina Charles de Gaulle III </v>
      </c>
      <c r="H40" s="123" t="str">
        <f>VLOOKUP(E40,VIP!$A$2:$O16031,7,FALSE)</f>
        <v>Si</v>
      </c>
      <c r="I40" s="123" t="str">
        <f>VLOOKUP(E40,VIP!$A$2:$O7996,8,FALSE)</f>
        <v>Si</v>
      </c>
      <c r="J40" s="123" t="str">
        <f>VLOOKUP(E40,VIP!$A$2:$O7946,8,FALSE)</f>
        <v>Si</v>
      </c>
      <c r="K40" s="123" t="str">
        <f>VLOOKUP(E40,VIP!$A$2:$O11520,6,0)</f>
        <v>SI</v>
      </c>
      <c r="L40" s="123" t="s">
        <v>2430</v>
      </c>
      <c r="M40" s="88" t="s">
        <v>2473</v>
      </c>
      <c r="N40" s="88" t="s">
        <v>2483</v>
      </c>
      <c r="O40" s="123" t="s">
        <v>2486</v>
      </c>
      <c r="P40" s="91"/>
      <c r="Q40" s="90" t="s">
        <v>2430</v>
      </c>
    </row>
    <row r="41" spans="1:17" ht="18" x14ac:dyDescent="0.25">
      <c r="A41" s="86" t="str">
        <f>VLOOKUP(E41,'LISTADO ATM'!$A$2:$C$894,3,0)</f>
        <v>DISTRITO NACIONAL</v>
      </c>
      <c r="B41" s="121">
        <v>335753604</v>
      </c>
      <c r="C41" s="87">
        <v>44197.831504629627</v>
      </c>
      <c r="D41" s="87" t="s">
        <v>2478</v>
      </c>
      <c r="E41" s="117">
        <v>527</v>
      </c>
      <c r="F41" s="86" t="str">
        <f>VLOOKUP(E41,VIP!$A$2:$O11121,2,0)</f>
        <v>DRBR527</v>
      </c>
      <c r="G41" s="123" t="str">
        <f>VLOOKUP(E41,'LISTADO ATM'!$A$2:$B$893,2,0)</f>
        <v>ATM Oficina Zona Oriental II</v>
      </c>
      <c r="H41" s="123" t="str">
        <f>VLOOKUP(E41,VIP!$A$2:$O16042,7,FALSE)</f>
        <v>Si</v>
      </c>
      <c r="I41" s="123" t="str">
        <f>VLOOKUP(E41,VIP!$A$2:$O8007,8,FALSE)</f>
        <v>Si</v>
      </c>
      <c r="J41" s="123" t="str">
        <f>VLOOKUP(E41,VIP!$A$2:$O7957,8,FALSE)</f>
        <v>Si</v>
      </c>
      <c r="K41" s="123" t="str">
        <f>VLOOKUP(E41,VIP!$A$2:$O11531,6,0)</f>
        <v>SI</v>
      </c>
      <c r="L41" s="123" t="s">
        <v>2430</v>
      </c>
      <c r="M41" s="88" t="s">
        <v>2473</v>
      </c>
      <c r="N41" s="88" t="s">
        <v>2483</v>
      </c>
      <c r="O41" s="123" t="s">
        <v>2487</v>
      </c>
      <c r="P41" s="91"/>
      <c r="Q41" s="90" t="s">
        <v>2430</v>
      </c>
    </row>
    <row r="42" spans="1:17" ht="18" x14ac:dyDescent="0.25">
      <c r="A42" s="86" t="str">
        <f>VLOOKUP(E42,'LISTADO ATM'!$A$2:$C$894,3,0)</f>
        <v>DISTRITO NACIONAL</v>
      </c>
      <c r="B42" s="121">
        <v>335753605</v>
      </c>
      <c r="C42" s="87">
        <v>44197.994108796294</v>
      </c>
      <c r="D42" s="87" t="s">
        <v>2189</v>
      </c>
      <c r="E42" s="117">
        <v>493</v>
      </c>
      <c r="F42" s="86" t="str">
        <f>VLOOKUP(E42,VIP!$A$2:$O11079,2,0)</f>
        <v>DRBR493</v>
      </c>
      <c r="G42" s="123" t="str">
        <f>VLOOKUP(E42,'LISTADO ATM'!$A$2:$B$893,2,0)</f>
        <v xml:space="preserve">ATM Oficina Haina Occidental II </v>
      </c>
      <c r="H42" s="123" t="str">
        <f>VLOOKUP(E42,VIP!$A$2:$O16000,7,FALSE)</f>
        <v>Si</v>
      </c>
      <c r="I42" s="123" t="str">
        <f>VLOOKUP(E42,VIP!$A$2:$O7965,8,FALSE)</f>
        <v>Si</v>
      </c>
      <c r="J42" s="123" t="str">
        <f>VLOOKUP(E42,VIP!$A$2:$O7915,8,FALSE)</f>
        <v>Si</v>
      </c>
      <c r="K42" s="123" t="str">
        <f>VLOOKUP(E42,VIP!$A$2:$O11489,6,0)</f>
        <v>NO</v>
      </c>
      <c r="L42" s="123" t="s">
        <v>2228</v>
      </c>
      <c r="M42" s="88" t="s">
        <v>2473</v>
      </c>
      <c r="N42" s="88" t="s">
        <v>2483</v>
      </c>
      <c r="O42" s="123" t="s">
        <v>2486</v>
      </c>
      <c r="P42" s="91"/>
      <c r="Q42" s="90" t="s">
        <v>2228</v>
      </c>
    </row>
    <row r="43" spans="1:17" ht="18" hidden="1" x14ac:dyDescent="0.25">
      <c r="A43" s="86" t="str">
        <f>VLOOKUP(E43,'LISTADO ATM'!$A$2:$C$894,3,0)</f>
        <v>DISTRITO NACIONAL</v>
      </c>
      <c r="B43" s="121">
        <v>335753612</v>
      </c>
      <c r="C43" s="87">
        <v>44198.327060185184</v>
      </c>
      <c r="D43" s="87" t="s">
        <v>2189</v>
      </c>
      <c r="E43" s="117">
        <v>943</v>
      </c>
      <c r="F43" s="86" t="str">
        <f>VLOOKUP(E43,VIP!$A$2:$O11074,2,0)</f>
        <v>DRBR16K</v>
      </c>
      <c r="G43" s="123" t="str">
        <f>VLOOKUP(E43,'LISTADO ATM'!$A$2:$B$893,2,0)</f>
        <v xml:space="preserve">ATM Oficina Tránsito Terreste </v>
      </c>
      <c r="H43" s="123" t="str">
        <f>VLOOKUP(E43,VIP!$A$2:$O15995,7,FALSE)</f>
        <v>Si</v>
      </c>
      <c r="I43" s="123" t="str">
        <f>VLOOKUP(E43,VIP!$A$2:$O7960,8,FALSE)</f>
        <v>Si</v>
      </c>
      <c r="J43" s="123" t="str">
        <f>VLOOKUP(E43,VIP!$A$2:$O7910,8,FALSE)</f>
        <v>Si</v>
      </c>
      <c r="K43" s="123" t="str">
        <f>VLOOKUP(E43,VIP!$A$2:$O11484,6,0)</f>
        <v>NO</v>
      </c>
      <c r="L43" s="123" t="s">
        <v>2228</v>
      </c>
      <c r="M43" s="88" t="s">
        <v>2593</v>
      </c>
      <c r="N43" s="88" t="s">
        <v>2483</v>
      </c>
      <c r="O43" s="123" t="s">
        <v>2486</v>
      </c>
      <c r="P43" s="91"/>
      <c r="Q43" s="90" t="s">
        <v>2228</v>
      </c>
    </row>
    <row r="44" spans="1:17" ht="18" hidden="1" x14ac:dyDescent="0.25">
      <c r="A44" s="86" t="str">
        <f>VLOOKUP(E44,'LISTADO ATM'!$A$2:$C$894,3,0)</f>
        <v>NORTE</v>
      </c>
      <c r="B44" s="121">
        <v>335753621</v>
      </c>
      <c r="C44" s="87">
        <v>44198.420185185183</v>
      </c>
      <c r="D44" s="87" t="s">
        <v>2190</v>
      </c>
      <c r="E44" s="117">
        <v>277</v>
      </c>
      <c r="F44" s="86" t="str">
        <f>VLOOKUP(E44,VIP!$A$2:$O11068,2,0)</f>
        <v>DRBR277</v>
      </c>
      <c r="G44" s="123" t="str">
        <f>VLOOKUP(E44,'LISTADO ATM'!$A$2:$B$893,2,0)</f>
        <v xml:space="preserve">ATM Oficina Duarte (Santiago) </v>
      </c>
      <c r="H44" s="123" t="str">
        <f>VLOOKUP(E44,VIP!$A$2:$O15989,7,FALSE)</f>
        <v>Si</v>
      </c>
      <c r="I44" s="123" t="str">
        <f>VLOOKUP(E44,VIP!$A$2:$O7954,8,FALSE)</f>
        <v>Si</v>
      </c>
      <c r="J44" s="123" t="str">
        <f>VLOOKUP(E44,VIP!$A$2:$O7904,8,FALSE)</f>
        <v>Si</v>
      </c>
      <c r="K44" s="123" t="str">
        <f>VLOOKUP(E44,VIP!$A$2:$O11478,6,0)</f>
        <v>NO</v>
      </c>
      <c r="L44" s="123" t="s">
        <v>2228</v>
      </c>
      <c r="M44" s="88" t="s">
        <v>2593</v>
      </c>
      <c r="N44" s="88" t="s">
        <v>2483</v>
      </c>
      <c r="O44" s="123" t="s">
        <v>2490</v>
      </c>
      <c r="P44" s="91"/>
      <c r="Q44" s="90" t="s">
        <v>2228</v>
      </c>
    </row>
    <row r="45" spans="1:17" ht="18" x14ac:dyDescent="0.25">
      <c r="A45" s="86" t="str">
        <f>VLOOKUP(E45,'LISTADO ATM'!$A$2:$C$894,3,0)</f>
        <v>DISTRITO NACIONAL</v>
      </c>
      <c r="B45" s="121">
        <v>335753630</v>
      </c>
      <c r="C45" s="87">
        <v>44198.493321759262</v>
      </c>
      <c r="D45" s="87" t="s">
        <v>2477</v>
      </c>
      <c r="E45" s="117">
        <v>889</v>
      </c>
      <c r="F45" s="86" t="str">
        <f>VLOOKUP(E45,VIP!$A$2:$O11075,2,0)</f>
        <v>DRBR889</v>
      </c>
      <c r="G45" s="123" t="str">
        <f>VLOOKUP(E45,'LISTADO ATM'!$A$2:$B$893,2,0)</f>
        <v>ATM Oficina Plaza Lama Máximo Gómez II</v>
      </c>
      <c r="H45" s="123" t="str">
        <f>VLOOKUP(E45,VIP!$A$2:$O15996,7,FALSE)</f>
        <v>Si</v>
      </c>
      <c r="I45" s="123" t="str">
        <f>VLOOKUP(E45,VIP!$A$2:$O7961,8,FALSE)</f>
        <v>Si</v>
      </c>
      <c r="J45" s="123" t="str">
        <f>VLOOKUP(E45,VIP!$A$2:$O7911,8,FALSE)</f>
        <v>Si</v>
      </c>
      <c r="K45" s="123" t="str">
        <f>VLOOKUP(E45,VIP!$A$2:$O11485,6,0)</f>
        <v>NO</v>
      </c>
      <c r="L45" s="123" t="s">
        <v>2430</v>
      </c>
      <c r="M45" s="88" t="s">
        <v>2473</v>
      </c>
      <c r="N45" s="88" t="s">
        <v>2483</v>
      </c>
      <c r="O45" s="123" t="s">
        <v>2485</v>
      </c>
      <c r="P45" s="91"/>
      <c r="Q45" s="90" t="s">
        <v>2430</v>
      </c>
    </row>
    <row r="46" spans="1:17" ht="18" x14ac:dyDescent="0.25">
      <c r="A46" s="86" t="str">
        <f>VLOOKUP(E46,'LISTADO ATM'!$A$2:$C$894,3,0)</f>
        <v>SUR</v>
      </c>
      <c r="B46" s="121">
        <v>335753631</v>
      </c>
      <c r="C46" s="87">
        <v>44198.49428240741</v>
      </c>
      <c r="D46" s="87" t="s">
        <v>2477</v>
      </c>
      <c r="E46" s="117">
        <v>249</v>
      </c>
      <c r="F46" s="86" t="str">
        <f>VLOOKUP(E46,VIP!$A$2:$O11074,2,0)</f>
        <v>DRBR249</v>
      </c>
      <c r="G46" s="123" t="str">
        <f>VLOOKUP(E46,'LISTADO ATM'!$A$2:$B$893,2,0)</f>
        <v xml:space="preserve">ATM Banco Agrícola Neiba </v>
      </c>
      <c r="H46" s="123" t="str">
        <f>VLOOKUP(E46,VIP!$A$2:$O15995,7,FALSE)</f>
        <v>Si</v>
      </c>
      <c r="I46" s="123" t="str">
        <f>VLOOKUP(E46,VIP!$A$2:$O7960,8,FALSE)</f>
        <v>Si</v>
      </c>
      <c r="J46" s="123" t="str">
        <f>VLOOKUP(E46,VIP!$A$2:$O7910,8,FALSE)</f>
        <v>Si</v>
      </c>
      <c r="K46" s="123" t="str">
        <f>VLOOKUP(E46,VIP!$A$2:$O11484,6,0)</f>
        <v>NO</v>
      </c>
      <c r="L46" s="123" t="s">
        <v>2430</v>
      </c>
      <c r="M46" s="88" t="s">
        <v>2473</v>
      </c>
      <c r="N46" s="88" t="s">
        <v>2483</v>
      </c>
      <c r="O46" s="123" t="s">
        <v>2485</v>
      </c>
      <c r="P46" s="91"/>
      <c r="Q46" s="90" t="s">
        <v>2430</v>
      </c>
    </row>
    <row r="47" spans="1:17" ht="18" x14ac:dyDescent="0.25">
      <c r="A47" s="86" t="str">
        <f>VLOOKUP(E47,'LISTADO ATM'!$A$2:$C$894,3,0)</f>
        <v>DISTRITO NACIONAL</v>
      </c>
      <c r="B47" s="121">
        <v>335753637</v>
      </c>
      <c r="C47" s="87">
        <v>44198.499456018515</v>
      </c>
      <c r="D47" s="87" t="s">
        <v>2477</v>
      </c>
      <c r="E47" s="117">
        <v>721</v>
      </c>
      <c r="F47" s="86" t="str">
        <f>VLOOKUP(E47,VIP!$A$2:$O11069,2,0)</f>
        <v>DRBR23A</v>
      </c>
      <c r="G47" s="123" t="str">
        <f>VLOOKUP(E47,'LISTADO ATM'!$A$2:$B$893,2,0)</f>
        <v xml:space="preserve">ATM Oficina Charles de Gaulle II </v>
      </c>
      <c r="H47" s="123" t="str">
        <f>VLOOKUP(E47,VIP!$A$2:$O15990,7,FALSE)</f>
        <v>Si</v>
      </c>
      <c r="I47" s="123" t="str">
        <f>VLOOKUP(E47,VIP!$A$2:$O7955,8,FALSE)</f>
        <v>Si</v>
      </c>
      <c r="J47" s="123" t="str">
        <f>VLOOKUP(E47,VIP!$A$2:$O7905,8,FALSE)</f>
        <v>Si</v>
      </c>
      <c r="K47" s="123" t="str">
        <f>VLOOKUP(E47,VIP!$A$2:$O11479,6,0)</f>
        <v>NO</v>
      </c>
      <c r="L47" s="123" t="s">
        <v>2430</v>
      </c>
      <c r="M47" s="88" t="s">
        <v>2473</v>
      </c>
      <c r="N47" s="88" t="s">
        <v>2483</v>
      </c>
      <c r="O47" s="123" t="s">
        <v>2485</v>
      </c>
      <c r="P47" s="91"/>
      <c r="Q47" s="90" t="s">
        <v>2430</v>
      </c>
    </row>
    <row r="48" spans="1:17" ht="18" x14ac:dyDescent="0.25">
      <c r="A48" s="86" t="str">
        <f>VLOOKUP(E48,'LISTADO ATM'!$A$2:$C$894,3,0)</f>
        <v>DISTRITO NACIONAL</v>
      </c>
      <c r="B48" s="121">
        <v>335753673</v>
      </c>
      <c r="C48" s="87">
        <v>44198.835763888892</v>
      </c>
      <c r="D48" s="87" t="s">
        <v>2189</v>
      </c>
      <c r="E48" s="117">
        <v>409</v>
      </c>
      <c r="F48" s="86" t="str">
        <f>VLOOKUP(E48,VIP!$A$2:$O11071,2,0)</f>
        <v>DRBR409</v>
      </c>
      <c r="G48" s="123" t="str">
        <f>VLOOKUP(E48,'LISTADO ATM'!$A$2:$B$893,2,0)</f>
        <v xml:space="preserve">ATM Oficina Las Palmas de Herrera I </v>
      </c>
      <c r="H48" s="123" t="str">
        <f>VLOOKUP(E48,VIP!$A$2:$O15992,7,FALSE)</f>
        <v>Si</v>
      </c>
      <c r="I48" s="123" t="str">
        <f>VLOOKUP(E48,VIP!$A$2:$O7957,8,FALSE)</f>
        <v>Si</v>
      </c>
      <c r="J48" s="123" t="str">
        <f>VLOOKUP(E48,VIP!$A$2:$O7907,8,FALSE)</f>
        <v>Si</v>
      </c>
      <c r="K48" s="123" t="str">
        <f>VLOOKUP(E48,VIP!$A$2:$O11481,6,0)</f>
        <v>NO</v>
      </c>
      <c r="L48" s="123" t="s">
        <v>2228</v>
      </c>
      <c r="M48" s="88" t="s">
        <v>2473</v>
      </c>
      <c r="N48" s="88" t="s">
        <v>2483</v>
      </c>
      <c r="O48" s="123" t="s">
        <v>2486</v>
      </c>
      <c r="P48" s="91"/>
      <c r="Q48" s="90" t="s">
        <v>2228</v>
      </c>
    </row>
    <row r="49" spans="1:17" ht="18" x14ac:dyDescent="0.25">
      <c r="A49" s="86" t="str">
        <f>VLOOKUP(E49,'LISTADO ATM'!$A$2:$C$894,3,0)</f>
        <v>NORTE</v>
      </c>
      <c r="B49" s="121">
        <v>335753681</v>
      </c>
      <c r="C49" s="87">
        <v>44199.03197916667</v>
      </c>
      <c r="D49" s="87" t="s">
        <v>2478</v>
      </c>
      <c r="E49" s="117">
        <v>903</v>
      </c>
      <c r="F49" s="86" t="str">
        <f>VLOOKUP(E49,VIP!$A$2:$O11088,2,0)</f>
        <v>DRBR903</v>
      </c>
      <c r="G49" s="123" t="str">
        <f>VLOOKUP(E49,'LISTADO ATM'!$A$2:$B$893,2,0)</f>
        <v xml:space="preserve">ATM Oficina La Vega Real I </v>
      </c>
      <c r="H49" s="123" t="str">
        <f>VLOOKUP(E49,VIP!$A$2:$O16009,7,FALSE)</f>
        <v>Si</v>
      </c>
      <c r="I49" s="123" t="str">
        <f>VLOOKUP(E49,VIP!$A$2:$O7974,8,FALSE)</f>
        <v>Si</v>
      </c>
      <c r="J49" s="123" t="str">
        <f>VLOOKUP(E49,VIP!$A$2:$O7924,8,FALSE)</f>
        <v>Si</v>
      </c>
      <c r="K49" s="123" t="str">
        <f>VLOOKUP(E49,VIP!$A$2:$O11498,6,0)</f>
        <v>NO</v>
      </c>
      <c r="L49" s="123" t="s">
        <v>2430</v>
      </c>
      <c r="M49" s="88" t="s">
        <v>2473</v>
      </c>
      <c r="N49" s="88" t="s">
        <v>2483</v>
      </c>
      <c r="O49" s="123" t="s">
        <v>2496</v>
      </c>
      <c r="P49" s="91"/>
      <c r="Q49" s="90" t="s">
        <v>2430</v>
      </c>
    </row>
    <row r="50" spans="1:17" ht="18" x14ac:dyDescent="0.25">
      <c r="A50" s="86" t="str">
        <f>VLOOKUP(E50,'LISTADO ATM'!$A$2:$C$894,3,0)</f>
        <v>DISTRITO NACIONAL</v>
      </c>
      <c r="B50" s="121">
        <v>335753682</v>
      </c>
      <c r="C50" s="87">
        <v>44199.039652777778</v>
      </c>
      <c r="D50" s="87" t="s">
        <v>2477</v>
      </c>
      <c r="E50" s="117">
        <v>717</v>
      </c>
      <c r="F50" s="86" t="str">
        <f>VLOOKUP(E50,VIP!$A$2:$O11087,2,0)</f>
        <v>DRBR24K</v>
      </c>
      <c r="G50" s="123" t="str">
        <f>VLOOKUP(E50,'LISTADO ATM'!$A$2:$B$893,2,0)</f>
        <v xml:space="preserve">ATM Oficina Los Alcarrizos </v>
      </c>
      <c r="H50" s="123" t="str">
        <f>VLOOKUP(E50,VIP!$A$2:$O16008,7,FALSE)</f>
        <v>Si</v>
      </c>
      <c r="I50" s="123" t="str">
        <f>VLOOKUP(E50,VIP!$A$2:$O7973,8,FALSE)</f>
        <v>Si</v>
      </c>
      <c r="J50" s="123" t="str">
        <f>VLOOKUP(E50,VIP!$A$2:$O7923,8,FALSE)</f>
        <v>Si</v>
      </c>
      <c r="K50" s="123" t="str">
        <f>VLOOKUP(E50,VIP!$A$2:$O11497,6,0)</f>
        <v>SI</v>
      </c>
      <c r="L50" s="123" t="s">
        <v>2430</v>
      </c>
      <c r="M50" s="88" t="s">
        <v>2473</v>
      </c>
      <c r="N50" s="88" t="s">
        <v>2483</v>
      </c>
      <c r="O50" s="123" t="s">
        <v>2485</v>
      </c>
      <c r="P50" s="91"/>
      <c r="Q50" s="90" t="s">
        <v>2430</v>
      </c>
    </row>
    <row r="51" spans="1:17" ht="18" x14ac:dyDescent="0.25">
      <c r="A51" s="86" t="str">
        <f>VLOOKUP(E51,'LISTADO ATM'!$A$2:$C$894,3,0)</f>
        <v>DISTRITO NACIONAL</v>
      </c>
      <c r="B51" s="121">
        <v>335753683</v>
      </c>
      <c r="C51" s="87">
        <v>44199.041365740741</v>
      </c>
      <c r="D51" s="87" t="s">
        <v>2477</v>
      </c>
      <c r="E51" s="117">
        <v>23</v>
      </c>
      <c r="F51" s="86" t="str">
        <f>VLOOKUP(E51,VIP!$A$2:$O11086,2,0)</f>
        <v>DRBR023</v>
      </c>
      <c r="G51" s="123" t="str">
        <f>VLOOKUP(E51,'LISTADO ATM'!$A$2:$B$893,2,0)</f>
        <v xml:space="preserve">ATM Oficina México </v>
      </c>
      <c r="H51" s="123" t="str">
        <f>VLOOKUP(E51,VIP!$A$2:$O16007,7,FALSE)</f>
        <v>Si</v>
      </c>
      <c r="I51" s="123" t="str">
        <f>VLOOKUP(E51,VIP!$A$2:$O7972,8,FALSE)</f>
        <v>Si</v>
      </c>
      <c r="J51" s="123" t="str">
        <f>VLOOKUP(E51,VIP!$A$2:$O7922,8,FALSE)</f>
        <v>Si</v>
      </c>
      <c r="K51" s="123" t="str">
        <f>VLOOKUP(E51,VIP!$A$2:$O11496,6,0)</f>
        <v>NO</v>
      </c>
      <c r="L51" s="123" t="s">
        <v>2430</v>
      </c>
      <c r="M51" s="88" t="s">
        <v>2473</v>
      </c>
      <c r="N51" s="88" t="s">
        <v>2483</v>
      </c>
      <c r="O51" s="123" t="s">
        <v>2485</v>
      </c>
      <c r="P51" s="91"/>
      <c r="Q51" s="90" t="s">
        <v>2430</v>
      </c>
    </row>
    <row r="52" spans="1:17" ht="18" x14ac:dyDescent="0.25">
      <c r="A52" s="86" t="str">
        <f>VLOOKUP(E52,'LISTADO ATM'!$A$2:$C$894,3,0)</f>
        <v>DISTRITO NACIONAL</v>
      </c>
      <c r="B52" s="121">
        <v>335753685</v>
      </c>
      <c r="C52" s="87">
        <v>44199.047812500001</v>
      </c>
      <c r="D52" s="87" t="s">
        <v>2478</v>
      </c>
      <c r="E52" s="117">
        <v>883</v>
      </c>
      <c r="F52" s="86" t="str">
        <f>VLOOKUP(E52,VIP!$A$2:$O11084,2,0)</f>
        <v>DRBR883</v>
      </c>
      <c r="G52" s="123" t="str">
        <f>VLOOKUP(E52,'LISTADO ATM'!$A$2:$B$893,2,0)</f>
        <v xml:space="preserve">ATM Oficina Filadelfia Plaza </v>
      </c>
      <c r="H52" s="123" t="str">
        <f>VLOOKUP(E52,VIP!$A$2:$O16005,7,FALSE)</f>
        <v>Si</v>
      </c>
      <c r="I52" s="123" t="str">
        <f>VLOOKUP(E52,VIP!$A$2:$O7970,8,FALSE)</f>
        <v>Si</v>
      </c>
      <c r="J52" s="123" t="str">
        <f>VLOOKUP(E52,VIP!$A$2:$O7920,8,FALSE)</f>
        <v>Si</v>
      </c>
      <c r="K52" s="123" t="str">
        <f>VLOOKUP(E52,VIP!$A$2:$O11494,6,0)</f>
        <v>NO</v>
      </c>
      <c r="L52" s="123" t="s">
        <v>2430</v>
      </c>
      <c r="M52" s="88" t="s">
        <v>2473</v>
      </c>
      <c r="N52" s="88" t="s">
        <v>2483</v>
      </c>
      <c r="O52" s="123" t="s">
        <v>2496</v>
      </c>
      <c r="P52" s="91"/>
      <c r="Q52" s="90" t="s">
        <v>2430</v>
      </c>
    </row>
    <row r="53" spans="1:17" ht="18" x14ac:dyDescent="0.25">
      <c r="A53" s="86" t="str">
        <f>VLOOKUP(E53,'LISTADO ATM'!$A$2:$C$894,3,0)</f>
        <v>NORTE</v>
      </c>
      <c r="B53" s="121">
        <v>335753686</v>
      </c>
      <c r="C53" s="87">
        <v>44199.050659722219</v>
      </c>
      <c r="D53" s="87" t="s">
        <v>2478</v>
      </c>
      <c r="E53" s="117">
        <v>157</v>
      </c>
      <c r="F53" s="86" t="str">
        <f>VLOOKUP(E53,VIP!$A$2:$O11083,2,0)</f>
        <v>DRBR157</v>
      </c>
      <c r="G53" s="123" t="str">
        <f>VLOOKUP(E53,'LISTADO ATM'!$A$2:$B$893,2,0)</f>
        <v xml:space="preserve">ATM Oficina Samaná </v>
      </c>
      <c r="H53" s="123" t="str">
        <f>VLOOKUP(E53,VIP!$A$2:$O16004,7,FALSE)</f>
        <v>Si</v>
      </c>
      <c r="I53" s="123" t="str">
        <f>VLOOKUP(E53,VIP!$A$2:$O7969,8,FALSE)</f>
        <v>Si</v>
      </c>
      <c r="J53" s="123" t="str">
        <f>VLOOKUP(E53,VIP!$A$2:$O7919,8,FALSE)</f>
        <v>Si</v>
      </c>
      <c r="K53" s="123" t="str">
        <f>VLOOKUP(E53,VIP!$A$2:$O11493,6,0)</f>
        <v>SI</v>
      </c>
      <c r="L53" s="123" t="s">
        <v>2430</v>
      </c>
      <c r="M53" s="88" t="s">
        <v>2473</v>
      </c>
      <c r="N53" s="88" t="s">
        <v>2483</v>
      </c>
      <c r="O53" s="123" t="s">
        <v>2496</v>
      </c>
      <c r="P53" s="91"/>
      <c r="Q53" s="90" t="s">
        <v>2430</v>
      </c>
    </row>
    <row r="54" spans="1:17" ht="18" x14ac:dyDescent="0.25">
      <c r="A54" s="86" t="str">
        <f>VLOOKUP(E54,'LISTADO ATM'!$A$2:$C$894,3,0)</f>
        <v>DISTRITO NACIONAL</v>
      </c>
      <c r="B54" s="121">
        <v>335753687</v>
      </c>
      <c r="C54" s="87">
        <v>44199.055208333331</v>
      </c>
      <c r="D54" s="87" t="s">
        <v>2478</v>
      </c>
      <c r="E54" s="117">
        <v>957</v>
      </c>
      <c r="F54" s="86" t="str">
        <f>VLOOKUP(E54,VIP!$A$2:$O11082,2,0)</f>
        <v>DRBR23F</v>
      </c>
      <c r="G54" s="123" t="str">
        <f>VLOOKUP(E54,'LISTADO ATM'!$A$2:$B$893,2,0)</f>
        <v xml:space="preserve">ATM Oficina Venezuela </v>
      </c>
      <c r="H54" s="123" t="str">
        <f>VLOOKUP(E54,VIP!$A$2:$O16003,7,FALSE)</f>
        <v>Si</v>
      </c>
      <c r="I54" s="123" t="str">
        <f>VLOOKUP(E54,VIP!$A$2:$O7968,8,FALSE)</f>
        <v>Si</v>
      </c>
      <c r="J54" s="123" t="str">
        <f>VLOOKUP(E54,VIP!$A$2:$O7918,8,FALSE)</f>
        <v>Si</v>
      </c>
      <c r="K54" s="123" t="str">
        <f>VLOOKUP(E54,VIP!$A$2:$O11492,6,0)</f>
        <v>SI</v>
      </c>
      <c r="L54" s="123" t="s">
        <v>2466</v>
      </c>
      <c r="M54" s="88" t="s">
        <v>2473</v>
      </c>
      <c r="N54" s="88" t="s">
        <v>2483</v>
      </c>
      <c r="O54" s="123" t="s">
        <v>2496</v>
      </c>
      <c r="P54" s="91"/>
      <c r="Q54" s="90" t="s">
        <v>2466</v>
      </c>
    </row>
    <row r="55" spans="1:17" ht="18" x14ac:dyDescent="0.25">
      <c r="A55" s="86" t="str">
        <f>VLOOKUP(E55,'LISTADO ATM'!$A$2:$C$894,3,0)</f>
        <v>NORTE</v>
      </c>
      <c r="B55" s="121">
        <v>335753691</v>
      </c>
      <c r="C55" s="87">
        <v>44199.071909722225</v>
      </c>
      <c r="D55" s="87" t="s">
        <v>2478</v>
      </c>
      <c r="E55" s="117">
        <v>405</v>
      </c>
      <c r="F55" s="86" t="str">
        <f>VLOOKUP(E55,VIP!$A$2:$O11078,2,0)</f>
        <v>DRBR405</v>
      </c>
      <c r="G55" s="123" t="str">
        <f>VLOOKUP(E55,'LISTADO ATM'!$A$2:$B$893,2,0)</f>
        <v xml:space="preserve">ATM UNP Loma de Cabrera </v>
      </c>
      <c r="H55" s="123" t="str">
        <f>VLOOKUP(E55,VIP!$A$2:$O15999,7,FALSE)</f>
        <v>Si</v>
      </c>
      <c r="I55" s="123" t="str">
        <f>VLOOKUP(E55,VIP!$A$2:$O7964,8,FALSE)</f>
        <v>Si</v>
      </c>
      <c r="J55" s="123" t="str">
        <f>VLOOKUP(E55,VIP!$A$2:$O7914,8,FALSE)</f>
        <v>Si</v>
      </c>
      <c r="K55" s="123" t="str">
        <f>VLOOKUP(E55,VIP!$A$2:$O11488,6,0)</f>
        <v>NO</v>
      </c>
      <c r="L55" s="123" t="s">
        <v>2430</v>
      </c>
      <c r="M55" s="88" t="s">
        <v>2473</v>
      </c>
      <c r="N55" s="88" t="s">
        <v>2483</v>
      </c>
      <c r="O55" s="123" t="s">
        <v>2496</v>
      </c>
      <c r="P55" s="91"/>
      <c r="Q55" s="90" t="s">
        <v>2430</v>
      </c>
    </row>
    <row r="56" spans="1:17" ht="18" x14ac:dyDescent="0.25">
      <c r="A56" s="86" t="str">
        <f>VLOOKUP(E56,'LISTADO ATM'!$A$2:$C$894,3,0)</f>
        <v>DISTRITO NACIONAL</v>
      </c>
      <c r="B56" s="121">
        <v>335753693</v>
      </c>
      <c r="C56" s="87">
        <v>44199.079571759263</v>
      </c>
      <c r="D56" s="87" t="s">
        <v>2478</v>
      </c>
      <c r="E56" s="117">
        <v>378</v>
      </c>
      <c r="F56" s="86" t="str">
        <f>VLOOKUP(E56,VIP!$A$2:$O11077,2,0)</f>
        <v>DRBR378</v>
      </c>
      <c r="G56" s="123" t="str">
        <f>VLOOKUP(E56,'LISTADO ATM'!$A$2:$B$893,2,0)</f>
        <v>ATM UNP Villa Flores</v>
      </c>
      <c r="H56" s="123" t="str">
        <f>VLOOKUP(E56,VIP!$A$2:$O15998,7,FALSE)</f>
        <v>N/A</v>
      </c>
      <c r="I56" s="123" t="str">
        <f>VLOOKUP(E56,VIP!$A$2:$O7963,8,FALSE)</f>
        <v>N/A</v>
      </c>
      <c r="J56" s="123" t="str">
        <f>VLOOKUP(E56,VIP!$A$2:$O7913,8,FALSE)</f>
        <v>N/A</v>
      </c>
      <c r="K56" s="123" t="str">
        <f>VLOOKUP(E56,VIP!$A$2:$O11487,6,0)</f>
        <v>N/A</v>
      </c>
      <c r="L56" s="123" t="s">
        <v>2466</v>
      </c>
      <c r="M56" s="88" t="s">
        <v>2473</v>
      </c>
      <c r="N56" s="88" t="s">
        <v>2483</v>
      </c>
      <c r="O56" s="123" t="s">
        <v>2496</v>
      </c>
      <c r="P56" s="91"/>
      <c r="Q56" s="90" t="s">
        <v>2466</v>
      </c>
    </row>
    <row r="57" spans="1:17" ht="18" x14ac:dyDescent="0.25">
      <c r="A57" s="86" t="str">
        <f>VLOOKUP(E57,'LISTADO ATM'!$A$2:$C$894,3,0)</f>
        <v>DISTRITO NACIONAL</v>
      </c>
      <c r="B57" s="121">
        <v>335753696</v>
      </c>
      <c r="C57" s="87">
        <v>44199.297037037039</v>
      </c>
      <c r="D57" s="87" t="s">
        <v>2189</v>
      </c>
      <c r="E57" s="117">
        <v>574</v>
      </c>
      <c r="F57" s="86" t="str">
        <f>VLOOKUP(E57,VIP!$A$2:$O11082,2,0)</f>
        <v>DRBR080</v>
      </c>
      <c r="G57" s="123" t="str">
        <f>VLOOKUP(E57,'LISTADO ATM'!$A$2:$B$893,2,0)</f>
        <v xml:space="preserve">ATM Club Obras Públicas </v>
      </c>
      <c r="H57" s="123" t="str">
        <f>VLOOKUP(E57,VIP!$A$2:$O16003,7,FALSE)</f>
        <v>Si</v>
      </c>
      <c r="I57" s="123" t="str">
        <f>VLOOKUP(E57,VIP!$A$2:$O7968,8,FALSE)</f>
        <v>Si</v>
      </c>
      <c r="J57" s="123" t="str">
        <f>VLOOKUP(E57,VIP!$A$2:$O7918,8,FALSE)</f>
        <v>Si</v>
      </c>
      <c r="K57" s="123" t="str">
        <f>VLOOKUP(E57,VIP!$A$2:$O11492,6,0)</f>
        <v>NO</v>
      </c>
      <c r="L57" s="123" t="s">
        <v>2228</v>
      </c>
      <c r="M57" s="88" t="s">
        <v>2473</v>
      </c>
      <c r="N57" s="88" t="s">
        <v>2483</v>
      </c>
      <c r="O57" s="123" t="s">
        <v>2486</v>
      </c>
      <c r="P57" s="91"/>
      <c r="Q57" s="90" t="s">
        <v>2228</v>
      </c>
    </row>
    <row r="58" spans="1:17" ht="18" hidden="1" x14ac:dyDescent="0.25">
      <c r="A58" s="86" t="str">
        <f>VLOOKUP(E58,'LISTADO ATM'!$A$2:$C$894,3,0)</f>
        <v>DISTRITO NACIONAL</v>
      </c>
      <c r="B58" s="121">
        <v>335753697</v>
      </c>
      <c r="C58" s="87">
        <v>44199.297824074078</v>
      </c>
      <c r="D58" s="87" t="s">
        <v>2189</v>
      </c>
      <c r="E58" s="117">
        <v>160</v>
      </c>
      <c r="F58" s="86" t="str">
        <f>VLOOKUP(E58,VIP!$A$2:$O11081,2,0)</f>
        <v>DRBR160</v>
      </c>
      <c r="G58" s="123" t="str">
        <f>VLOOKUP(E58,'LISTADO ATM'!$A$2:$B$893,2,0)</f>
        <v xml:space="preserve">ATM Oficina Herrera </v>
      </c>
      <c r="H58" s="123" t="str">
        <f>VLOOKUP(E58,VIP!$A$2:$O16002,7,FALSE)</f>
        <v>Si</v>
      </c>
      <c r="I58" s="123" t="str">
        <f>VLOOKUP(E58,VIP!$A$2:$O7967,8,FALSE)</f>
        <v>Si</v>
      </c>
      <c r="J58" s="123" t="str">
        <f>VLOOKUP(E58,VIP!$A$2:$O7917,8,FALSE)</f>
        <v>Si</v>
      </c>
      <c r="K58" s="123" t="str">
        <f>VLOOKUP(E58,VIP!$A$2:$O11491,6,0)</f>
        <v>NO</v>
      </c>
      <c r="L58" s="123" t="s">
        <v>2228</v>
      </c>
      <c r="M58" s="88" t="s">
        <v>2593</v>
      </c>
      <c r="N58" s="88" t="s">
        <v>2483</v>
      </c>
      <c r="O58" s="123" t="s">
        <v>2486</v>
      </c>
      <c r="P58" s="91"/>
      <c r="Q58" s="90" t="s">
        <v>2228</v>
      </c>
    </row>
    <row r="59" spans="1:17" ht="18" x14ac:dyDescent="0.25">
      <c r="A59" s="86" t="str">
        <f>VLOOKUP(E59,'LISTADO ATM'!$A$2:$C$894,3,0)</f>
        <v>SUR</v>
      </c>
      <c r="B59" s="121">
        <v>335753701</v>
      </c>
      <c r="C59" s="87">
        <v>44199.335578703707</v>
      </c>
      <c r="D59" s="87" t="s">
        <v>2189</v>
      </c>
      <c r="E59" s="117">
        <v>751</v>
      </c>
      <c r="F59" s="86" t="str">
        <f>VLOOKUP(E59,VIP!$A$2:$O11078,2,0)</f>
        <v>DRBR751</v>
      </c>
      <c r="G59" s="123" t="str">
        <f>VLOOKUP(E59,'LISTADO ATM'!$A$2:$B$893,2,0)</f>
        <v>ATM Eco Petroleo Camilo</v>
      </c>
      <c r="H59" s="123" t="str">
        <f>VLOOKUP(E59,VIP!$A$2:$O15999,7,FALSE)</f>
        <v>N/A</v>
      </c>
      <c r="I59" s="123" t="str">
        <f>VLOOKUP(E59,VIP!$A$2:$O7964,8,FALSE)</f>
        <v>N/A</v>
      </c>
      <c r="J59" s="123" t="str">
        <f>VLOOKUP(E59,VIP!$A$2:$O7914,8,FALSE)</f>
        <v>N/A</v>
      </c>
      <c r="K59" s="123" t="str">
        <f>VLOOKUP(E59,VIP!$A$2:$O11488,6,0)</f>
        <v>N/A</v>
      </c>
      <c r="L59" s="123" t="s">
        <v>2228</v>
      </c>
      <c r="M59" s="88" t="s">
        <v>2473</v>
      </c>
      <c r="N59" s="88" t="s">
        <v>2483</v>
      </c>
      <c r="O59" s="123" t="s">
        <v>2486</v>
      </c>
      <c r="P59" s="91"/>
      <c r="Q59" s="90" t="s">
        <v>2228</v>
      </c>
    </row>
    <row r="60" spans="1:17" ht="18" x14ac:dyDescent="0.25">
      <c r="A60" s="86" t="str">
        <f>VLOOKUP(E60,'LISTADO ATM'!$A$2:$C$894,3,0)</f>
        <v>DISTRITO NACIONAL</v>
      </c>
      <c r="B60" s="121">
        <v>335753705</v>
      </c>
      <c r="C60" s="87">
        <v>44199.366828703707</v>
      </c>
      <c r="D60" s="87" t="s">
        <v>2477</v>
      </c>
      <c r="E60" s="117">
        <v>628</v>
      </c>
      <c r="F60" s="86" t="str">
        <f>VLOOKUP(E60,VIP!$A$2:$O11094,2,0)</f>
        <v>DRBR086</v>
      </c>
      <c r="G60" s="123" t="str">
        <f>VLOOKUP(E60,'LISTADO ATM'!$A$2:$B$893,2,0)</f>
        <v xml:space="preserve">ATM Autobanco San Isidro </v>
      </c>
      <c r="H60" s="123" t="str">
        <f>VLOOKUP(E60,VIP!$A$2:$O16015,7,FALSE)</f>
        <v>Si</v>
      </c>
      <c r="I60" s="123" t="str">
        <f>VLOOKUP(E60,VIP!$A$2:$O7980,8,FALSE)</f>
        <v>Si</v>
      </c>
      <c r="J60" s="123" t="str">
        <f>VLOOKUP(E60,VIP!$A$2:$O7930,8,FALSE)</f>
        <v>Si</v>
      </c>
      <c r="K60" s="123" t="str">
        <f>VLOOKUP(E60,VIP!$A$2:$O11504,6,0)</f>
        <v>SI</v>
      </c>
      <c r="L60" s="123" t="s">
        <v>2430</v>
      </c>
      <c r="M60" s="88" t="s">
        <v>2473</v>
      </c>
      <c r="N60" s="88" t="s">
        <v>2483</v>
      </c>
      <c r="O60" s="123" t="s">
        <v>2485</v>
      </c>
      <c r="P60" s="91"/>
      <c r="Q60" s="90" t="s">
        <v>2430</v>
      </c>
    </row>
    <row r="61" spans="1:17" ht="18" x14ac:dyDescent="0.25">
      <c r="A61" s="86" t="str">
        <f>VLOOKUP(E61,'LISTADO ATM'!$A$2:$C$894,3,0)</f>
        <v>NORTE</v>
      </c>
      <c r="B61" s="121">
        <v>335753706</v>
      </c>
      <c r="C61" s="87">
        <v>44199.375509259262</v>
      </c>
      <c r="D61" s="87" t="s">
        <v>2190</v>
      </c>
      <c r="E61" s="117">
        <v>291</v>
      </c>
      <c r="F61" s="86" t="str">
        <f>VLOOKUP(E61,VIP!$A$2:$O11093,2,0)</f>
        <v>DRBR291</v>
      </c>
      <c r="G61" s="123" t="str">
        <f>VLOOKUP(E61,'LISTADO ATM'!$A$2:$B$893,2,0)</f>
        <v xml:space="preserve">ATM S/M Jumbo Las Colinas </v>
      </c>
      <c r="H61" s="123" t="str">
        <f>VLOOKUP(E61,VIP!$A$2:$O16014,7,FALSE)</f>
        <v>Si</v>
      </c>
      <c r="I61" s="123" t="str">
        <f>VLOOKUP(E61,VIP!$A$2:$O7979,8,FALSE)</f>
        <v>Si</v>
      </c>
      <c r="J61" s="123" t="str">
        <f>VLOOKUP(E61,VIP!$A$2:$O7929,8,FALSE)</f>
        <v>Si</v>
      </c>
      <c r="K61" s="123" t="str">
        <f>VLOOKUP(E61,VIP!$A$2:$O11503,6,0)</f>
        <v>NO</v>
      </c>
      <c r="L61" s="123" t="s">
        <v>2254</v>
      </c>
      <c r="M61" s="88" t="s">
        <v>2473</v>
      </c>
      <c r="N61" s="88" t="s">
        <v>2483</v>
      </c>
      <c r="O61" s="123" t="s">
        <v>2484</v>
      </c>
      <c r="P61" s="91"/>
      <c r="Q61" s="90" t="s">
        <v>2254</v>
      </c>
    </row>
    <row r="62" spans="1:17" ht="18" x14ac:dyDescent="0.25">
      <c r="A62" s="86" t="str">
        <f>VLOOKUP(E62,'LISTADO ATM'!$A$2:$C$894,3,0)</f>
        <v>SUR</v>
      </c>
      <c r="B62" s="121">
        <v>335753713</v>
      </c>
      <c r="C62" s="87">
        <v>44199.410428240742</v>
      </c>
      <c r="D62" s="87" t="s">
        <v>2189</v>
      </c>
      <c r="E62" s="117">
        <v>5</v>
      </c>
      <c r="F62" s="86" t="str">
        <f>VLOOKUP(E62,VIP!$A$2:$O11087,2,0)</f>
        <v>DRBR005</v>
      </c>
      <c r="G62" s="123" t="str">
        <f>VLOOKUP(E62,'LISTADO ATM'!$A$2:$B$893,2,0)</f>
        <v>ATM Oficina Autoservicio Villa Ofelia (San Juan)</v>
      </c>
      <c r="H62" s="123" t="str">
        <f>VLOOKUP(E62,VIP!$A$2:$O16008,7,FALSE)</f>
        <v>Si</v>
      </c>
      <c r="I62" s="123" t="str">
        <f>VLOOKUP(E62,VIP!$A$2:$O7973,8,FALSE)</f>
        <v>Si</v>
      </c>
      <c r="J62" s="123" t="str">
        <f>VLOOKUP(E62,VIP!$A$2:$O7923,8,FALSE)</f>
        <v>Si</v>
      </c>
      <c r="K62" s="123" t="str">
        <f>VLOOKUP(E62,VIP!$A$2:$O11497,6,0)</f>
        <v>NO</v>
      </c>
      <c r="L62" s="123" t="s">
        <v>2228</v>
      </c>
      <c r="M62" s="88" t="s">
        <v>2473</v>
      </c>
      <c r="N62" s="88" t="s">
        <v>2483</v>
      </c>
      <c r="O62" s="123" t="s">
        <v>2486</v>
      </c>
      <c r="P62" s="91"/>
      <c r="Q62" s="90" t="s">
        <v>2228</v>
      </c>
    </row>
    <row r="63" spans="1:17" ht="18" x14ac:dyDescent="0.25">
      <c r="A63" s="86" t="str">
        <f>VLOOKUP(E63,'LISTADO ATM'!$A$2:$C$894,3,0)</f>
        <v>NORTE</v>
      </c>
      <c r="B63" s="121">
        <v>335753737</v>
      </c>
      <c r="C63" s="87">
        <v>44199.48710648148</v>
      </c>
      <c r="D63" s="87" t="s">
        <v>2190</v>
      </c>
      <c r="E63" s="117">
        <v>299</v>
      </c>
      <c r="F63" s="86" t="str">
        <f>VLOOKUP(E63,VIP!$A$2:$O11093,2,0)</f>
        <v>DRBR299</v>
      </c>
      <c r="G63" s="123" t="str">
        <f>VLOOKUP(E63,'LISTADO ATM'!$A$2:$B$893,2,0)</f>
        <v xml:space="preserve">ATM S/M Aprezio Cotui </v>
      </c>
      <c r="H63" s="123" t="str">
        <f>VLOOKUP(E63,VIP!$A$2:$O16014,7,FALSE)</f>
        <v>Si</v>
      </c>
      <c r="I63" s="123" t="str">
        <f>VLOOKUP(E63,VIP!$A$2:$O7979,8,FALSE)</f>
        <v>Si</v>
      </c>
      <c r="J63" s="123" t="str">
        <f>VLOOKUP(E63,VIP!$A$2:$O7929,8,FALSE)</f>
        <v>Si</v>
      </c>
      <c r="K63" s="123" t="str">
        <f>VLOOKUP(E63,VIP!$A$2:$O11503,6,0)</f>
        <v>NO</v>
      </c>
      <c r="L63" s="123" t="s">
        <v>2228</v>
      </c>
      <c r="M63" s="88" t="s">
        <v>2473</v>
      </c>
      <c r="N63" s="88" t="s">
        <v>2483</v>
      </c>
      <c r="O63" s="123" t="s">
        <v>2490</v>
      </c>
      <c r="P63" s="91"/>
      <c r="Q63" s="90" t="s">
        <v>2228</v>
      </c>
    </row>
    <row r="64" spans="1:17" ht="18" hidden="1" x14ac:dyDescent="0.25">
      <c r="A64" s="86" t="str">
        <f>VLOOKUP(E64,'LISTADO ATM'!$A$2:$C$894,3,0)</f>
        <v>NORTE</v>
      </c>
      <c r="B64" s="121">
        <v>335753752</v>
      </c>
      <c r="C64" s="87">
        <v>44199.49496527778</v>
      </c>
      <c r="D64" s="87" t="s">
        <v>2190</v>
      </c>
      <c r="E64" s="117">
        <v>411</v>
      </c>
      <c r="F64" s="86" t="str">
        <f>VLOOKUP(E64,VIP!$A$2:$O11090,2,0)</f>
        <v>DRBR411</v>
      </c>
      <c r="G64" s="123" t="str">
        <f>VLOOKUP(E64,'LISTADO ATM'!$A$2:$B$893,2,0)</f>
        <v xml:space="preserve">ATM UNP Piedra Blanca </v>
      </c>
      <c r="H64" s="123" t="str">
        <f>VLOOKUP(E64,VIP!$A$2:$O16011,7,FALSE)</f>
        <v>Si</v>
      </c>
      <c r="I64" s="123" t="str">
        <f>VLOOKUP(E64,VIP!$A$2:$O7976,8,FALSE)</f>
        <v>Si</v>
      </c>
      <c r="J64" s="123" t="str">
        <f>VLOOKUP(E64,VIP!$A$2:$O7926,8,FALSE)</f>
        <v>Si</v>
      </c>
      <c r="K64" s="123" t="str">
        <f>VLOOKUP(E64,VIP!$A$2:$O11500,6,0)</f>
        <v>NO</v>
      </c>
      <c r="L64" s="123" t="s">
        <v>2228</v>
      </c>
      <c r="M64" s="167" t="s">
        <v>2593</v>
      </c>
      <c r="N64" s="88" t="s">
        <v>2483</v>
      </c>
      <c r="O64" s="123" t="s">
        <v>2490</v>
      </c>
      <c r="P64" s="91"/>
      <c r="Q64" s="91" t="s">
        <v>2594</v>
      </c>
    </row>
    <row r="65" spans="1:17" ht="18" hidden="1" x14ac:dyDescent="0.25">
      <c r="A65" s="86" t="str">
        <f>VLOOKUP(E65,'LISTADO ATM'!$A$2:$C$894,3,0)</f>
        <v>NORTE</v>
      </c>
      <c r="B65" s="121">
        <v>335753756</v>
      </c>
      <c r="C65" s="87">
        <v>44199.499016203707</v>
      </c>
      <c r="D65" s="87" t="s">
        <v>2190</v>
      </c>
      <c r="E65" s="117">
        <v>370</v>
      </c>
      <c r="F65" s="86" t="str">
        <f>VLOOKUP(E65,VIP!$A$2:$O11089,2,0)</f>
        <v>DRBR370</v>
      </c>
      <c r="G65" s="123" t="str">
        <f>VLOOKUP(E65,'LISTADO ATM'!$A$2:$B$893,2,0)</f>
        <v>ATM Oficina Cruce de Imbert II (puerto Plata)</v>
      </c>
      <c r="H65" s="123" t="str">
        <f>VLOOKUP(E65,VIP!$A$2:$O16010,7,FALSE)</f>
        <v>N/A</v>
      </c>
      <c r="I65" s="123" t="str">
        <f>VLOOKUP(E65,VIP!$A$2:$O7975,8,FALSE)</f>
        <v>N/A</v>
      </c>
      <c r="J65" s="123" t="str">
        <f>VLOOKUP(E65,VIP!$A$2:$O7925,8,FALSE)</f>
        <v>N/A</v>
      </c>
      <c r="K65" s="123" t="str">
        <f>VLOOKUP(E65,VIP!$A$2:$O11499,6,0)</f>
        <v>N/A</v>
      </c>
      <c r="L65" s="123" t="s">
        <v>2228</v>
      </c>
      <c r="M65" s="167" t="s">
        <v>2593</v>
      </c>
      <c r="N65" s="88" t="s">
        <v>2483</v>
      </c>
      <c r="O65" s="123" t="s">
        <v>2490</v>
      </c>
      <c r="P65" s="91"/>
      <c r="Q65" s="91" t="s">
        <v>2594</v>
      </c>
    </row>
    <row r="66" spans="1:17" ht="18" x14ac:dyDescent="0.25">
      <c r="A66" s="86" t="str">
        <f>VLOOKUP(E66,'LISTADO ATM'!$A$2:$C$894,3,0)</f>
        <v>DISTRITO NACIONAL</v>
      </c>
      <c r="B66" s="121">
        <v>335753760</v>
      </c>
      <c r="C66" s="87">
        <v>44199.519942129627</v>
      </c>
      <c r="D66" s="87" t="s">
        <v>2189</v>
      </c>
      <c r="E66" s="117">
        <v>231</v>
      </c>
      <c r="F66" s="86" t="str">
        <f>VLOOKUP(E66,VIP!$A$2:$O11085,2,0)</f>
        <v>DRBR231</v>
      </c>
      <c r="G66" s="123" t="str">
        <f>VLOOKUP(E66,'LISTADO ATM'!$A$2:$B$893,2,0)</f>
        <v xml:space="preserve">ATM Oficina Zona Oriental </v>
      </c>
      <c r="H66" s="123" t="str">
        <f>VLOOKUP(E66,VIP!$A$2:$O16006,7,FALSE)</f>
        <v>Si</v>
      </c>
      <c r="I66" s="123" t="str">
        <f>VLOOKUP(E66,VIP!$A$2:$O7971,8,FALSE)</f>
        <v>Si</v>
      </c>
      <c r="J66" s="123" t="str">
        <f>VLOOKUP(E66,VIP!$A$2:$O7921,8,FALSE)</f>
        <v>Si</v>
      </c>
      <c r="K66" s="123" t="str">
        <f>VLOOKUP(E66,VIP!$A$2:$O11495,6,0)</f>
        <v>SI</v>
      </c>
      <c r="L66" s="123" t="s">
        <v>2228</v>
      </c>
      <c r="M66" s="88" t="s">
        <v>2473</v>
      </c>
      <c r="N66" s="88" t="s">
        <v>2483</v>
      </c>
      <c r="O66" s="123" t="s">
        <v>2486</v>
      </c>
      <c r="P66" s="91"/>
      <c r="Q66" s="90" t="s">
        <v>2228</v>
      </c>
    </row>
    <row r="67" spans="1:17" ht="18" x14ac:dyDescent="0.25">
      <c r="A67" s="86" t="str">
        <f>VLOOKUP(E67,'LISTADO ATM'!$A$2:$C$894,3,0)</f>
        <v>NORTE</v>
      </c>
      <c r="B67" s="121">
        <v>335753764</v>
      </c>
      <c r="C67" s="87">
        <v>44199.540879629632</v>
      </c>
      <c r="D67" s="87" t="s">
        <v>2478</v>
      </c>
      <c r="E67" s="117">
        <v>991</v>
      </c>
      <c r="F67" s="86" t="str">
        <f>VLOOKUP(E67,VIP!$A$2:$O11082,2,0)</f>
        <v>DRBR991</v>
      </c>
      <c r="G67" s="123" t="str">
        <f>VLOOKUP(E67,'LISTADO ATM'!$A$2:$B$893,2,0)</f>
        <v xml:space="preserve">ATM UNP Las Matas de Santa Cruz </v>
      </c>
      <c r="H67" s="123" t="str">
        <f>VLOOKUP(E67,VIP!$A$2:$O16003,7,FALSE)</f>
        <v>Si</v>
      </c>
      <c r="I67" s="123" t="str">
        <f>VLOOKUP(E67,VIP!$A$2:$O7968,8,FALSE)</f>
        <v>Si</v>
      </c>
      <c r="J67" s="123" t="str">
        <f>VLOOKUP(E67,VIP!$A$2:$O7918,8,FALSE)</f>
        <v>Si</v>
      </c>
      <c r="K67" s="123" t="str">
        <f>VLOOKUP(E67,VIP!$A$2:$O11492,6,0)</f>
        <v>NO</v>
      </c>
      <c r="L67" s="123" t="s">
        <v>2430</v>
      </c>
      <c r="M67" s="88" t="s">
        <v>2473</v>
      </c>
      <c r="N67" s="88" t="s">
        <v>2483</v>
      </c>
      <c r="O67" s="123" t="s">
        <v>2487</v>
      </c>
      <c r="P67" s="91"/>
      <c r="Q67" s="90" t="s">
        <v>2430</v>
      </c>
    </row>
    <row r="68" spans="1:17" ht="18" x14ac:dyDescent="0.25">
      <c r="A68" s="86" t="str">
        <f>VLOOKUP(E68,'LISTADO ATM'!$A$2:$C$894,3,0)</f>
        <v>DISTRITO NACIONAL</v>
      </c>
      <c r="B68" s="121" t="s">
        <v>2500</v>
      </c>
      <c r="C68" s="87">
        <v>44199.576504629629</v>
      </c>
      <c r="D68" s="87" t="s">
        <v>2477</v>
      </c>
      <c r="E68" s="117">
        <v>671</v>
      </c>
      <c r="F68" s="86" t="str">
        <f>VLOOKUP(E68,VIP!$A$2:$O11094,2,0)</f>
        <v>DRBR671</v>
      </c>
      <c r="G68" s="123" t="str">
        <f>VLOOKUP(E68,'LISTADO ATM'!$A$2:$B$893,2,0)</f>
        <v>ATM Ayuntamiento Sto. Dgo. Norte</v>
      </c>
      <c r="H68" s="123" t="str">
        <f>VLOOKUP(E68,VIP!$A$2:$O16015,7,FALSE)</f>
        <v>Si</v>
      </c>
      <c r="I68" s="123" t="str">
        <f>VLOOKUP(E68,VIP!$A$2:$O7980,8,FALSE)</f>
        <v>Si</v>
      </c>
      <c r="J68" s="123" t="str">
        <f>VLOOKUP(E68,VIP!$A$2:$O7930,8,FALSE)</f>
        <v>Si</v>
      </c>
      <c r="K68" s="123" t="str">
        <f>VLOOKUP(E68,VIP!$A$2:$O11504,6,0)</f>
        <v>NO</v>
      </c>
      <c r="L68" s="123" t="s">
        <v>2430</v>
      </c>
      <c r="M68" s="88" t="s">
        <v>2473</v>
      </c>
      <c r="N68" s="88" t="s">
        <v>2483</v>
      </c>
      <c r="O68" s="123" t="s">
        <v>2485</v>
      </c>
      <c r="P68" s="91"/>
      <c r="Q68" s="90" t="s">
        <v>2430</v>
      </c>
    </row>
    <row r="69" spans="1:17" ht="18" x14ac:dyDescent="0.25">
      <c r="A69" s="86" t="str">
        <f>VLOOKUP(E69,'LISTADO ATM'!$A$2:$C$894,3,0)</f>
        <v>NORTE</v>
      </c>
      <c r="B69" s="121" t="s">
        <v>2499</v>
      </c>
      <c r="C69" s="87">
        <v>44199.581446759257</v>
      </c>
      <c r="D69" s="87" t="s">
        <v>2481</v>
      </c>
      <c r="E69" s="117">
        <v>538</v>
      </c>
      <c r="F69" s="86" t="str">
        <f>VLOOKUP(E69,VIP!$A$2:$O11093,2,0)</f>
        <v>DRBR538</v>
      </c>
      <c r="G69" s="123" t="str">
        <f>VLOOKUP(E69,'LISTADO ATM'!$A$2:$B$893,2,0)</f>
        <v>ATM  Autoservicio San Fco. Macorís</v>
      </c>
      <c r="H69" s="123" t="str">
        <f>VLOOKUP(E69,VIP!$A$2:$O16014,7,FALSE)</f>
        <v>Si</v>
      </c>
      <c r="I69" s="123" t="str">
        <f>VLOOKUP(E69,VIP!$A$2:$O7979,8,FALSE)</f>
        <v>Si</v>
      </c>
      <c r="J69" s="123" t="str">
        <f>VLOOKUP(E69,VIP!$A$2:$O7929,8,FALSE)</f>
        <v>Si</v>
      </c>
      <c r="K69" s="123" t="str">
        <f>VLOOKUP(E69,VIP!$A$2:$O11503,6,0)</f>
        <v>NO</v>
      </c>
      <c r="L69" s="123" t="s">
        <v>2497</v>
      </c>
      <c r="M69" s="88" t="s">
        <v>2473</v>
      </c>
      <c r="N69" s="88" t="s">
        <v>2483</v>
      </c>
      <c r="O69" s="123" t="s">
        <v>2488</v>
      </c>
      <c r="P69" s="91"/>
      <c r="Q69" s="90" t="s">
        <v>2497</v>
      </c>
    </row>
    <row r="70" spans="1:17" ht="18" x14ac:dyDescent="0.25">
      <c r="A70" s="86" t="str">
        <f>VLOOKUP(E70,'LISTADO ATM'!$A$2:$C$894,3,0)</f>
        <v>SUR</v>
      </c>
      <c r="B70" s="121" t="s">
        <v>2498</v>
      </c>
      <c r="C70" s="87">
        <v>44199.583958333336</v>
      </c>
      <c r="D70" s="87" t="s">
        <v>2478</v>
      </c>
      <c r="E70" s="117">
        <v>825</v>
      </c>
      <c r="F70" s="86" t="str">
        <f>VLOOKUP(E70,VIP!$A$2:$O11092,2,0)</f>
        <v>DRBR825</v>
      </c>
      <c r="G70" s="123" t="str">
        <f>VLOOKUP(E70,'LISTADO ATM'!$A$2:$B$893,2,0)</f>
        <v xml:space="preserve">ATM Estacion Eco Cibeles (Las Matas de Farfán) </v>
      </c>
      <c r="H70" s="123" t="str">
        <f>VLOOKUP(E70,VIP!$A$2:$O16013,7,FALSE)</f>
        <v>Si</v>
      </c>
      <c r="I70" s="123" t="str">
        <f>VLOOKUP(E70,VIP!$A$2:$O7978,8,FALSE)</f>
        <v>Si</v>
      </c>
      <c r="J70" s="123" t="str">
        <f>VLOOKUP(E70,VIP!$A$2:$O7928,8,FALSE)</f>
        <v>Si</v>
      </c>
      <c r="K70" s="123" t="str">
        <f>VLOOKUP(E70,VIP!$A$2:$O11502,6,0)</f>
        <v>NO</v>
      </c>
      <c r="L70" s="123" t="s">
        <v>2466</v>
      </c>
      <c r="M70" s="88" t="s">
        <v>2473</v>
      </c>
      <c r="N70" s="88" t="s">
        <v>2483</v>
      </c>
      <c r="O70" s="123" t="s">
        <v>2487</v>
      </c>
      <c r="P70" s="91"/>
      <c r="Q70" s="90" t="s">
        <v>2466</v>
      </c>
    </row>
    <row r="71" spans="1:17" ht="18" x14ac:dyDescent="0.25">
      <c r="A71" s="86" t="str">
        <f>VLOOKUP(E71,'LISTADO ATM'!$A$2:$C$894,3,0)</f>
        <v>SUR</v>
      </c>
      <c r="B71" s="121" t="s">
        <v>2502</v>
      </c>
      <c r="C71" s="87">
        <v>44199.69189814815</v>
      </c>
      <c r="D71" s="87" t="s">
        <v>2477</v>
      </c>
      <c r="E71" s="117">
        <v>403</v>
      </c>
      <c r="F71" s="86" t="str">
        <f>VLOOKUP(E71,VIP!$A$2:$O11084,2,0)</f>
        <v>DRBR403</v>
      </c>
      <c r="G71" s="123" t="str">
        <f>VLOOKUP(E71,'LISTADO ATM'!$A$2:$B$893,2,0)</f>
        <v xml:space="preserve">ATM Oficina Vicente Noble </v>
      </c>
      <c r="H71" s="123" t="str">
        <f>VLOOKUP(E71,VIP!$A$2:$O16005,7,FALSE)</f>
        <v>Si</v>
      </c>
      <c r="I71" s="123" t="str">
        <f>VLOOKUP(E71,VIP!$A$2:$O7970,8,FALSE)</f>
        <v>Si</v>
      </c>
      <c r="J71" s="123" t="str">
        <f>VLOOKUP(E71,VIP!$A$2:$O7920,8,FALSE)</f>
        <v>Si</v>
      </c>
      <c r="K71" s="123" t="str">
        <f>VLOOKUP(E71,VIP!$A$2:$O11494,6,0)</f>
        <v>NO</v>
      </c>
      <c r="L71" s="123" t="s">
        <v>2430</v>
      </c>
      <c r="M71" s="88" t="s">
        <v>2473</v>
      </c>
      <c r="N71" s="88" t="s">
        <v>2483</v>
      </c>
      <c r="O71" s="123" t="s">
        <v>2485</v>
      </c>
      <c r="P71" s="91"/>
      <c r="Q71" s="90" t="s">
        <v>2430</v>
      </c>
    </row>
    <row r="72" spans="1:17" ht="18" x14ac:dyDescent="0.25">
      <c r="A72" s="86" t="str">
        <f>VLOOKUP(E72,'LISTADO ATM'!$A$2:$C$894,3,0)</f>
        <v>SUR</v>
      </c>
      <c r="B72" s="121" t="s">
        <v>2503</v>
      </c>
      <c r="C72" s="87">
        <v>44199.899814814817</v>
      </c>
      <c r="D72" s="87" t="s">
        <v>2477</v>
      </c>
      <c r="E72" s="117">
        <v>537</v>
      </c>
      <c r="F72" s="86" t="str">
        <f>VLOOKUP(E72,VIP!$A$2:$O11084,2,0)</f>
        <v>DRBR537</v>
      </c>
      <c r="G72" s="123" t="str">
        <f>VLOOKUP(E72,'LISTADO ATM'!$A$2:$B$893,2,0)</f>
        <v xml:space="preserve">ATM Estación Texaco Enriquillo (Barahona) </v>
      </c>
      <c r="H72" s="123" t="str">
        <f>VLOOKUP(E72,VIP!$A$2:$O16005,7,FALSE)</f>
        <v>Si</v>
      </c>
      <c r="I72" s="123" t="str">
        <f>VLOOKUP(E72,VIP!$A$2:$O7970,8,FALSE)</f>
        <v>Si</v>
      </c>
      <c r="J72" s="123" t="str">
        <f>VLOOKUP(E72,VIP!$A$2:$O7920,8,FALSE)</f>
        <v>Si</v>
      </c>
      <c r="K72" s="123" t="str">
        <f>VLOOKUP(E72,VIP!$A$2:$O11494,6,0)</f>
        <v>NO</v>
      </c>
      <c r="L72" s="123" t="s">
        <v>2466</v>
      </c>
      <c r="M72" s="88" t="s">
        <v>2473</v>
      </c>
      <c r="N72" s="88" t="s">
        <v>2483</v>
      </c>
      <c r="O72" s="123" t="s">
        <v>2485</v>
      </c>
      <c r="P72" s="91"/>
      <c r="Q72" s="90" t="s">
        <v>2466</v>
      </c>
    </row>
    <row r="73" spans="1:17" ht="18" x14ac:dyDescent="0.25">
      <c r="A73" s="86" t="str">
        <f>VLOOKUP(E73,'LISTADO ATM'!$A$2:$C$894,3,0)</f>
        <v>ESTE</v>
      </c>
      <c r="B73" s="121" t="s">
        <v>2506</v>
      </c>
      <c r="C73" s="87">
        <v>44200.319039351853</v>
      </c>
      <c r="D73" s="87" t="s">
        <v>2478</v>
      </c>
      <c r="E73" s="117">
        <v>330</v>
      </c>
      <c r="F73" s="86" t="str">
        <f>VLOOKUP(E73,VIP!$A$2:$O11087,2,0)</f>
        <v>DRBR330</v>
      </c>
      <c r="G73" s="123" t="str">
        <f>VLOOKUP(E73,'LISTADO ATM'!$A$2:$B$893,2,0)</f>
        <v xml:space="preserve">ATM Oficina Boulevard (Higuey) </v>
      </c>
      <c r="H73" s="123" t="str">
        <f>VLOOKUP(E73,VIP!$A$2:$O16008,7,FALSE)</f>
        <v>Si</v>
      </c>
      <c r="I73" s="123" t="str">
        <f>VLOOKUP(E73,VIP!$A$2:$O7973,8,FALSE)</f>
        <v>Si</v>
      </c>
      <c r="J73" s="123" t="str">
        <f>VLOOKUP(E73,VIP!$A$2:$O7923,8,FALSE)</f>
        <v>Si</v>
      </c>
      <c r="K73" s="123" t="str">
        <f>VLOOKUP(E73,VIP!$A$2:$O11497,6,0)</f>
        <v>SI</v>
      </c>
      <c r="L73" s="123" t="s">
        <v>2430</v>
      </c>
      <c r="M73" s="88" t="s">
        <v>2473</v>
      </c>
      <c r="N73" s="88" t="s">
        <v>2483</v>
      </c>
      <c r="O73" s="123" t="s">
        <v>2487</v>
      </c>
      <c r="P73" s="91"/>
      <c r="Q73" s="90" t="s">
        <v>2430</v>
      </c>
    </row>
    <row r="74" spans="1:17" ht="18" x14ac:dyDescent="0.25">
      <c r="A74" s="86" t="str">
        <f>VLOOKUP(E74,'LISTADO ATM'!$A$2:$C$894,3,0)</f>
        <v>NORTE</v>
      </c>
      <c r="B74" s="121" t="s">
        <v>2505</v>
      </c>
      <c r="C74" s="87">
        <v>44200.319918981484</v>
      </c>
      <c r="D74" s="87" t="s">
        <v>2478</v>
      </c>
      <c r="E74" s="117">
        <v>752</v>
      </c>
      <c r="F74" s="86" t="str">
        <f>VLOOKUP(E74,VIP!$A$2:$O11086,2,0)</f>
        <v>DRBR280</v>
      </c>
      <c r="G74" s="123" t="str">
        <f>VLOOKUP(E74,'LISTADO ATM'!$A$2:$B$893,2,0)</f>
        <v xml:space="preserve">ATM UNP Las Carolinas (La Vega) </v>
      </c>
      <c r="H74" s="123" t="str">
        <f>VLOOKUP(E74,VIP!$A$2:$O16007,7,FALSE)</f>
        <v>Si</v>
      </c>
      <c r="I74" s="123" t="str">
        <f>VLOOKUP(E74,VIP!$A$2:$O7972,8,FALSE)</f>
        <v>Si</v>
      </c>
      <c r="J74" s="123" t="str">
        <f>VLOOKUP(E74,VIP!$A$2:$O7922,8,FALSE)</f>
        <v>Si</v>
      </c>
      <c r="K74" s="123" t="str">
        <f>VLOOKUP(E74,VIP!$A$2:$O11496,6,0)</f>
        <v>SI</v>
      </c>
      <c r="L74" s="123" t="s">
        <v>2466</v>
      </c>
      <c r="M74" s="88" t="s">
        <v>2473</v>
      </c>
      <c r="N74" s="88" t="s">
        <v>2483</v>
      </c>
      <c r="O74" s="123" t="s">
        <v>2487</v>
      </c>
      <c r="P74" s="91"/>
      <c r="Q74" s="90" t="s">
        <v>2466</v>
      </c>
    </row>
    <row r="75" spans="1:17" ht="18" hidden="1" x14ac:dyDescent="0.25">
      <c r="A75" s="86" t="str">
        <f>VLOOKUP(E75,'LISTADO ATM'!$A$2:$C$894,3,0)</f>
        <v>DISTRITO NACIONAL</v>
      </c>
      <c r="B75" s="121" t="s">
        <v>2504</v>
      </c>
      <c r="C75" s="87">
        <v>44200.331203703703</v>
      </c>
      <c r="D75" s="87" t="s">
        <v>2189</v>
      </c>
      <c r="E75" s="117">
        <v>237</v>
      </c>
      <c r="F75" s="86" t="str">
        <f>VLOOKUP(E75,VIP!$A$2:$O11085,2,0)</f>
        <v>DRBR237</v>
      </c>
      <c r="G75" s="123" t="str">
        <f>VLOOKUP(E75,'LISTADO ATM'!$A$2:$B$893,2,0)</f>
        <v xml:space="preserve">ATM UNP Plaza Vásquez </v>
      </c>
      <c r="H75" s="123" t="str">
        <f>VLOOKUP(E75,VIP!$A$2:$O16006,7,FALSE)</f>
        <v>Si</v>
      </c>
      <c r="I75" s="123" t="str">
        <f>VLOOKUP(E75,VIP!$A$2:$O7971,8,FALSE)</f>
        <v>Si</v>
      </c>
      <c r="J75" s="123" t="str">
        <f>VLOOKUP(E75,VIP!$A$2:$O7921,8,FALSE)</f>
        <v>Si</v>
      </c>
      <c r="K75" s="123" t="str">
        <f>VLOOKUP(E75,VIP!$A$2:$O11495,6,0)</f>
        <v>SI</v>
      </c>
      <c r="L75" s="123" t="s">
        <v>2228</v>
      </c>
      <c r="M75" s="167" t="s">
        <v>2593</v>
      </c>
      <c r="N75" s="88" t="s">
        <v>2483</v>
      </c>
      <c r="O75" s="123" t="s">
        <v>2486</v>
      </c>
      <c r="P75" s="91"/>
      <c r="Q75" s="91" t="s">
        <v>2594</v>
      </c>
    </row>
    <row r="76" spans="1:17" ht="18" hidden="1" x14ac:dyDescent="0.25">
      <c r="A76" s="86" t="str">
        <f>VLOOKUP(E76,'LISTADO ATM'!$A$2:$C$894,3,0)</f>
        <v>NORTE</v>
      </c>
      <c r="B76" s="121" t="s">
        <v>2512</v>
      </c>
      <c r="C76" s="87">
        <v>44200.396018518521</v>
      </c>
      <c r="D76" s="87" t="s">
        <v>2190</v>
      </c>
      <c r="E76" s="117">
        <v>654</v>
      </c>
      <c r="F76" s="86" t="str">
        <f>VLOOKUP(E76,VIP!$A$2:$O11095,2,0)</f>
        <v>DRBR654</v>
      </c>
      <c r="G76" s="123" t="str">
        <f>VLOOKUP(E76,'LISTADO ATM'!$A$2:$B$893,2,0)</f>
        <v>ATM Autoservicio S/M Jumbo Puerto Plata</v>
      </c>
      <c r="H76" s="123" t="str">
        <f>VLOOKUP(E76,VIP!$A$2:$O16016,7,FALSE)</f>
        <v>Si</v>
      </c>
      <c r="I76" s="123" t="str">
        <f>VLOOKUP(E76,VIP!$A$2:$O7981,8,FALSE)</f>
        <v>Si</v>
      </c>
      <c r="J76" s="123" t="str">
        <f>VLOOKUP(E76,VIP!$A$2:$O7931,8,FALSE)</f>
        <v>Si</v>
      </c>
      <c r="K76" s="123" t="str">
        <f>VLOOKUP(E76,VIP!$A$2:$O11505,6,0)</f>
        <v>NO</v>
      </c>
      <c r="L76" s="123" t="s">
        <v>2463</v>
      </c>
      <c r="M76" s="167" t="s">
        <v>2593</v>
      </c>
      <c r="N76" s="88" t="s">
        <v>2483</v>
      </c>
      <c r="O76" s="123" t="s">
        <v>2484</v>
      </c>
      <c r="P76" s="91"/>
      <c r="Q76" s="91" t="s">
        <v>2594</v>
      </c>
    </row>
    <row r="77" spans="1:17" ht="18" x14ac:dyDescent="0.25">
      <c r="A77" s="86" t="str">
        <f>VLOOKUP(E77,'LISTADO ATM'!$A$2:$C$894,3,0)</f>
        <v>SUR</v>
      </c>
      <c r="B77" s="121" t="s">
        <v>2511</v>
      </c>
      <c r="C77" s="87">
        <v>44200.399618055555</v>
      </c>
      <c r="D77" s="87" t="s">
        <v>2478</v>
      </c>
      <c r="E77" s="117">
        <v>50</v>
      </c>
      <c r="F77" s="86" t="str">
        <f>VLOOKUP(E77,VIP!$A$2:$O11094,2,0)</f>
        <v>DRBR050</v>
      </c>
      <c r="G77" s="123" t="str">
        <f>VLOOKUP(E77,'LISTADO ATM'!$A$2:$B$893,2,0)</f>
        <v xml:space="preserve">ATM Oficina Padre Las Casas (Azua) </v>
      </c>
      <c r="H77" s="123" t="str">
        <f>VLOOKUP(E77,VIP!$A$2:$O16015,7,FALSE)</f>
        <v>Si</v>
      </c>
      <c r="I77" s="123" t="str">
        <f>VLOOKUP(E77,VIP!$A$2:$O7980,8,FALSE)</f>
        <v>Si</v>
      </c>
      <c r="J77" s="123" t="str">
        <f>VLOOKUP(E77,VIP!$A$2:$O7930,8,FALSE)</f>
        <v>Si</v>
      </c>
      <c r="K77" s="123" t="str">
        <f>VLOOKUP(E77,VIP!$A$2:$O11504,6,0)</f>
        <v>NO</v>
      </c>
      <c r="L77" s="123" t="s">
        <v>2430</v>
      </c>
      <c r="M77" s="88" t="s">
        <v>2473</v>
      </c>
      <c r="N77" s="88" t="s">
        <v>2483</v>
      </c>
      <c r="O77" s="123" t="s">
        <v>2487</v>
      </c>
      <c r="P77" s="91"/>
      <c r="Q77" s="90" t="s">
        <v>2430</v>
      </c>
    </row>
    <row r="78" spans="1:17" ht="18" x14ac:dyDescent="0.25">
      <c r="A78" s="86" t="str">
        <f>VLOOKUP(E78,'LISTADO ATM'!$A$2:$C$894,3,0)</f>
        <v>NORTE</v>
      </c>
      <c r="B78" s="121" t="s">
        <v>2510</v>
      </c>
      <c r="C78" s="87">
        <v>44200.401192129626</v>
      </c>
      <c r="D78" s="87" t="s">
        <v>2481</v>
      </c>
      <c r="E78" s="117">
        <v>520</v>
      </c>
      <c r="F78" s="86" t="str">
        <f>VLOOKUP(E78,VIP!$A$2:$O11093,2,0)</f>
        <v>DRBR520</v>
      </c>
      <c r="G78" s="123" t="str">
        <f>VLOOKUP(E78,'LISTADO ATM'!$A$2:$B$893,2,0)</f>
        <v xml:space="preserve">ATM Cooperativa Navarrete (COOPNAVA) </v>
      </c>
      <c r="H78" s="123" t="str">
        <f>VLOOKUP(E78,VIP!$A$2:$O16014,7,FALSE)</f>
        <v>Si</v>
      </c>
      <c r="I78" s="123" t="str">
        <f>VLOOKUP(E78,VIP!$A$2:$O7979,8,FALSE)</f>
        <v>Si</v>
      </c>
      <c r="J78" s="123" t="str">
        <f>VLOOKUP(E78,VIP!$A$2:$O7929,8,FALSE)</f>
        <v>Si</v>
      </c>
      <c r="K78" s="123" t="str">
        <f>VLOOKUP(E78,VIP!$A$2:$O11503,6,0)</f>
        <v>NO</v>
      </c>
      <c r="L78" s="123" t="s">
        <v>2430</v>
      </c>
      <c r="M78" s="88" t="s">
        <v>2473</v>
      </c>
      <c r="N78" s="88" t="s">
        <v>2483</v>
      </c>
      <c r="O78" s="123" t="s">
        <v>2488</v>
      </c>
      <c r="P78" s="91"/>
      <c r="Q78" s="90" t="s">
        <v>2430</v>
      </c>
    </row>
    <row r="79" spans="1:17" ht="18" x14ac:dyDescent="0.25">
      <c r="A79" s="86" t="str">
        <f>VLOOKUP(E79,'LISTADO ATM'!$A$2:$C$894,3,0)</f>
        <v>NORTE</v>
      </c>
      <c r="B79" s="121" t="s">
        <v>2509</v>
      </c>
      <c r="C79" s="87">
        <v>44200.402337962965</v>
      </c>
      <c r="D79" s="87" t="s">
        <v>2478</v>
      </c>
      <c r="E79" s="117">
        <v>645</v>
      </c>
      <c r="F79" s="86" t="str">
        <f>VLOOKUP(E79,VIP!$A$2:$O11092,2,0)</f>
        <v>DRBR329</v>
      </c>
      <c r="G79" s="123" t="str">
        <f>VLOOKUP(E79,'LISTADO ATM'!$A$2:$B$893,2,0)</f>
        <v xml:space="preserve">ATM UNP Cabrera </v>
      </c>
      <c r="H79" s="123" t="str">
        <f>VLOOKUP(E79,VIP!$A$2:$O16013,7,FALSE)</f>
        <v>Si</v>
      </c>
      <c r="I79" s="123" t="str">
        <f>VLOOKUP(E79,VIP!$A$2:$O7978,8,FALSE)</f>
        <v>Si</v>
      </c>
      <c r="J79" s="123" t="str">
        <f>VLOOKUP(E79,VIP!$A$2:$O7928,8,FALSE)</f>
        <v>Si</v>
      </c>
      <c r="K79" s="123" t="str">
        <f>VLOOKUP(E79,VIP!$A$2:$O11502,6,0)</f>
        <v>NO</v>
      </c>
      <c r="L79" s="123" t="s">
        <v>2430</v>
      </c>
      <c r="M79" s="88" t="s">
        <v>2473</v>
      </c>
      <c r="N79" s="88" t="s">
        <v>2483</v>
      </c>
      <c r="O79" s="123" t="s">
        <v>2487</v>
      </c>
      <c r="P79" s="91"/>
      <c r="Q79" s="90" t="s">
        <v>2430</v>
      </c>
    </row>
    <row r="80" spans="1:17" ht="18" x14ac:dyDescent="0.25">
      <c r="A80" s="86" t="str">
        <f>VLOOKUP(E80,'LISTADO ATM'!$A$2:$C$894,3,0)</f>
        <v>NORTE</v>
      </c>
      <c r="B80" s="121" t="s">
        <v>2508</v>
      </c>
      <c r="C80" s="87">
        <v>44200.403923611113</v>
      </c>
      <c r="D80" s="87" t="s">
        <v>2478</v>
      </c>
      <c r="E80" s="117">
        <v>3</v>
      </c>
      <c r="F80" s="86" t="str">
        <f>VLOOKUP(E80,VIP!$A$2:$O11091,2,0)</f>
        <v>DRBR003</v>
      </c>
      <c r="G80" s="123" t="str">
        <f>VLOOKUP(E80,'LISTADO ATM'!$A$2:$B$893,2,0)</f>
        <v>ATM Autoservicio La Vega Real</v>
      </c>
      <c r="H80" s="123" t="str">
        <f>VLOOKUP(E80,VIP!$A$2:$O16012,7,FALSE)</f>
        <v>Si</v>
      </c>
      <c r="I80" s="123" t="str">
        <f>VLOOKUP(E80,VIP!$A$2:$O7977,8,FALSE)</f>
        <v>Si</v>
      </c>
      <c r="J80" s="123" t="str">
        <f>VLOOKUP(E80,VIP!$A$2:$O7927,8,FALSE)</f>
        <v>Si</v>
      </c>
      <c r="K80" s="123" t="str">
        <f>VLOOKUP(E80,VIP!$A$2:$O11501,6,0)</f>
        <v>NO</v>
      </c>
      <c r="L80" s="123" t="s">
        <v>2430</v>
      </c>
      <c r="M80" s="88" t="s">
        <v>2473</v>
      </c>
      <c r="N80" s="88" t="s">
        <v>2483</v>
      </c>
      <c r="O80" s="123" t="s">
        <v>2487</v>
      </c>
      <c r="P80" s="91"/>
      <c r="Q80" s="90" t="s">
        <v>2430</v>
      </c>
    </row>
    <row r="81" spans="1:17" ht="18" x14ac:dyDescent="0.25">
      <c r="A81" s="86" t="str">
        <f>VLOOKUP(E81,'LISTADO ATM'!$A$2:$C$894,3,0)</f>
        <v>SUR</v>
      </c>
      <c r="B81" s="121" t="s">
        <v>2507</v>
      </c>
      <c r="C81" s="87">
        <v>44200.407164351855</v>
      </c>
      <c r="D81" s="87" t="s">
        <v>2478</v>
      </c>
      <c r="E81" s="117">
        <v>881</v>
      </c>
      <c r="F81" s="86" t="str">
        <f>VLOOKUP(E81,VIP!$A$2:$O11087,2,0)</f>
        <v>DRBR881</v>
      </c>
      <c r="G81" s="123" t="str">
        <f>VLOOKUP(E81,'LISTADO ATM'!$A$2:$B$893,2,0)</f>
        <v xml:space="preserve">ATM UNP Yaguate (San Cristóbal) </v>
      </c>
      <c r="H81" s="123" t="str">
        <f>VLOOKUP(E81,VIP!$A$2:$O16008,7,FALSE)</f>
        <v>Si</v>
      </c>
      <c r="I81" s="123" t="str">
        <f>VLOOKUP(E81,VIP!$A$2:$O7973,8,FALSE)</f>
        <v>Si</v>
      </c>
      <c r="J81" s="123" t="str">
        <f>VLOOKUP(E81,VIP!$A$2:$O7923,8,FALSE)</f>
        <v>Si</v>
      </c>
      <c r="K81" s="123" t="str">
        <f>VLOOKUP(E81,VIP!$A$2:$O11497,6,0)</f>
        <v>NO</v>
      </c>
      <c r="L81" s="123" t="s">
        <v>2430</v>
      </c>
      <c r="M81" s="88" t="s">
        <v>2473</v>
      </c>
      <c r="N81" s="88" t="s">
        <v>2483</v>
      </c>
      <c r="O81" s="123" t="s">
        <v>2487</v>
      </c>
      <c r="P81" s="91"/>
      <c r="Q81" s="90" t="s">
        <v>2430</v>
      </c>
    </row>
    <row r="82" spans="1:17" ht="18" x14ac:dyDescent="0.25">
      <c r="A82" s="86" t="str">
        <f>VLOOKUP(E82,'LISTADO ATM'!$A$2:$C$894,3,0)</f>
        <v>DISTRITO NACIONAL</v>
      </c>
      <c r="B82" s="121" t="s">
        <v>2522</v>
      </c>
      <c r="C82" s="87">
        <v>44200.465428240743</v>
      </c>
      <c r="D82" s="87" t="s">
        <v>2477</v>
      </c>
      <c r="E82" s="117">
        <v>724</v>
      </c>
      <c r="F82" s="86" t="str">
        <f>VLOOKUP(E82,VIP!$A$2:$O11098,2,0)</f>
        <v>DRBR997</v>
      </c>
      <c r="G82" s="123" t="str">
        <f>VLOOKUP(E82,'LISTADO ATM'!$A$2:$B$893,2,0)</f>
        <v xml:space="preserve">ATM El Huacal I </v>
      </c>
      <c r="H82" s="123" t="str">
        <f>VLOOKUP(E82,VIP!$A$2:$O16019,7,FALSE)</f>
        <v>Si</v>
      </c>
      <c r="I82" s="123" t="str">
        <f>VLOOKUP(E82,VIP!$A$2:$O7984,8,FALSE)</f>
        <v>Si</v>
      </c>
      <c r="J82" s="123" t="str">
        <f>VLOOKUP(E82,VIP!$A$2:$O7934,8,FALSE)</f>
        <v>Si</v>
      </c>
      <c r="K82" s="123" t="str">
        <f>VLOOKUP(E82,VIP!$A$2:$O11508,6,0)</f>
        <v>NO</v>
      </c>
      <c r="L82" s="123" t="s">
        <v>2466</v>
      </c>
      <c r="M82" s="88" t="s">
        <v>2473</v>
      </c>
      <c r="N82" s="88" t="s">
        <v>2483</v>
      </c>
      <c r="O82" s="123" t="s">
        <v>2485</v>
      </c>
      <c r="P82" s="91"/>
      <c r="Q82" s="90" t="s">
        <v>2466</v>
      </c>
    </row>
    <row r="83" spans="1:17" ht="18" x14ac:dyDescent="0.25">
      <c r="A83" s="86" t="str">
        <f>VLOOKUP(E83,'LISTADO ATM'!$A$2:$C$894,3,0)</f>
        <v>DISTRITO NACIONAL</v>
      </c>
      <c r="B83" s="121" t="s">
        <v>2521</v>
      </c>
      <c r="C83" s="87">
        <v>44200.46607638889</v>
      </c>
      <c r="D83" s="87" t="s">
        <v>2477</v>
      </c>
      <c r="E83" s="117">
        <v>390</v>
      </c>
      <c r="F83" s="86" t="str">
        <f>VLOOKUP(E83,VIP!$A$2:$O11097,2,0)</f>
        <v>DRBR390</v>
      </c>
      <c r="G83" s="123" t="str">
        <f>VLOOKUP(E83,'LISTADO ATM'!$A$2:$B$893,2,0)</f>
        <v xml:space="preserve">ATM Oficina Boca Chica II </v>
      </c>
      <c r="H83" s="123" t="str">
        <f>VLOOKUP(E83,VIP!$A$2:$O16018,7,FALSE)</f>
        <v>Si</v>
      </c>
      <c r="I83" s="123" t="str">
        <f>VLOOKUP(E83,VIP!$A$2:$O7983,8,FALSE)</f>
        <v>Si</v>
      </c>
      <c r="J83" s="123" t="str">
        <f>VLOOKUP(E83,VIP!$A$2:$O7933,8,FALSE)</f>
        <v>Si</v>
      </c>
      <c r="K83" s="123" t="str">
        <f>VLOOKUP(E83,VIP!$A$2:$O11507,6,0)</f>
        <v>NO</v>
      </c>
      <c r="L83" s="123" t="s">
        <v>2430</v>
      </c>
      <c r="M83" s="88" t="s">
        <v>2473</v>
      </c>
      <c r="N83" s="88" t="s">
        <v>2483</v>
      </c>
      <c r="O83" s="123" t="s">
        <v>2485</v>
      </c>
      <c r="P83" s="91"/>
      <c r="Q83" s="90" t="s">
        <v>2430</v>
      </c>
    </row>
    <row r="84" spans="1:17" ht="18" x14ac:dyDescent="0.25">
      <c r="A84" s="86" t="str">
        <f>VLOOKUP(E84,'LISTADO ATM'!$A$2:$C$894,3,0)</f>
        <v>DISTRITO NACIONAL</v>
      </c>
      <c r="B84" s="121" t="s">
        <v>2520</v>
      </c>
      <c r="C84" s="87">
        <v>44200.468032407407</v>
      </c>
      <c r="D84" s="87" t="s">
        <v>2477</v>
      </c>
      <c r="E84" s="117">
        <v>234</v>
      </c>
      <c r="F84" s="86" t="str">
        <f>VLOOKUP(E84,VIP!$A$2:$O11095,2,0)</f>
        <v>DRBR234</v>
      </c>
      <c r="G84" s="123" t="str">
        <f>VLOOKUP(E84,'LISTADO ATM'!$A$2:$B$893,2,0)</f>
        <v xml:space="preserve">ATM Oficina Boca Chica I </v>
      </c>
      <c r="H84" s="123" t="str">
        <f>VLOOKUP(E84,VIP!$A$2:$O16016,7,FALSE)</f>
        <v>Si</v>
      </c>
      <c r="I84" s="123" t="str">
        <f>VLOOKUP(E84,VIP!$A$2:$O7981,8,FALSE)</f>
        <v>Si</v>
      </c>
      <c r="J84" s="123" t="str">
        <f>VLOOKUP(E84,VIP!$A$2:$O7931,8,FALSE)</f>
        <v>Si</v>
      </c>
      <c r="K84" s="123" t="str">
        <f>VLOOKUP(E84,VIP!$A$2:$O11505,6,0)</f>
        <v>NO</v>
      </c>
      <c r="L84" s="123" t="s">
        <v>2430</v>
      </c>
      <c r="M84" s="88" t="s">
        <v>2473</v>
      </c>
      <c r="N84" s="88" t="s">
        <v>2483</v>
      </c>
      <c r="O84" s="123" t="s">
        <v>2485</v>
      </c>
      <c r="P84" s="91"/>
      <c r="Q84" s="90" t="s">
        <v>2430</v>
      </c>
    </row>
    <row r="85" spans="1:17" ht="18" x14ac:dyDescent="0.25">
      <c r="A85" s="86" t="str">
        <f>VLOOKUP(E85,'LISTADO ATM'!$A$2:$C$894,3,0)</f>
        <v>SUR</v>
      </c>
      <c r="B85" s="121" t="s">
        <v>2519</v>
      </c>
      <c r="C85" s="87">
        <v>44200.468668981484</v>
      </c>
      <c r="D85" s="87" t="s">
        <v>2478</v>
      </c>
      <c r="E85" s="117">
        <v>101</v>
      </c>
      <c r="F85" s="86" t="str">
        <f>VLOOKUP(E85,VIP!$A$2:$O11094,2,0)</f>
        <v>DRBR101</v>
      </c>
      <c r="G85" s="123" t="str">
        <f>VLOOKUP(E85,'LISTADO ATM'!$A$2:$B$893,2,0)</f>
        <v xml:space="preserve">ATM Oficina San Juan de la Maguana I </v>
      </c>
      <c r="H85" s="123" t="str">
        <f>VLOOKUP(E85,VIP!$A$2:$O16015,7,FALSE)</f>
        <v>Si</v>
      </c>
      <c r="I85" s="123" t="str">
        <f>VLOOKUP(E85,VIP!$A$2:$O7980,8,FALSE)</f>
        <v>Si</v>
      </c>
      <c r="J85" s="123" t="str">
        <f>VLOOKUP(E85,VIP!$A$2:$O7930,8,FALSE)</f>
        <v>Si</v>
      </c>
      <c r="K85" s="123" t="str">
        <f>VLOOKUP(E85,VIP!$A$2:$O11504,6,0)</f>
        <v>SI</v>
      </c>
      <c r="L85" s="123" t="s">
        <v>2430</v>
      </c>
      <c r="M85" s="88" t="s">
        <v>2473</v>
      </c>
      <c r="N85" s="88" t="s">
        <v>2483</v>
      </c>
      <c r="O85" s="123" t="s">
        <v>2487</v>
      </c>
      <c r="P85" s="91"/>
      <c r="Q85" s="90" t="s">
        <v>2430</v>
      </c>
    </row>
    <row r="86" spans="1:17" ht="18" x14ac:dyDescent="0.25">
      <c r="A86" s="86" t="str">
        <f>VLOOKUP(E86,'LISTADO ATM'!$A$2:$C$894,3,0)</f>
        <v>NORTE</v>
      </c>
      <c r="B86" s="121" t="s">
        <v>2518</v>
      </c>
      <c r="C86" s="87">
        <v>44200.470266203702</v>
      </c>
      <c r="D86" s="87" t="s">
        <v>2478</v>
      </c>
      <c r="E86" s="117">
        <v>888</v>
      </c>
      <c r="F86" s="86" t="str">
        <f>VLOOKUP(E86,VIP!$A$2:$O11093,2,0)</f>
        <v>DRBR888</v>
      </c>
      <c r="G86" s="123" t="str">
        <f>VLOOKUP(E86,'LISTADO ATM'!$A$2:$B$893,2,0)</f>
        <v>ATM Oficina galeria 56 II (SFM)</v>
      </c>
      <c r="H86" s="123" t="str">
        <f>VLOOKUP(E86,VIP!$A$2:$O16014,7,FALSE)</f>
        <v>Si</v>
      </c>
      <c r="I86" s="123" t="str">
        <f>VLOOKUP(E86,VIP!$A$2:$O7979,8,FALSE)</f>
        <v>Si</v>
      </c>
      <c r="J86" s="123" t="str">
        <f>VLOOKUP(E86,VIP!$A$2:$O7929,8,FALSE)</f>
        <v>Si</v>
      </c>
      <c r="K86" s="123" t="str">
        <f>VLOOKUP(E86,VIP!$A$2:$O11503,6,0)</f>
        <v>SI</v>
      </c>
      <c r="L86" s="123" t="s">
        <v>2466</v>
      </c>
      <c r="M86" s="88" t="s">
        <v>2473</v>
      </c>
      <c r="N86" s="88" t="s">
        <v>2483</v>
      </c>
      <c r="O86" s="123" t="s">
        <v>2487</v>
      </c>
      <c r="P86" s="91"/>
      <c r="Q86" s="90" t="s">
        <v>2466</v>
      </c>
    </row>
    <row r="87" spans="1:17" ht="18" x14ac:dyDescent="0.25">
      <c r="A87" s="86" t="str">
        <f>VLOOKUP(E87,'LISTADO ATM'!$A$2:$C$894,3,0)</f>
        <v>ESTE</v>
      </c>
      <c r="B87" s="121" t="s">
        <v>2517</v>
      </c>
      <c r="C87" s="87">
        <v>44200.471099537041</v>
      </c>
      <c r="D87" s="87" t="s">
        <v>2478</v>
      </c>
      <c r="E87" s="117">
        <v>121</v>
      </c>
      <c r="F87" s="86" t="str">
        <f>VLOOKUP(E87,VIP!$A$2:$O11092,2,0)</f>
        <v>DRBR121</v>
      </c>
      <c r="G87" s="123" t="str">
        <f>VLOOKUP(E87,'LISTADO ATM'!$A$2:$B$893,2,0)</f>
        <v xml:space="preserve">ATM Oficina Bayaguana </v>
      </c>
      <c r="H87" s="123" t="str">
        <f>VLOOKUP(E87,VIP!$A$2:$O16013,7,FALSE)</f>
        <v>Si</v>
      </c>
      <c r="I87" s="123" t="str">
        <f>VLOOKUP(E87,VIP!$A$2:$O7978,8,FALSE)</f>
        <v>Si</v>
      </c>
      <c r="J87" s="123" t="str">
        <f>VLOOKUP(E87,VIP!$A$2:$O7928,8,FALSE)</f>
        <v>Si</v>
      </c>
      <c r="K87" s="123" t="str">
        <f>VLOOKUP(E87,VIP!$A$2:$O11502,6,0)</f>
        <v>SI</v>
      </c>
      <c r="L87" s="123" t="s">
        <v>2430</v>
      </c>
      <c r="M87" s="88" t="s">
        <v>2473</v>
      </c>
      <c r="N87" s="88" t="s">
        <v>2483</v>
      </c>
      <c r="O87" s="123" t="s">
        <v>2487</v>
      </c>
      <c r="P87" s="91"/>
      <c r="Q87" s="90" t="s">
        <v>2430</v>
      </c>
    </row>
    <row r="88" spans="1:17" ht="18" x14ac:dyDescent="0.25">
      <c r="A88" s="86" t="str">
        <f>VLOOKUP(E88,'LISTADO ATM'!$A$2:$C$894,3,0)</f>
        <v>NORTE</v>
      </c>
      <c r="B88" s="121" t="s">
        <v>2516</v>
      </c>
      <c r="C88" s="87">
        <v>44200.474560185183</v>
      </c>
      <c r="D88" s="87" t="s">
        <v>2190</v>
      </c>
      <c r="E88" s="117">
        <v>492</v>
      </c>
      <c r="F88" s="86" t="e">
        <f>VLOOKUP(E88,VIP!$A$2:$O11062,2,0)</f>
        <v>#N/A</v>
      </c>
      <c r="G88" s="123" t="str">
        <f>VLOOKUP(E88,'LISTADO ATM'!$A$2:$B$893,2,0)</f>
        <v>ATM S/M Nacional  El Dorado Santiago</v>
      </c>
      <c r="H88" s="123" t="e">
        <f>VLOOKUP(E88,VIP!$A$2:$O16012,7,FALSE)</f>
        <v>#N/A</v>
      </c>
      <c r="I88" s="123" t="e">
        <f>VLOOKUP(E88,VIP!$A$2:$O7977,8,FALSE)</f>
        <v>#N/A</v>
      </c>
      <c r="J88" s="123" t="e">
        <f>VLOOKUP(E88,VIP!$A$2:$O7927,8,FALSE)</f>
        <v>#N/A</v>
      </c>
      <c r="K88" s="123" t="e">
        <f>VLOOKUP(E88,VIP!$A$2:$O11501,6,0)</f>
        <v>#N/A</v>
      </c>
      <c r="L88" s="123" t="s">
        <v>2228</v>
      </c>
      <c r="M88" s="88" t="s">
        <v>2473</v>
      </c>
      <c r="N88" s="88" t="s">
        <v>2483</v>
      </c>
      <c r="O88" s="123" t="s">
        <v>2484</v>
      </c>
      <c r="P88" s="91"/>
      <c r="Q88" s="90" t="s">
        <v>2228</v>
      </c>
    </row>
    <row r="89" spans="1:17" ht="18" x14ac:dyDescent="0.25">
      <c r="A89" s="86" t="str">
        <f>VLOOKUP(E89,'LISTADO ATM'!$A$2:$C$894,3,0)</f>
        <v>ESTE</v>
      </c>
      <c r="B89" s="121" t="s">
        <v>2515</v>
      </c>
      <c r="C89" s="87">
        <v>44200.475104166668</v>
      </c>
      <c r="D89" s="87" t="s">
        <v>2189</v>
      </c>
      <c r="E89" s="117">
        <v>293</v>
      </c>
      <c r="F89" s="86" t="str">
        <f>VLOOKUP(E89,VIP!$A$2:$O11090,2,0)</f>
        <v>DRBR293</v>
      </c>
      <c r="G89" s="123" t="str">
        <f>VLOOKUP(E89,'LISTADO ATM'!$A$2:$B$893,2,0)</f>
        <v xml:space="preserve">ATM S/M Nueva Visión (San Pedro) </v>
      </c>
      <c r="H89" s="123" t="str">
        <f>VLOOKUP(E89,VIP!$A$2:$O16011,7,FALSE)</f>
        <v>Si</v>
      </c>
      <c r="I89" s="123" t="str">
        <f>VLOOKUP(E89,VIP!$A$2:$O7976,8,FALSE)</f>
        <v>Si</v>
      </c>
      <c r="J89" s="123" t="str">
        <f>VLOOKUP(E89,VIP!$A$2:$O7926,8,FALSE)</f>
        <v>Si</v>
      </c>
      <c r="K89" s="123" t="str">
        <f>VLOOKUP(E89,VIP!$A$2:$O11500,6,0)</f>
        <v>NO</v>
      </c>
      <c r="L89" s="123" t="s">
        <v>2228</v>
      </c>
      <c r="M89" s="88" t="s">
        <v>2473</v>
      </c>
      <c r="N89" s="88" t="s">
        <v>2483</v>
      </c>
      <c r="O89" s="123" t="s">
        <v>2486</v>
      </c>
      <c r="P89" s="91"/>
      <c r="Q89" s="90" t="s">
        <v>2228</v>
      </c>
    </row>
    <row r="90" spans="1:17" ht="18" x14ac:dyDescent="0.25">
      <c r="A90" s="86" t="str">
        <f>VLOOKUP(E90,'LISTADO ATM'!$A$2:$C$894,3,0)</f>
        <v>NORTE</v>
      </c>
      <c r="B90" s="121" t="s">
        <v>2514</v>
      </c>
      <c r="C90" s="87">
        <v>44200.475775462961</v>
      </c>
      <c r="D90" s="87" t="s">
        <v>2478</v>
      </c>
      <c r="E90" s="117">
        <v>334</v>
      </c>
      <c r="F90" s="86" t="str">
        <f>VLOOKUP(E90,VIP!$A$2:$O11089,2,0)</f>
        <v>DRBR334</v>
      </c>
      <c r="G90" s="123" t="str">
        <f>VLOOKUP(E90,'LISTADO ATM'!$A$2:$B$893,2,0)</f>
        <v>ATM Oficina Salcedo II</v>
      </c>
      <c r="H90" s="123" t="str">
        <f>VLOOKUP(E90,VIP!$A$2:$O16010,7,FALSE)</f>
        <v>Si</v>
      </c>
      <c r="I90" s="123" t="str">
        <f>VLOOKUP(E90,VIP!$A$2:$O7975,8,FALSE)</f>
        <v>Si</v>
      </c>
      <c r="J90" s="123" t="str">
        <f>VLOOKUP(E90,VIP!$A$2:$O7925,8,FALSE)</f>
        <v>Si</v>
      </c>
      <c r="K90" s="123" t="str">
        <f>VLOOKUP(E90,VIP!$A$2:$O11499,6,0)</f>
        <v>SI</v>
      </c>
      <c r="L90" s="123" t="s">
        <v>2466</v>
      </c>
      <c r="M90" s="88" t="s">
        <v>2473</v>
      </c>
      <c r="N90" s="88" t="s">
        <v>2483</v>
      </c>
      <c r="O90" s="123" t="s">
        <v>2487</v>
      </c>
      <c r="P90" s="91"/>
      <c r="Q90" s="90" t="s">
        <v>2466</v>
      </c>
    </row>
    <row r="91" spans="1:17" ht="18" hidden="1" x14ac:dyDescent="0.25">
      <c r="A91" s="86" t="str">
        <f>VLOOKUP(E91,'LISTADO ATM'!$A$2:$C$894,3,0)</f>
        <v>DISTRITO NACIONAL</v>
      </c>
      <c r="B91" s="121" t="s">
        <v>2513</v>
      </c>
      <c r="C91" s="87">
        <v>44200.479386574072</v>
      </c>
      <c r="D91" s="87" t="s">
        <v>2189</v>
      </c>
      <c r="E91" s="117">
        <v>769</v>
      </c>
      <c r="F91" s="86" t="str">
        <f>VLOOKUP(E91,VIP!$A$2:$O11088,2,0)</f>
        <v>DRBR769</v>
      </c>
      <c r="G91" s="123" t="str">
        <f>VLOOKUP(E91,'LISTADO ATM'!$A$2:$B$893,2,0)</f>
        <v>ATM UNP Pablo Mella Morales</v>
      </c>
      <c r="H91" s="123" t="str">
        <f>VLOOKUP(E91,VIP!$A$2:$O16009,7,FALSE)</f>
        <v>Si</v>
      </c>
      <c r="I91" s="123" t="str">
        <f>VLOOKUP(E91,VIP!$A$2:$O7974,8,FALSE)</f>
        <v>Si</v>
      </c>
      <c r="J91" s="123" t="str">
        <f>VLOOKUP(E91,VIP!$A$2:$O7924,8,FALSE)</f>
        <v>Si</v>
      </c>
      <c r="K91" s="123" t="str">
        <f>VLOOKUP(E91,VIP!$A$2:$O11498,6,0)</f>
        <v>NO</v>
      </c>
      <c r="L91" s="123" t="s">
        <v>2463</v>
      </c>
      <c r="M91" s="167" t="s">
        <v>2593</v>
      </c>
      <c r="N91" s="88" t="s">
        <v>2483</v>
      </c>
      <c r="O91" s="123" t="s">
        <v>2486</v>
      </c>
      <c r="P91" s="91"/>
      <c r="Q91" s="91" t="s">
        <v>2594</v>
      </c>
    </row>
    <row r="92" spans="1:17" ht="18" x14ac:dyDescent="0.25">
      <c r="A92" s="86" t="str">
        <f>VLOOKUP(E92,'LISTADO ATM'!$A$2:$C$894,3,0)</f>
        <v>DISTRITO NACIONAL</v>
      </c>
      <c r="B92" s="121" t="s">
        <v>2531</v>
      </c>
      <c r="C92" s="87">
        <v>44200.544282407405</v>
      </c>
      <c r="D92" s="87" t="s">
        <v>2477</v>
      </c>
      <c r="E92" s="117">
        <v>96</v>
      </c>
      <c r="F92" s="86" t="str">
        <f>VLOOKUP(E92,VIP!$A$2:$O11065,2,0)</f>
        <v>DRBR096</v>
      </c>
      <c r="G92" s="123" t="str">
        <f>VLOOKUP(E92,'LISTADO ATM'!$A$2:$B$893,2,0)</f>
        <v>ATM S/M Caribe Av. Charles de Gaulle</v>
      </c>
      <c r="H92" s="123" t="str">
        <f>VLOOKUP(E92,VIP!$A$2:$O15986,7,FALSE)</f>
        <v>Si</v>
      </c>
      <c r="I92" s="123" t="str">
        <f>VLOOKUP(E92,VIP!$A$2:$O7951,8,FALSE)</f>
        <v>No</v>
      </c>
      <c r="J92" s="123" t="str">
        <f>VLOOKUP(E92,VIP!$A$2:$O7901,8,FALSE)</f>
        <v>No</v>
      </c>
      <c r="K92" s="123" t="str">
        <f>VLOOKUP(E92,VIP!$A$2:$O11475,6,0)</f>
        <v>NO</v>
      </c>
      <c r="L92" s="123" t="s">
        <v>2430</v>
      </c>
      <c r="M92" s="88" t="s">
        <v>2473</v>
      </c>
      <c r="N92" s="88" t="s">
        <v>2483</v>
      </c>
      <c r="O92" s="123" t="s">
        <v>2485</v>
      </c>
      <c r="P92" s="91"/>
      <c r="Q92" s="90" t="s">
        <v>2430</v>
      </c>
    </row>
    <row r="93" spans="1:17" ht="18" x14ac:dyDescent="0.25">
      <c r="A93" s="86" t="str">
        <f>VLOOKUP(E93,'LISTADO ATM'!$A$2:$C$894,3,0)</f>
        <v>SUR</v>
      </c>
      <c r="B93" s="121" t="s">
        <v>2530</v>
      </c>
      <c r="C93" s="87">
        <v>44200.544953703706</v>
      </c>
      <c r="D93" s="87" t="s">
        <v>2478</v>
      </c>
      <c r="E93" s="117">
        <v>44</v>
      </c>
      <c r="F93" s="86" t="str">
        <f>VLOOKUP(E93,VIP!$A$2:$O11064,2,0)</f>
        <v>DRBR044</v>
      </c>
      <c r="G93" s="123" t="str">
        <f>VLOOKUP(E93,'LISTADO ATM'!$A$2:$B$893,2,0)</f>
        <v xml:space="preserve">ATM Oficina Pedernales </v>
      </c>
      <c r="H93" s="123" t="str">
        <f>VLOOKUP(E93,VIP!$A$2:$O15985,7,FALSE)</f>
        <v>Si</v>
      </c>
      <c r="I93" s="123" t="str">
        <f>VLOOKUP(E93,VIP!$A$2:$O7950,8,FALSE)</f>
        <v>Si</v>
      </c>
      <c r="J93" s="123" t="str">
        <f>VLOOKUP(E93,VIP!$A$2:$O7900,8,FALSE)</f>
        <v>Si</v>
      </c>
      <c r="K93" s="123" t="str">
        <f>VLOOKUP(E93,VIP!$A$2:$O11474,6,0)</f>
        <v>SI</v>
      </c>
      <c r="L93" s="123" t="s">
        <v>2430</v>
      </c>
      <c r="M93" s="88" t="s">
        <v>2473</v>
      </c>
      <c r="N93" s="88" t="s">
        <v>2483</v>
      </c>
      <c r="O93" s="123" t="s">
        <v>2487</v>
      </c>
      <c r="P93" s="91"/>
      <c r="Q93" s="90" t="s">
        <v>2430</v>
      </c>
    </row>
    <row r="94" spans="1:17" ht="18" x14ac:dyDescent="0.25">
      <c r="A94" s="86" t="str">
        <f>VLOOKUP(E94,'LISTADO ATM'!$A$2:$C$894,3,0)</f>
        <v>SUR</v>
      </c>
      <c r="B94" s="121" t="s">
        <v>2529</v>
      </c>
      <c r="C94" s="87">
        <v>44200.545497685183</v>
      </c>
      <c r="D94" s="87" t="s">
        <v>2478</v>
      </c>
      <c r="E94" s="117">
        <v>6</v>
      </c>
      <c r="F94" s="86" t="str">
        <f>VLOOKUP(E94,VIP!$A$2:$O11063,2,0)</f>
        <v>DRBR006</v>
      </c>
      <c r="G94" s="123" t="str">
        <f>VLOOKUP(E94,'LISTADO ATM'!$A$2:$B$893,2,0)</f>
        <v xml:space="preserve">ATM Plaza WAO San Juan </v>
      </c>
      <c r="H94" s="123" t="str">
        <f>VLOOKUP(E94,VIP!$A$2:$O15984,7,FALSE)</f>
        <v>N/A</v>
      </c>
      <c r="I94" s="123" t="str">
        <f>VLOOKUP(E94,VIP!$A$2:$O7949,8,FALSE)</f>
        <v>N/A</v>
      </c>
      <c r="J94" s="123" t="str">
        <f>VLOOKUP(E94,VIP!$A$2:$O7899,8,FALSE)</f>
        <v>N/A</v>
      </c>
      <c r="K94" s="123" t="str">
        <f>VLOOKUP(E94,VIP!$A$2:$O11473,6,0)</f>
        <v/>
      </c>
      <c r="L94" s="123" t="s">
        <v>2430</v>
      </c>
      <c r="M94" s="88" t="s">
        <v>2473</v>
      </c>
      <c r="N94" s="88" t="s">
        <v>2483</v>
      </c>
      <c r="O94" s="123" t="s">
        <v>2487</v>
      </c>
      <c r="P94" s="91"/>
      <c r="Q94" s="90" t="s">
        <v>2430</v>
      </c>
    </row>
    <row r="95" spans="1:17" ht="18" x14ac:dyDescent="0.25">
      <c r="A95" s="86" t="str">
        <f>VLOOKUP(E95,'LISTADO ATM'!$A$2:$C$894,3,0)</f>
        <v>NORTE</v>
      </c>
      <c r="B95" s="121" t="s">
        <v>2528</v>
      </c>
      <c r="C95" s="87">
        <v>44200.546631944446</v>
      </c>
      <c r="D95" s="87" t="s">
        <v>2478</v>
      </c>
      <c r="E95" s="117">
        <v>333</v>
      </c>
      <c r="F95" s="86" t="str">
        <f>VLOOKUP(E95,VIP!$A$2:$O11062,2,0)</f>
        <v>DRBR333</v>
      </c>
      <c r="G95" s="123" t="str">
        <f>VLOOKUP(E95,'LISTADO ATM'!$A$2:$B$893,2,0)</f>
        <v>ATM Oficina Turey Maimón</v>
      </c>
      <c r="H95" s="123" t="str">
        <f>VLOOKUP(E95,VIP!$A$2:$O15983,7,FALSE)</f>
        <v>Si</v>
      </c>
      <c r="I95" s="123" t="str">
        <f>VLOOKUP(E95,VIP!$A$2:$O7948,8,FALSE)</f>
        <v>Si</v>
      </c>
      <c r="J95" s="123" t="str">
        <f>VLOOKUP(E95,VIP!$A$2:$O7898,8,FALSE)</f>
        <v>Si</v>
      </c>
      <c r="K95" s="123" t="str">
        <f>VLOOKUP(E95,VIP!$A$2:$O11472,6,0)</f>
        <v>NO</v>
      </c>
      <c r="L95" s="123" t="s">
        <v>2466</v>
      </c>
      <c r="M95" s="88" t="s">
        <v>2473</v>
      </c>
      <c r="N95" s="88" t="s">
        <v>2483</v>
      </c>
      <c r="O95" s="123" t="s">
        <v>2487</v>
      </c>
      <c r="P95" s="91"/>
      <c r="Q95" s="90" t="s">
        <v>2466</v>
      </c>
    </row>
    <row r="96" spans="1:17" ht="18" x14ac:dyDescent="0.25">
      <c r="A96" s="86" t="str">
        <f>VLOOKUP(E96,'LISTADO ATM'!$A$2:$C$894,3,0)</f>
        <v>SUR</v>
      </c>
      <c r="B96" s="121" t="s">
        <v>2527</v>
      </c>
      <c r="C96" s="87">
        <v>44200.547789351855</v>
      </c>
      <c r="D96" s="87" t="s">
        <v>2478</v>
      </c>
      <c r="E96" s="117">
        <v>962</v>
      </c>
      <c r="F96" s="86" t="str">
        <f>VLOOKUP(E96,VIP!$A$2:$O11061,2,0)</f>
        <v>DRBR962</v>
      </c>
      <c r="G96" s="123" t="str">
        <f>VLOOKUP(E96,'LISTADO ATM'!$A$2:$B$893,2,0)</f>
        <v xml:space="preserve">ATM Oficina Villa Ofelia II (San Juan) </v>
      </c>
      <c r="H96" s="123" t="str">
        <f>VLOOKUP(E96,VIP!$A$2:$O15982,7,FALSE)</f>
        <v>Si</v>
      </c>
      <c r="I96" s="123" t="str">
        <f>VLOOKUP(E96,VIP!$A$2:$O7947,8,FALSE)</f>
        <v>Si</v>
      </c>
      <c r="J96" s="123" t="str">
        <f>VLOOKUP(E96,VIP!$A$2:$O7897,8,FALSE)</f>
        <v>Si</v>
      </c>
      <c r="K96" s="123" t="str">
        <f>VLOOKUP(E96,VIP!$A$2:$O11471,6,0)</f>
        <v>NO</v>
      </c>
      <c r="L96" s="123" t="s">
        <v>2466</v>
      </c>
      <c r="M96" s="88" t="s">
        <v>2473</v>
      </c>
      <c r="N96" s="88" t="s">
        <v>2483</v>
      </c>
      <c r="O96" s="123" t="s">
        <v>2487</v>
      </c>
      <c r="P96" s="91"/>
      <c r="Q96" s="90" t="s">
        <v>2466</v>
      </c>
    </row>
    <row r="97" spans="1:17" ht="18" x14ac:dyDescent="0.25">
      <c r="A97" s="86" t="str">
        <f>VLOOKUP(E97,'LISTADO ATM'!$A$2:$C$894,3,0)</f>
        <v>NORTE</v>
      </c>
      <c r="B97" s="121" t="s">
        <v>2526</v>
      </c>
      <c r="C97" s="87">
        <v>44200.548391203702</v>
      </c>
      <c r="D97" s="87" t="s">
        <v>2478</v>
      </c>
      <c r="E97" s="117">
        <v>181</v>
      </c>
      <c r="F97" s="86" t="str">
        <f>VLOOKUP(E97,VIP!$A$2:$O11060,2,0)</f>
        <v>DRBR181</v>
      </c>
      <c r="G97" s="123" t="str">
        <f>VLOOKUP(E97,'LISTADO ATM'!$A$2:$B$893,2,0)</f>
        <v xml:space="preserve">ATM Oficina Sabaneta </v>
      </c>
      <c r="H97" s="123" t="str">
        <f>VLOOKUP(E97,VIP!$A$2:$O15981,7,FALSE)</f>
        <v>Si</v>
      </c>
      <c r="I97" s="123" t="str">
        <f>VLOOKUP(E97,VIP!$A$2:$O7946,8,FALSE)</f>
        <v>Si</v>
      </c>
      <c r="J97" s="123" t="str">
        <f>VLOOKUP(E97,VIP!$A$2:$O7896,8,FALSE)</f>
        <v>Si</v>
      </c>
      <c r="K97" s="123" t="str">
        <f>VLOOKUP(E97,VIP!$A$2:$O11470,6,0)</f>
        <v>SI</v>
      </c>
      <c r="L97" s="123" t="s">
        <v>2430</v>
      </c>
      <c r="M97" s="88" t="s">
        <v>2473</v>
      </c>
      <c r="N97" s="88" t="s">
        <v>2483</v>
      </c>
      <c r="O97" s="123" t="s">
        <v>2487</v>
      </c>
      <c r="P97" s="91"/>
      <c r="Q97" s="90" t="s">
        <v>2430</v>
      </c>
    </row>
    <row r="98" spans="1:17" ht="18" x14ac:dyDescent="0.25">
      <c r="A98" s="86" t="str">
        <f>VLOOKUP(E98,'LISTADO ATM'!$A$2:$C$894,3,0)</f>
        <v>DISTRITO NACIONAL</v>
      </c>
      <c r="B98" s="121" t="s">
        <v>2525</v>
      </c>
      <c r="C98" s="87">
        <v>44200.549872685187</v>
      </c>
      <c r="D98" s="87" t="s">
        <v>2477</v>
      </c>
      <c r="E98" s="117">
        <v>347</v>
      </c>
      <c r="F98" s="86" t="str">
        <f>VLOOKUP(E98,VIP!$A$2:$O11058,2,0)</f>
        <v>DRBR347</v>
      </c>
      <c r="G98" s="123" t="str">
        <f>VLOOKUP(E98,'LISTADO ATM'!$A$2:$B$893,2,0)</f>
        <v>ATM Patio de Colombia</v>
      </c>
      <c r="H98" s="123" t="str">
        <f>VLOOKUP(E98,VIP!$A$2:$O15979,7,FALSE)</f>
        <v>N/A</v>
      </c>
      <c r="I98" s="123" t="str">
        <f>VLOOKUP(E98,VIP!$A$2:$O7944,8,FALSE)</f>
        <v>N/A</v>
      </c>
      <c r="J98" s="123" t="str">
        <f>VLOOKUP(E98,VIP!$A$2:$O7894,8,FALSE)</f>
        <v>N/A</v>
      </c>
      <c r="K98" s="123" t="str">
        <f>VLOOKUP(E98,VIP!$A$2:$O11468,6,0)</f>
        <v>N/A</v>
      </c>
      <c r="L98" s="123" t="s">
        <v>2430</v>
      </c>
      <c r="M98" s="88" t="s">
        <v>2473</v>
      </c>
      <c r="N98" s="88" t="s">
        <v>2483</v>
      </c>
      <c r="O98" s="123" t="s">
        <v>2485</v>
      </c>
      <c r="P98" s="91"/>
      <c r="Q98" s="90" t="s">
        <v>2430</v>
      </c>
    </row>
    <row r="99" spans="1:17" ht="18" x14ac:dyDescent="0.25">
      <c r="A99" s="86" t="str">
        <f>VLOOKUP(E99,'LISTADO ATM'!$A$2:$C$894,3,0)</f>
        <v>DISTRITO NACIONAL</v>
      </c>
      <c r="B99" s="121" t="s">
        <v>2524</v>
      </c>
      <c r="C99" s="87">
        <v>44200.550347222219</v>
      </c>
      <c r="D99" s="87" t="s">
        <v>2477</v>
      </c>
      <c r="E99" s="117">
        <v>153</v>
      </c>
      <c r="F99" s="86" t="str">
        <f>VLOOKUP(E99,VIP!$A$2:$O11057,2,0)</f>
        <v>DRBR153</v>
      </c>
      <c r="G99" s="123" t="str">
        <f>VLOOKUP(E99,'LISTADO ATM'!$A$2:$B$893,2,0)</f>
        <v xml:space="preserve">ATM Rehabilitación </v>
      </c>
      <c r="H99" s="123" t="str">
        <f>VLOOKUP(E99,VIP!$A$2:$O15978,7,FALSE)</f>
        <v>No</v>
      </c>
      <c r="I99" s="123" t="str">
        <f>VLOOKUP(E99,VIP!$A$2:$O7943,8,FALSE)</f>
        <v>No</v>
      </c>
      <c r="J99" s="123" t="str">
        <f>VLOOKUP(E99,VIP!$A$2:$O7893,8,FALSE)</f>
        <v>No</v>
      </c>
      <c r="K99" s="123" t="str">
        <f>VLOOKUP(E99,VIP!$A$2:$O11467,6,0)</f>
        <v>NO</v>
      </c>
      <c r="L99" s="123" t="s">
        <v>2430</v>
      </c>
      <c r="M99" s="88" t="s">
        <v>2473</v>
      </c>
      <c r="N99" s="88" t="s">
        <v>2483</v>
      </c>
      <c r="O99" s="123" t="s">
        <v>2485</v>
      </c>
      <c r="P99" s="91"/>
      <c r="Q99" s="90" t="s">
        <v>2430</v>
      </c>
    </row>
    <row r="100" spans="1:17" ht="18" x14ac:dyDescent="0.25">
      <c r="A100" s="86" t="str">
        <f>VLOOKUP(E100,'LISTADO ATM'!$A$2:$C$894,3,0)</f>
        <v>ESTE</v>
      </c>
      <c r="B100" s="121" t="s">
        <v>2523</v>
      </c>
      <c r="C100" s="87">
        <v>44200.551157407404</v>
      </c>
      <c r="D100" s="87" t="s">
        <v>2477</v>
      </c>
      <c r="E100" s="117">
        <v>345</v>
      </c>
      <c r="F100" s="86" t="e">
        <f>VLOOKUP(E100,VIP!$A$2:$O11058,2,0)</f>
        <v>#N/A</v>
      </c>
      <c r="G100" s="123" t="str">
        <f>VLOOKUP(E100,'LISTADO ATM'!$A$2:$B$893,2,0)</f>
        <v>ATM Oficina Yamasá  II</v>
      </c>
      <c r="H100" s="123" t="e">
        <f>VLOOKUP(E100,VIP!$A$2:$O15979,7,FALSE)</f>
        <v>#N/A</v>
      </c>
      <c r="I100" s="123" t="e">
        <f>VLOOKUP(E100,VIP!$A$2:$O7944,8,FALSE)</f>
        <v>#N/A</v>
      </c>
      <c r="J100" s="123" t="e">
        <f>VLOOKUP(E100,VIP!$A$2:$O7894,8,FALSE)</f>
        <v>#N/A</v>
      </c>
      <c r="K100" s="123" t="e">
        <f>VLOOKUP(E100,VIP!$A$2:$O11468,6,0)</f>
        <v>#N/A</v>
      </c>
      <c r="L100" s="123" t="s">
        <v>2430</v>
      </c>
      <c r="M100" s="88" t="s">
        <v>2473</v>
      </c>
      <c r="N100" s="88" t="s">
        <v>2483</v>
      </c>
      <c r="O100" s="123" t="s">
        <v>2485</v>
      </c>
      <c r="P100" s="91"/>
      <c r="Q100" s="90" t="s">
        <v>2430</v>
      </c>
    </row>
    <row r="101" spans="1:17" ht="18" x14ac:dyDescent="0.25">
      <c r="A101" s="86" t="str">
        <f>VLOOKUP(E101,'LISTADO ATM'!$A$2:$C$894,3,0)</f>
        <v>NORTE</v>
      </c>
      <c r="B101" s="121" t="s">
        <v>2536</v>
      </c>
      <c r="C101" s="87">
        <v>44200.55541666667</v>
      </c>
      <c r="D101" s="87" t="s">
        <v>2189</v>
      </c>
      <c r="E101" s="117">
        <v>894</v>
      </c>
      <c r="F101" s="86" t="str">
        <f>VLOOKUP(E101,VIP!$A$2:$O11064,2,0)</f>
        <v>DRBR894</v>
      </c>
      <c r="G101" s="123" t="str">
        <f>VLOOKUP(E101,'LISTADO ATM'!$A$2:$B$893,2,0)</f>
        <v>ATM Eco Petroleo Estero Hondo</v>
      </c>
      <c r="H101" s="123" t="str">
        <f>VLOOKUP(E101,VIP!$A$2:$O15985,7,FALSE)</f>
        <v>NO</v>
      </c>
      <c r="I101" s="123" t="str">
        <f>VLOOKUP(E101,VIP!$A$2:$O7950,8,FALSE)</f>
        <v>NO</v>
      </c>
      <c r="J101" s="123" t="str">
        <f>VLOOKUP(E101,VIP!$A$2:$O7900,8,FALSE)</f>
        <v>NO</v>
      </c>
      <c r="K101" s="123" t="str">
        <f>VLOOKUP(E101,VIP!$A$2:$O11474,6,0)</f>
        <v>NO</v>
      </c>
      <c r="L101" s="123" t="s">
        <v>2228</v>
      </c>
      <c r="M101" s="88" t="s">
        <v>2473</v>
      </c>
      <c r="N101" s="88" t="s">
        <v>2483</v>
      </c>
      <c r="O101" s="123" t="s">
        <v>2486</v>
      </c>
      <c r="P101" s="91"/>
      <c r="Q101" s="90" t="s">
        <v>2228</v>
      </c>
    </row>
    <row r="102" spans="1:17" ht="18" x14ac:dyDescent="0.25">
      <c r="A102" s="86" t="str">
        <f>VLOOKUP(E102,'LISTADO ATM'!$A$2:$C$894,3,0)</f>
        <v>DISTRITO NACIONAL</v>
      </c>
      <c r="B102" s="121" t="s">
        <v>2535</v>
      </c>
      <c r="C102" s="87">
        <v>44200.557164351849</v>
      </c>
      <c r="D102" s="87" t="s">
        <v>2189</v>
      </c>
      <c r="E102" s="117">
        <v>938</v>
      </c>
      <c r="F102" s="86" t="str">
        <f>VLOOKUP(E102,VIP!$A$2:$O11062,2,0)</f>
        <v>DRBR938</v>
      </c>
      <c r="G102" s="123" t="str">
        <f>VLOOKUP(E102,'LISTADO ATM'!$A$2:$B$893,2,0)</f>
        <v xml:space="preserve">ATM Autobanco Oficina Filadelfia Plaza </v>
      </c>
      <c r="H102" s="123" t="str">
        <f>VLOOKUP(E102,VIP!$A$2:$O15983,7,FALSE)</f>
        <v>Si</v>
      </c>
      <c r="I102" s="123" t="str">
        <f>VLOOKUP(E102,VIP!$A$2:$O7948,8,FALSE)</f>
        <v>Si</v>
      </c>
      <c r="J102" s="123" t="str">
        <f>VLOOKUP(E102,VIP!$A$2:$O7898,8,FALSE)</f>
        <v>Si</v>
      </c>
      <c r="K102" s="123" t="str">
        <f>VLOOKUP(E102,VIP!$A$2:$O11472,6,0)</f>
        <v>NO</v>
      </c>
      <c r="L102" s="123" t="s">
        <v>2228</v>
      </c>
      <c r="M102" s="88" t="s">
        <v>2473</v>
      </c>
      <c r="N102" s="88" t="s">
        <v>2483</v>
      </c>
      <c r="O102" s="123" t="s">
        <v>2486</v>
      </c>
      <c r="P102" s="91"/>
      <c r="Q102" s="90" t="s">
        <v>2228</v>
      </c>
    </row>
    <row r="103" spans="1:17" ht="18" x14ac:dyDescent="0.25">
      <c r="A103" s="86" t="str">
        <f>VLOOKUP(E103,'LISTADO ATM'!$A$2:$C$894,3,0)</f>
        <v>DISTRITO NACIONAL</v>
      </c>
      <c r="B103" s="121" t="s">
        <v>2534</v>
      </c>
      <c r="C103" s="87">
        <v>44200.557766203703</v>
      </c>
      <c r="D103" s="87" t="s">
        <v>2189</v>
      </c>
      <c r="E103" s="117">
        <v>438</v>
      </c>
      <c r="F103" s="86" t="str">
        <f>VLOOKUP(E103,VIP!$A$2:$O11061,2,0)</f>
        <v>DRBR438</v>
      </c>
      <c r="G103" s="123" t="str">
        <f>VLOOKUP(E103,'LISTADO ATM'!$A$2:$B$893,2,0)</f>
        <v xml:space="preserve">ATM Autobanco Torre IV </v>
      </c>
      <c r="H103" s="123" t="str">
        <f>VLOOKUP(E103,VIP!$A$2:$O15982,7,FALSE)</f>
        <v>Si</v>
      </c>
      <c r="I103" s="123" t="str">
        <f>VLOOKUP(E103,VIP!$A$2:$O7947,8,FALSE)</f>
        <v>Si</v>
      </c>
      <c r="J103" s="123" t="str">
        <f>VLOOKUP(E103,VIP!$A$2:$O7897,8,FALSE)</f>
        <v>Si</v>
      </c>
      <c r="K103" s="123" t="str">
        <f>VLOOKUP(E103,VIP!$A$2:$O11471,6,0)</f>
        <v>SI</v>
      </c>
      <c r="L103" s="123" t="s">
        <v>2228</v>
      </c>
      <c r="M103" s="88" t="s">
        <v>2473</v>
      </c>
      <c r="N103" s="88" t="s">
        <v>2483</v>
      </c>
      <c r="O103" s="123" t="s">
        <v>2486</v>
      </c>
      <c r="P103" s="91"/>
      <c r="Q103" s="90" t="s">
        <v>2228</v>
      </c>
    </row>
    <row r="104" spans="1:17" ht="18" hidden="1" x14ac:dyDescent="0.25">
      <c r="A104" s="86" t="str">
        <f>VLOOKUP(E104,'LISTADO ATM'!$A$2:$C$894,3,0)</f>
        <v>NORTE</v>
      </c>
      <c r="B104" s="121" t="s">
        <v>2533</v>
      </c>
      <c r="C104" s="87">
        <v>44200.558495370373</v>
      </c>
      <c r="D104" s="87" t="s">
        <v>2190</v>
      </c>
      <c r="E104" s="117">
        <v>903</v>
      </c>
      <c r="F104" s="86" t="str">
        <f>VLOOKUP(E104,VIP!$A$2:$O11060,2,0)</f>
        <v>DRBR903</v>
      </c>
      <c r="G104" s="123" t="str">
        <f>VLOOKUP(E104,'LISTADO ATM'!$A$2:$B$893,2,0)</f>
        <v xml:space="preserve">ATM Oficina La Vega Real I </v>
      </c>
      <c r="H104" s="123" t="str">
        <f>VLOOKUP(E104,VIP!$A$2:$O15981,7,FALSE)</f>
        <v>Si</v>
      </c>
      <c r="I104" s="123" t="str">
        <f>VLOOKUP(E104,VIP!$A$2:$O7946,8,FALSE)</f>
        <v>Si</v>
      </c>
      <c r="J104" s="123" t="str">
        <f>VLOOKUP(E104,VIP!$A$2:$O7896,8,FALSE)</f>
        <v>Si</v>
      </c>
      <c r="K104" s="123" t="str">
        <f>VLOOKUP(E104,VIP!$A$2:$O11470,6,0)</f>
        <v>NO</v>
      </c>
      <c r="L104" s="123" t="s">
        <v>2463</v>
      </c>
      <c r="M104" s="167" t="s">
        <v>2593</v>
      </c>
      <c r="N104" s="88" t="s">
        <v>2483</v>
      </c>
      <c r="O104" s="123" t="s">
        <v>2484</v>
      </c>
      <c r="P104" s="91"/>
      <c r="Q104" s="91" t="s">
        <v>2594</v>
      </c>
    </row>
    <row r="105" spans="1:17" ht="18" x14ac:dyDescent="0.25">
      <c r="A105" s="86" t="str">
        <f>VLOOKUP(E105,'LISTADO ATM'!$A$2:$C$894,3,0)</f>
        <v>DISTRITO NACIONAL</v>
      </c>
      <c r="B105" s="121" t="s">
        <v>2532</v>
      </c>
      <c r="C105" s="87">
        <v>44200.561597222222</v>
      </c>
      <c r="D105" s="87" t="s">
        <v>2189</v>
      </c>
      <c r="E105" s="117">
        <v>560</v>
      </c>
      <c r="F105" s="86" t="str">
        <f>VLOOKUP(E105,VIP!$A$2:$O11059,2,0)</f>
        <v>DRBR229</v>
      </c>
      <c r="G105" s="123" t="str">
        <f>VLOOKUP(E105,'LISTADO ATM'!$A$2:$B$893,2,0)</f>
        <v xml:space="preserve">ATM Junta Central Electoral </v>
      </c>
      <c r="H105" s="123" t="str">
        <f>VLOOKUP(E105,VIP!$A$2:$O15980,7,FALSE)</f>
        <v>Si</v>
      </c>
      <c r="I105" s="123" t="str">
        <f>VLOOKUP(E105,VIP!$A$2:$O7945,8,FALSE)</f>
        <v>Si</v>
      </c>
      <c r="J105" s="123" t="str">
        <f>VLOOKUP(E105,VIP!$A$2:$O7895,8,FALSE)</f>
        <v>Si</v>
      </c>
      <c r="K105" s="123" t="str">
        <f>VLOOKUP(E105,VIP!$A$2:$O11469,6,0)</f>
        <v>SI</v>
      </c>
      <c r="L105" s="123" t="s">
        <v>2228</v>
      </c>
      <c r="M105" s="88" t="s">
        <v>2473</v>
      </c>
      <c r="N105" s="88" t="s">
        <v>2483</v>
      </c>
      <c r="O105" s="123" t="s">
        <v>2486</v>
      </c>
      <c r="P105" s="91"/>
      <c r="Q105" s="90" t="s">
        <v>2228</v>
      </c>
    </row>
    <row r="106" spans="1:17" ht="18" x14ac:dyDescent="0.25">
      <c r="A106" s="86" t="str">
        <f>VLOOKUP(E106,'LISTADO ATM'!$A$2:$C$894,3,0)</f>
        <v>ESTE</v>
      </c>
      <c r="B106" s="121" t="s">
        <v>2541</v>
      </c>
      <c r="C106" s="87">
        <v>44200.589467592596</v>
      </c>
      <c r="D106" s="87" t="s">
        <v>2478</v>
      </c>
      <c r="E106" s="117">
        <v>772</v>
      </c>
      <c r="F106" s="86" t="str">
        <f>VLOOKUP(E106,VIP!$A$2:$O11066,2,0)</f>
        <v>DRBR215</v>
      </c>
      <c r="G106" s="123" t="str">
        <f>VLOOKUP(E106,'LISTADO ATM'!$A$2:$B$893,2,0)</f>
        <v xml:space="preserve">ATM UNP Yamasá </v>
      </c>
      <c r="H106" s="123" t="str">
        <f>VLOOKUP(E106,VIP!$A$2:$O15987,7,FALSE)</f>
        <v>Si</v>
      </c>
      <c r="I106" s="123" t="str">
        <f>VLOOKUP(E106,VIP!$A$2:$O7952,8,FALSE)</f>
        <v>Si</v>
      </c>
      <c r="J106" s="123" t="str">
        <f>VLOOKUP(E106,VIP!$A$2:$O7902,8,FALSE)</f>
        <v>Si</v>
      </c>
      <c r="K106" s="123" t="str">
        <f>VLOOKUP(E106,VIP!$A$2:$O11476,6,0)</f>
        <v>NO</v>
      </c>
      <c r="L106" s="123" t="s">
        <v>2430</v>
      </c>
      <c r="M106" s="88" t="s">
        <v>2473</v>
      </c>
      <c r="N106" s="88" t="s">
        <v>2483</v>
      </c>
      <c r="O106" s="123" t="s">
        <v>2487</v>
      </c>
      <c r="P106" s="91"/>
      <c r="Q106" s="90" t="s">
        <v>2430</v>
      </c>
    </row>
    <row r="107" spans="1:17" ht="18" x14ac:dyDescent="0.25">
      <c r="A107" s="86" t="str">
        <f>VLOOKUP(E107,'LISTADO ATM'!$A$2:$C$894,3,0)</f>
        <v>DISTRITO NACIONAL</v>
      </c>
      <c r="B107" s="121" t="s">
        <v>2540</v>
      </c>
      <c r="C107" s="87">
        <v>44200.591527777775</v>
      </c>
      <c r="D107" s="87" t="s">
        <v>2477</v>
      </c>
      <c r="E107" s="117">
        <v>377</v>
      </c>
      <c r="F107" s="86" t="str">
        <f>VLOOKUP(E107,VIP!$A$2:$O11064,2,0)</f>
        <v>DRBR377</v>
      </c>
      <c r="G107" s="123" t="str">
        <f>VLOOKUP(E107,'LISTADO ATM'!$A$2:$B$893,2,0)</f>
        <v>ATM Estación del Metro Eduardo Brito</v>
      </c>
      <c r="H107" s="123" t="str">
        <f>VLOOKUP(E107,VIP!$A$2:$O15985,7,FALSE)</f>
        <v>Si</v>
      </c>
      <c r="I107" s="123" t="str">
        <f>VLOOKUP(E107,VIP!$A$2:$O7950,8,FALSE)</f>
        <v>Si</v>
      </c>
      <c r="J107" s="123" t="str">
        <f>VLOOKUP(E107,VIP!$A$2:$O7900,8,FALSE)</f>
        <v>Si</v>
      </c>
      <c r="K107" s="123" t="str">
        <f>VLOOKUP(E107,VIP!$A$2:$O11474,6,0)</f>
        <v>NO</v>
      </c>
      <c r="L107" s="123" t="s">
        <v>2430</v>
      </c>
      <c r="M107" s="88" t="s">
        <v>2473</v>
      </c>
      <c r="N107" s="88" t="s">
        <v>2483</v>
      </c>
      <c r="O107" s="123" t="s">
        <v>2485</v>
      </c>
      <c r="P107" s="91"/>
      <c r="Q107" s="90" t="s">
        <v>2430</v>
      </c>
    </row>
    <row r="108" spans="1:17" ht="18" x14ac:dyDescent="0.25">
      <c r="A108" s="86" t="str">
        <f>VLOOKUP(E108,'LISTADO ATM'!$A$2:$C$894,3,0)</f>
        <v>NORTE</v>
      </c>
      <c r="B108" s="121" t="s">
        <v>2539</v>
      </c>
      <c r="C108" s="87">
        <v>44200.592523148145</v>
      </c>
      <c r="D108" s="87" t="s">
        <v>2478</v>
      </c>
      <c r="E108" s="117">
        <v>77</v>
      </c>
      <c r="F108" s="86" t="str">
        <f>VLOOKUP(E108,VIP!$A$2:$O11063,2,0)</f>
        <v>DRBR077</v>
      </c>
      <c r="G108" s="123" t="str">
        <f>VLOOKUP(E108,'LISTADO ATM'!$A$2:$B$893,2,0)</f>
        <v xml:space="preserve">ATM Oficina Cruce de Imbert </v>
      </c>
      <c r="H108" s="123" t="str">
        <f>VLOOKUP(E108,VIP!$A$2:$O15984,7,FALSE)</f>
        <v>Si</v>
      </c>
      <c r="I108" s="123" t="str">
        <f>VLOOKUP(E108,VIP!$A$2:$O7949,8,FALSE)</f>
        <v>Si</v>
      </c>
      <c r="J108" s="123" t="str">
        <f>VLOOKUP(E108,VIP!$A$2:$O7899,8,FALSE)</f>
        <v>Si</v>
      </c>
      <c r="K108" s="123" t="str">
        <f>VLOOKUP(E108,VIP!$A$2:$O11473,6,0)</f>
        <v>SI</v>
      </c>
      <c r="L108" s="123" t="s">
        <v>2430</v>
      </c>
      <c r="M108" s="88" t="s">
        <v>2473</v>
      </c>
      <c r="N108" s="88" t="s">
        <v>2483</v>
      </c>
      <c r="O108" s="123" t="s">
        <v>2487</v>
      </c>
      <c r="P108" s="91"/>
      <c r="Q108" s="90" t="s">
        <v>2430</v>
      </c>
    </row>
    <row r="109" spans="1:17" ht="18" x14ac:dyDescent="0.25">
      <c r="A109" s="86" t="str">
        <f>VLOOKUP(E109,'LISTADO ATM'!$A$2:$C$894,3,0)</f>
        <v>NORTE</v>
      </c>
      <c r="B109" s="121" t="s">
        <v>2538</v>
      </c>
      <c r="C109" s="87">
        <v>44200.593460648146</v>
      </c>
      <c r="D109" s="87" t="s">
        <v>2478</v>
      </c>
      <c r="E109" s="117">
        <v>304</v>
      </c>
      <c r="F109" s="86" t="str">
        <f>VLOOKUP(E109,VIP!$A$2:$O11062,2,0)</f>
        <v>DRBR304</v>
      </c>
      <c r="G109" s="123" t="str">
        <f>VLOOKUP(E109,'LISTADO ATM'!$A$2:$B$893,2,0)</f>
        <v xml:space="preserve">ATM Multicentro La Sirena Estrella Sadhala </v>
      </c>
      <c r="H109" s="123" t="str">
        <f>VLOOKUP(E109,VIP!$A$2:$O15983,7,FALSE)</f>
        <v>Si</v>
      </c>
      <c r="I109" s="123" t="str">
        <f>VLOOKUP(E109,VIP!$A$2:$O7948,8,FALSE)</f>
        <v>Si</v>
      </c>
      <c r="J109" s="123" t="str">
        <f>VLOOKUP(E109,VIP!$A$2:$O7898,8,FALSE)</f>
        <v>Si</v>
      </c>
      <c r="K109" s="123" t="str">
        <f>VLOOKUP(E109,VIP!$A$2:$O11472,6,0)</f>
        <v>NO</v>
      </c>
      <c r="L109" s="123" t="s">
        <v>2430</v>
      </c>
      <c r="M109" s="88" t="s">
        <v>2473</v>
      </c>
      <c r="N109" s="88" t="s">
        <v>2483</v>
      </c>
      <c r="O109" s="123" t="s">
        <v>2487</v>
      </c>
      <c r="P109" s="91"/>
      <c r="Q109" s="90" t="s">
        <v>2430</v>
      </c>
    </row>
    <row r="110" spans="1:17" ht="18" x14ac:dyDescent="0.25">
      <c r="A110" s="86" t="str">
        <f>VLOOKUP(E110,'LISTADO ATM'!$A$2:$C$894,3,0)</f>
        <v>DISTRITO NACIONAL</v>
      </c>
      <c r="B110" s="121" t="s">
        <v>2537</v>
      </c>
      <c r="C110" s="87">
        <v>44200.596446759257</v>
      </c>
      <c r="D110" s="87" t="s">
        <v>2477</v>
      </c>
      <c r="E110" s="117">
        <v>32</v>
      </c>
      <c r="F110" s="86" t="str">
        <f>VLOOKUP(E110,VIP!$A$2:$O11061,2,0)</f>
        <v>DRBR032</v>
      </c>
      <c r="G110" s="123" t="str">
        <f>VLOOKUP(E110,'LISTADO ATM'!$A$2:$B$893,2,0)</f>
        <v xml:space="preserve">ATM Oficina San Martín II </v>
      </c>
      <c r="H110" s="123" t="str">
        <f>VLOOKUP(E110,VIP!$A$2:$O15982,7,FALSE)</f>
        <v>Si</v>
      </c>
      <c r="I110" s="123" t="str">
        <f>VLOOKUP(E110,VIP!$A$2:$O7947,8,FALSE)</f>
        <v>Si</v>
      </c>
      <c r="J110" s="123" t="str">
        <f>VLOOKUP(E110,VIP!$A$2:$O7897,8,FALSE)</f>
        <v>Si</v>
      </c>
      <c r="K110" s="123" t="str">
        <f>VLOOKUP(E110,VIP!$A$2:$O11471,6,0)</f>
        <v>NO</v>
      </c>
      <c r="L110" s="123" t="s">
        <v>2430</v>
      </c>
      <c r="M110" s="88" t="s">
        <v>2473</v>
      </c>
      <c r="N110" s="88" t="s">
        <v>2483</v>
      </c>
      <c r="O110" s="123" t="s">
        <v>2485</v>
      </c>
      <c r="P110" s="91"/>
      <c r="Q110" s="90" t="s">
        <v>2430</v>
      </c>
    </row>
    <row r="111" spans="1:17" ht="18" x14ac:dyDescent="0.25">
      <c r="A111" s="86" t="str">
        <f>VLOOKUP(E111,'LISTADO ATM'!$A$2:$C$894,3,0)</f>
        <v>DISTRITO NACIONAL</v>
      </c>
      <c r="B111" s="121" t="s">
        <v>2547</v>
      </c>
      <c r="C111" s="87">
        <v>44200.696006944447</v>
      </c>
      <c r="D111" s="87" t="s">
        <v>2477</v>
      </c>
      <c r="E111" s="117">
        <v>813</v>
      </c>
      <c r="F111" s="86" t="str">
        <f>VLOOKUP(E111,VIP!$A$2:$O11075,2,0)</f>
        <v>DRBR815</v>
      </c>
      <c r="G111" s="123" t="str">
        <f>VLOOKUP(E111,'LISTADO ATM'!$A$2:$B$893,2,0)</f>
        <v>ATM Occidental Mall</v>
      </c>
      <c r="H111" s="123" t="str">
        <f>VLOOKUP(E111,VIP!$A$2:$O15996,7,FALSE)</f>
        <v>Si</v>
      </c>
      <c r="I111" s="123" t="str">
        <f>VLOOKUP(E111,VIP!$A$2:$O7961,8,FALSE)</f>
        <v>Si</v>
      </c>
      <c r="J111" s="123" t="str">
        <f>VLOOKUP(E111,VIP!$A$2:$O7911,8,FALSE)</f>
        <v>Si</v>
      </c>
      <c r="K111" s="123" t="str">
        <f>VLOOKUP(E111,VIP!$A$2:$O11485,6,0)</f>
        <v>NO</v>
      </c>
      <c r="L111" s="123" t="s">
        <v>2430</v>
      </c>
      <c r="M111" s="88" t="s">
        <v>2473</v>
      </c>
      <c r="N111" s="88" t="s">
        <v>2483</v>
      </c>
      <c r="O111" s="123" t="s">
        <v>2485</v>
      </c>
      <c r="P111" s="91"/>
      <c r="Q111" s="90" t="s">
        <v>2430</v>
      </c>
    </row>
    <row r="112" spans="1:17" ht="18" x14ac:dyDescent="0.25">
      <c r="A112" s="86" t="str">
        <f>VLOOKUP(E112,'LISTADO ATM'!$A$2:$C$894,3,0)</f>
        <v>NORTE</v>
      </c>
      <c r="B112" s="121" t="s">
        <v>2546</v>
      </c>
      <c r="C112" s="87">
        <v>44200.699201388888</v>
      </c>
      <c r="D112" s="87" t="s">
        <v>2481</v>
      </c>
      <c r="E112" s="117">
        <v>956</v>
      </c>
      <c r="F112" s="86" t="str">
        <f>VLOOKUP(E112,VIP!$A$2:$O11074,2,0)</f>
        <v>DRBR956</v>
      </c>
      <c r="G112" s="123" t="str">
        <f>VLOOKUP(E112,'LISTADO ATM'!$A$2:$B$893,2,0)</f>
        <v xml:space="preserve">ATM Autoservicio El Jaya (SFM) </v>
      </c>
      <c r="H112" s="123" t="str">
        <f>VLOOKUP(E112,VIP!$A$2:$O15995,7,FALSE)</f>
        <v>Si</v>
      </c>
      <c r="I112" s="123" t="str">
        <f>VLOOKUP(E112,VIP!$A$2:$O7960,8,FALSE)</f>
        <v>Si</v>
      </c>
      <c r="J112" s="123" t="str">
        <f>VLOOKUP(E112,VIP!$A$2:$O7910,8,FALSE)</f>
        <v>Si</v>
      </c>
      <c r="K112" s="123" t="str">
        <f>VLOOKUP(E112,VIP!$A$2:$O11484,6,0)</f>
        <v>NO</v>
      </c>
      <c r="L112" s="123" t="s">
        <v>2430</v>
      </c>
      <c r="M112" s="88" t="s">
        <v>2473</v>
      </c>
      <c r="N112" s="88" t="s">
        <v>2483</v>
      </c>
      <c r="O112" s="123" t="s">
        <v>2488</v>
      </c>
      <c r="P112" s="91"/>
      <c r="Q112" s="90" t="s">
        <v>2430</v>
      </c>
    </row>
    <row r="113" spans="1:17" ht="18" x14ac:dyDescent="0.25">
      <c r="A113" s="86" t="str">
        <f>VLOOKUP(E113,'LISTADO ATM'!$A$2:$C$894,3,0)</f>
        <v>NORTE</v>
      </c>
      <c r="B113" s="121" t="s">
        <v>2551</v>
      </c>
      <c r="C113" s="87">
        <v>44200.701956018522</v>
      </c>
      <c r="D113" s="87" t="s">
        <v>2481</v>
      </c>
      <c r="E113" s="117">
        <v>604</v>
      </c>
      <c r="F113" s="86" t="str">
        <f>VLOOKUP(E113,VIP!$A$2:$O11073,2,0)</f>
        <v>DRBR401</v>
      </c>
      <c r="G113" s="123" t="str">
        <f>VLOOKUP(E113,'LISTADO ATM'!$A$2:$B$893,2,0)</f>
        <v xml:space="preserve">ATM Oficina Estancia Nueva (Moca) </v>
      </c>
      <c r="H113" s="123" t="str">
        <f>VLOOKUP(E113,VIP!$A$2:$O15994,7,FALSE)</f>
        <v>Si</v>
      </c>
      <c r="I113" s="123" t="str">
        <f>VLOOKUP(E113,VIP!$A$2:$O7959,8,FALSE)</f>
        <v>Si</v>
      </c>
      <c r="J113" s="123" t="str">
        <f>VLOOKUP(E113,VIP!$A$2:$O7909,8,FALSE)</f>
        <v>Si</v>
      </c>
      <c r="K113" s="123" t="str">
        <f>VLOOKUP(E113,VIP!$A$2:$O11483,6,0)</f>
        <v>NO</v>
      </c>
      <c r="L113" s="123" t="s">
        <v>2466</v>
      </c>
      <c r="M113" s="88" t="s">
        <v>2473</v>
      </c>
      <c r="N113" s="88" t="s">
        <v>2483</v>
      </c>
      <c r="O113" s="123" t="s">
        <v>2488</v>
      </c>
      <c r="P113" s="91"/>
      <c r="Q113" s="90" t="s">
        <v>2466</v>
      </c>
    </row>
    <row r="114" spans="1:17" ht="18" x14ac:dyDescent="0.25">
      <c r="A114" s="86" t="str">
        <f>VLOOKUP(E114,'LISTADO ATM'!$A$2:$C$894,3,0)</f>
        <v>NORTE</v>
      </c>
      <c r="B114" s="121" t="s">
        <v>2550</v>
      </c>
      <c r="C114" s="87">
        <v>44200.706284722219</v>
      </c>
      <c r="D114" s="87" t="s">
        <v>2478</v>
      </c>
      <c r="E114" s="117">
        <v>93</v>
      </c>
      <c r="F114" s="86" t="str">
        <f>VLOOKUP(E114,VIP!$A$2:$O11072,2,0)</f>
        <v>DRBR093</v>
      </c>
      <c r="G114" s="123" t="str">
        <f>VLOOKUP(E114,'LISTADO ATM'!$A$2:$B$893,2,0)</f>
        <v xml:space="preserve">ATM Oficina Cotuí </v>
      </c>
      <c r="H114" s="123" t="str">
        <f>VLOOKUP(E114,VIP!$A$2:$O15993,7,FALSE)</f>
        <v>Si</v>
      </c>
      <c r="I114" s="123" t="str">
        <f>VLOOKUP(E114,VIP!$A$2:$O7958,8,FALSE)</f>
        <v>Si</v>
      </c>
      <c r="J114" s="123" t="str">
        <f>VLOOKUP(E114,VIP!$A$2:$O7908,8,FALSE)</f>
        <v>Si</v>
      </c>
      <c r="K114" s="123" t="str">
        <f>VLOOKUP(E114,VIP!$A$2:$O11482,6,0)</f>
        <v>SI</v>
      </c>
      <c r="L114" s="123" t="s">
        <v>2466</v>
      </c>
      <c r="M114" s="88" t="s">
        <v>2473</v>
      </c>
      <c r="N114" s="88" t="s">
        <v>2483</v>
      </c>
      <c r="O114" s="123" t="s">
        <v>2487</v>
      </c>
      <c r="P114" s="91"/>
      <c r="Q114" s="90" t="s">
        <v>2466</v>
      </c>
    </row>
    <row r="115" spans="1:17" ht="18" x14ac:dyDescent="0.25">
      <c r="A115" s="86" t="str">
        <f>VLOOKUP(E115,'LISTADO ATM'!$A$2:$C$894,3,0)</f>
        <v>DISTRITO NACIONAL</v>
      </c>
      <c r="B115" s="121" t="s">
        <v>2545</v>
      </c>
      <c r="C115" s="87">
        <v>44200.709374999999</v>
      </c>
      <c r="D115" s="87" t="s">
        <v>2477</v>
      </c>
      <c r="E115" s="117">
        <v>422</v>
      </c>
      <c r="F115" s="86" t="str">
        <f>VLOOKUP(E115,VIP!$A$2:$O11071,2,0)</f>
        <v>DRBR422</v>
      </c>
      <c r="G115" s="123" t="str">
        <f>VLOOKUP(E115,'LISTADO ATM'!$A$2:$B$893,2,0)</f>
        <v xml:space="preserve">ATM Olé Manoguayabo </v>
      </c>
      <c r="H115" s="123" t="str">
        <f>VLOOKUP(E115,VIP!$A$2:$O15992,7,FALSE)</f>
        <v>Si</v>
      </c>
      <c r="I115" s="123" t="str">
        <f>VLOOKUP(E115,VIP!$A$2:$O7957,8,FALSE)</f>
        <v>Si</v>
      </c>
      <c r="J115" s="123" t="str">
        <f>VLOOKUP(E115,VIP!$A$2:$O7907,8,FALSE)</f>
        <v>Si</v>
      </c>
      <c r="K115" s="123" t="str">
        <f>VLOOKUP(E115,VIP!$A$2:$O11481,6,0)</f>
        <v>NO</v>
      </c>
      <c r="L115" s="123" t="s">
        <v>2430</v>
      </c>
      <c r="M115" s="88" t="s">
        <v>2473</v>
      </c>
      <c r="N115" s="88" t="s">
        <v>2483</v>
      </c>
      <c r="O115" s="123" t="s">
        <v>2485</v>
      </c>
      <c r="P115" s="91"/>
      <c r="Q115" s="90" t="s">
        <v>2430</v>
      </c>
    </row>
    <row r="116" spans="1:17" ht="18" x14ac:dyDescent="0.25">
      <c r="A116" s="86" t="str">
        <f>VLOOKUP(E116,'LISTADO ATM'!$A$2:$C$894,3,0)</f>
        <v>NORTE</v>
      </c>
      <c r="B116" s="121" t="s">
        <v>2544</v>
      </c>
      <c r="C116" s="87">
        <v>44200.712719907409</v>
      </c>
      <c r="D116" s="87" t="s">
        <v>2478</v>
      </c>
      <c r="E116" s="117">
        <v>350</v>
      </c>
      <c r="F116" s="86" t="str">
        <f>VLOOKUP(E116,VIP!$A$2:$O11070,2,0)</f>
        <v>DRBR350</v>
      </c>
      <c r="G116" s="123" t="str">
        <f>VLOOKUP(E116,'LISTADO ATM'!$A$2:$B$893,2,0)</f>
        <v xml:space="preserve">ATM Oficina Villa Tapia </v>
      </c>
      <c r="H116" s="123" t="str">
        <f>VLOOKUP(E116,VIP!$A$2:$O15991,7,FALSE)</f>
        <v>Si</v>
      </c>
      <c r="I116" s="123" t="str">
        <f>VLOOKUP(E116,VIP!$A$2:$O7956,8,FALSE)</f>
        <v>Si</v>
      </c>
      <c r="J116" s="123" t="str">
        <f>VLOOKUP(E116,VIP!$A$2:$O7906,8,FALSE)</f>
        <v>Si</v>
      </c>
      <c r="K116" s="123" t="str">
        <f>VLOOKUP(E116,VIP!$A$2:$O11480,6,0)</f>
        <v>NO</v>
      </c>
      <c r="L116" s="123" t="s">
        <v>2430</v>
      </c>
      <c r="M116" s="88" t="s">
        <v>2473</v>
      </c>
      <c r="N116" s="88" t="s">
        <v>2483</v>
      </c>
      <c r="O116" s="123" t="s">
        <v>2487</v>
      </c>
      <c r="P116" s="91"/>
      <c r="Q116" s="90" t="s">
        <v>2430</v>
      </c>
    </row>
    <row r="117" spans="1:17" ht="18" x14ac:dyDescent="0.25">
      <c r="A117" s="86" t="str">
        <f>VLOOKUP(E117,'LISTADO ATM'!$A$2:$C$894,3,0)</f>
        <v>NORTE</v>
      </c>
      <c r="B117" s="121" t="s">
        <v>2543</v>
      </c>
      <c r="C117" s="87">
        <v>44200.714733796296</v>
      </c>
      <c r="D117" s="87" t="s">
        <v>2478</v>
      </c>
      <c r="E117" s="117">
        <v>857</v>
      </c>
      <c r="F117" s="86" t="str">
        <f>VLOOKUP(E117,VIP!$A$2:$O11069,2,0)</f>
        <v>DRBR857</v>
      </c>
      <c r="G117" s="123" t="str">
        <f>VLOOKUP(E117,'LISTADO ATM'!$A$2:$B$893,2,0)</f>
        <v xml:space="preserve">ATM Oficina Los Alamos </v>
      </c>
      <c r="H117" s="123" t="str">
        <f>VLOOKUP(E117,VIP!$A$2:$O15990,7,FALSE)</f>
        <v>Si</v>
      </c>
      <c r="I117" s="123" t="str">
        <f>VLOOKUP(E117,VIP!$A$2:$O7955,8,FALSE)</f>
        <v>Si</v>
      </c>
      <c r="J117" s="123" t="str">
        <f>VLOOKUP(E117,VIP!$A$2:$O7905,8,FALSE)</f>
        <v>Si</v>
      </c>
      <c r="K117" s="123" t="str">
        <f>VLOOKUP(E117,VIP!$A$2:$O11479,6,0)</f>
        <v>NO</v>
      </c>
      <c r="L117" s="123" t="s">
        <v>2430</v>
      </c>
      <c r="M117" s="88" t="s">
        <v>2473</v>
      </c>
      <c r="N117" s="88" t="s">
        <v>2483</v>
      </c>
      <c r="O117" s="123" t="s">
        <v>2487</v>
      </c>
      <c r="P117" s="91"/>
      <c r="Q117" s="90" t="s">
        <v>2430</v>
      </c>
    </row>
    <row r="118" spans="1:17" ht="18" x14ac:dyDescent="0.25">
      <c r="A118" s="86" t="str">
        <f>VLOOKUP(E118,'LISTADO ATM'!$A$2:$C$894,3,0)</f>
        <v>SUR</v>
      </c>
      <c r="B118" s="121" t="s">
        <v>2549</v>
      </c>
      <c r="C118" s="87">
        <v>44200.718518518515</v>
      </c>
      <c r="D118" s="87" t="s">
        <v>2478</v>
      </c>
      <c r="E118" s="117">
        <v>764</v>
      </c>
      <c r="F118" s="86" t="str">
        <f>VLOOKUP(E118,VIP!$A$2:$O11068,2,0)</f>
        <v>DRBR451</v>
      </c>
      <c r="G118" s="123" t="str">
        <f>VLOOKUP(E118,'LISTADO ATM'!$A$2:$B$893,2,0)</f>
        <v xml:space="preserve">ATM Oficina Elías Piña </v>
      </c>
      <c r="H118" s="123" t="str">
        <f>VLOOKUP(E118,VIP!$A$2:$O15989,7,FALSE)</f>
        <v>Si</v>
      </c>
      <c r="I118" s="123" t="str">
        <f>VLOOKUP(E118,VIP!$A$2:$O7954,8,FALSE)</f>
        <v>Si</v>
      </c>
      <c r="J118" s="123" t="str">
        <f>VLOOKUP(E118,VIP!$A$2:$O7904,8,FALSE)</f>
        <v>Si</v>
      </c>
      <c r="K118" s="123" t="str">
        <f>VLOOKUP(E118,VIP!$A$2:$O11478,6,0)</f>
        <v>NO</v>
      </c>
      <c r="L118" s="123" t="s">
        <v>2466</v>
      </c>
      <c r="M118" s="88" t="s">
        <v>2473</v>
      </c>
      <c r="N118" s="88" t="s">
        <v>2483</v>
      </c>
      <c r="O118" s="123" t="s">
        <v>2487</v>
      </c>
      <c r="P118" s="91"/>
      <c r="Q118" s="90" t="s">
        <v>2466</v>
      </c>
    </row>
    <row r="119" spans="1:17" ht="18" x14ac:dyDescent="0.25">
      <c r="A119" s="86" t="str">
        <f>VLOOKUP(E119,'LISTADO ATM'!$A$2:$C$894,3,0)</f>
        <v>NORTE</v>
      </c>
      <c r="B119" s="121" t="s">
        <v>2548</v>
      </c>
      <c r="C119" s="87">
        <v>44200.720983796295</v>
      </c>
      <c r="D119" s="87" t="s">
        <v>2478</v>
      </c>
      <c r="E119" s="117">
        <v>395</v>
      </c>
      <c r="F119" s="86" t="str">
        <f>VLOOKUP(E119,VIP!$A$2:$O11067,2,0)</f>
        <v>DRBR395</v>
      </c>
      <c r="G119" s="123" t="str">
        <f>VLOOKUP(E119,'LISTADO ATM'!$A$2:$B$893,2,0)</f>
        <v xml:space="preserve">ATM UNP Sabana Iglesia </v>
      </c>
      <c r="H119" s="123" t="str">
        <f>VLOOKUP(E119,VIP!$A$2:$O15988,7,FALSE)</f>
        <v>Si</v>
      </c>
      <c r="I119" s="123" t="str">
        <f>VLOOKUP(E119,VIP!$A$2:$O7953,8,FALSE)</f>
        <v>Si</v>
      </c>
      <c r="J119" s="123" t="str">
        <f>VLOOKUP(E119,VIP!$A$2:$O7903,8,FALSE)</f>
        <v>Si</v>
      </c>
      <c r="K119" s="123" t="str">
        <f>VLOOKUP(E119,VIP!$A$2:$O11477,6,0)</f>
        <v>NO</v>
      </c>
      <c r="L119" s="123" t="s">
        <v>2466</v>
      </c>
      <c r="M119" s="88" t="s">
        <v>2473</v>
      </c>
      <c r="N119" s="88" t="s">
        <v>2483</v>
      </c>
      <c r="O119" s="123" t="s">
        <v>2487</v>
      </c>
      <c r="P119" s="91"/>
      <c r="Q119" s="90" t="s">
        <v>2466</v>
      </c>
    </row>
    <row r="120" spans="1:17" ht="18" x14ac:dyDescent="0.25">
      <c r="A120" s="86" t="str">
        <f>VLOOKUP(E120,'LISTADO ATM'!$A$2:$C$894,3,0)</f>
        <v>ESTE</v>
      </c>
      <c r="B120" s="121" t="s">
        <v>2542</v>
      </c>
      <c r="C120" s="87">
        <v>44200.724143518521</v>
      </c>
      <c r="D120" s="87" t="s">
        <v>2477</v>
      </c>
      <c r="E120" s="117">
        <v>963</v>
      </c>
      <c r="F120" s="86" t="str">
        <f>VLOOKUP(E120,VIP!$A$2:$O11066,2,0)</f>
        <v>DRBR963</v>
      </c>
      <c r="G120" s="123" t="str">
        <f>VLOOKUP(E120,'LISTADO ATM'!$A$2:$B$893,2,0)</f>
        <v xml:space="preserve">ATM Multiplaza La Romana </v>
      </c>
      <c r="H120" s="123" t="str">
        <f>VLOOKUP(E120,VIP!$A$2:$O15987,7,FALSE)</f>
        <v>Si</v>
      </c>
      <c r="I120" s="123" t="str">
        <f>VLOOKUP(E120,VIP!$A$2:$O7952,8,FALSE)</f>
        <v>Si</v>
      </c>
      <c r="J120" s="123" t="str">
        <f>VLOOKUP(E120,VIP!$A$2:$O7902,8,FALSE)</f>
        <v>Si</v>
      </c>
      <c r="K120" s="123" t="str">
        <f>VLOOKUP(E120,VIP!$A$2:$O11476,6,0)</f>
        <v>NO</v>
      </c>
      <c r="L120" s="123" t="s">
        <v>2430</v>
      </c>
      <c r="M120" s="88" t="s">
        <v>2473</v>
      </c>
      <c r="N120" s="88" t="s">
        <v>2483</v>
      </c>
      <c r="O120" s="123" t="s">
        <v>2485</v>
      </c>
      <c r="P120" s="91"/>
      <c r="Q120" s="90" t="s">
        <v>2430</v>
      </c>
    </row>
    <row r="121" spans="1:17" ht="18" hidden="1" x14ac:dyDescent="0.25">
      <c r="A121" s="86" t="str">
        <f>VLOOKUP(E121,'LISTADO ATM'!$A$2:$C$894,3,0)</f>
        <v>SUR</v>
      </c>
      <c r="B121" s="121" t="s">
        <v>2555</v>
      </c>
      <c r="C121" s="87">
        <v>44200.76734953704</v>
      </c>
      <c r="D121" s="87" t="s">
        <v>2478</v>
      </c>
      <c r="E121" s="117">
        <v>829</v>
      </c>
      <c r="F121" s="86" t="str">
        <f>VLOOKUP(E121,VIP!$A$2:$O11065,2,0)</f>
        <v>DRBR829</v>
      </c>
      <c r="G121" s="123" t="str">
        <f>VLOOKUP(E121,'LISTADO ATM'!$A$2:$B$893,2,0)</f>
        <v xml:space="preserve">ATM UNP Multicentro Sirena Baní </v>
      </c>
      <c r="H121" s="123" t="str">
        <f>VLOOKUP(E121,VIP!$A$2:$O15986,7,FALSE)</f>
        <v>Si</v>
      </c>
      <c r="I121" s="123" t="str">
        <f>VLOOKUP(E121,VIP!$A$2:$O7951,8,FALSE)</f>
        <v>Si</v>
      </c>
      <c r="J121" s="123" t="str">
        <f>VLOOKUP(E121,VIP!$A$2:$O7901,8,FALSE)</f>
        <v>Si</v>
      </c>
      <c r="K121" s="123" t="str">
        <f>VLOOKUP(E121,VIP!$A$2:$O11475,6,0)</f>
        <v>NO</v>
      </c>
      <c r="L121" s="123" t="s">
        <v>2463</v>
      </c>
      <c r="M121" s="167" t="s">
        <v>2593</v>
      </c>
      <c r="N121" s="88" t="s">
        <v>2483</v>
      </c>
      <c r="O121" s="123" t="s">
        <v>2556</v>
      </c>
      <c r="P121" s="91"/>
      <c r="Q121" s="91" t="s">
        <v>2594</v>
      </c>
    </row>
    <row r="122" spans="1:17" ht="18" x14ac:dyDescent="0.25">
      <c r="A122" s="86" t="str">
        <f>VLOOKUP(E122,'LISTADO ATM'!$A$2:$C$894,3,0)</f>
        <v>NORTE</v>
      </c>
      <c r="B122" s="121" t="s">
        <v>2552</v>
      </c>
      <c r="C122" s="87">
        <v>44200.771053240744</v>
      </c>
      <c r="D122" s="87" t="s">
        <v>2481</v>
      </c>
      <c r="E122" s="117">
        <v>668</v>
      </c>
      <c r="F122" s="86" t="str">
        <f>VLOOKUP(E122,VIP!$A$2:$O11064,2,0)</f>
        <v>DRBR668</v>
      </c>
      <c r="G122" s="123" t="str">
        <f>VLOOKUP(E122,'LISTADO ATM'!$A$2:$B$893,2,0)</f>
        <v>ATM Hospital HEMMI (Santiago)</v>
      </c>
      <c r="H122" s="123" t="str">
        <f>VLOOKUP(E122,VIP!$A$2:$O15985,7,FALSE)</f>
        <v>N/A</v>
      </c>
      <c r="I122" s="123" t="str">
        <f>VLOOKUP(E122,VIP!$A$2:$O7950,8,FALSE)</f>
        <v>N/A</v>
      </c>
      <c r="J122" s="123" t="str">
        <f>VLOOKUP(E122,VIP!$A$2:$O7900,8,FALSE)</f>
        <v>N/A</v>
      </c>
      <c r="K122" s="123" t="str">
        <f>VLOOKUP(E122,VIP!$A$2:$O11474,6,0)</f>
        <v>N/A</v>
      </c>
      <c r="L122" s="123" t="s">
        <v>2430</v>
      </c>
      <c r="M122" s="88" t="s">
        <v>2473</v>
      </c>
      <c r="N122" s="88" t="s">
        <v>2483</v>
      </c>
      <c r="O122" s="123" t="s">
        <v>2488</v>
      </c>
      <c r="P122" s="91"/>
      <c r="Q122" s="90" t="s">
        <v>2430</v>
      </c>
    </row>
    <row r="123" spans="1:17" ht="18" x14ac:dyDescent="0.25">
      <c r="A123" s="86" t="str">
        <f>VLOOKUP(E123,'LISTADO ATM'!$A$2:$C$894,3,0)</f>
        <v>DISTRITO NACIONAL</v>
      </c>
      <c r="B123" s="121" t="s">
        <v>2554</v>
      </c>
      <c r="C123" s="87">
        <v>44200.773668981485</v>
      </c>
      <c r="D123" s="87" t="s">
        <v>2477</v>
      </c>
      <c r="E123" s="117">
        <v>410</v>
      </c>
      <c r="F123" s="86" t="str">
        <f>VLOOKUP(E123,VIP!$A$2:$O11063,2,0)</f>
        <v>DRBR410</v>
      </c>
      <c r="G123" s="123" t="str">
        <f>VLOOKUP(E123,'LISTADO ATM'!$A$2:$B$893,2,0)</f>
        <v xml:space="preserve">ATM Oficina Las Palmas de Herrera II </v>
      </c>
      <c r="H123" s="123" t="str">
        <f>VLOOKUP(E123,VIP!$A$2:$O15984,7,FALSE)</f>
        <v>Si</v>
      </c>
      <c r="I123" s="123" t="str">
        <f>VLOOKUP(E123,VIP!$A$2:$O7949,8,FALSE)</f>
        <v>Si</v>
      </c>
      <c r="J123" s="123" t="str">
        <f>VLOOKUP(E123,VIP!$A$2:$O7899,8,FALSE)</f>
        <v>Si</v>
      </c>
      <c r="K123" s="123" t="str">
        <f>VLOOKUP(E123,VIP!$A$2:$O11473,6,0)</f>
        <v>NO</v>
      </c>
      <c r="L123" s="123" t="s">
        <v>2430</v>
      </c>
      <c r="M123" s="88" t="s">
        <v>2473</v>
      </c>
      <c r="N123" s="88" t="s">
        <v>2483</v>
      </c>
      <c r="O123" s="123" t="s">
        <v>2485</v>
      </c>
      <c r="P123" s="91"/>
      <c r="Q123" s="90" t="s">
        <v>2430</v>
      </c>
    </row>
    <row r="124" spans="1:17" ht="18" x14ac:dyDescent="0.25">
      <c r="A124" s="86" t="str">
        <f>VLOOKUP(E124,'LISTADO ATM'!$A$2:$C$894,3,0)</f>
        <v>NORTE</v>
      </c>
      <c r="B124" s="121" t="s">
        <v>2553</v>
      </c>
      <c r="C124" s="87">
        <v>44200.780578703707</v>
      </c>
      <c r="D124" s="87" t="s">
        <v>2190</v>
      </c>
      <c r="E124" s="117">
        <v>633</v>
      </c>
      <c r="F124" s="86" t="str">
        <f>VLOOKUP(E124,VIP!$A$2:$O11062,2,0)</f>
        <v>DRBR260</v>
      </c>
      <c r="G124" s="123" t="str">
        <f>VLOOKUP(E124,'LISTADO ATM'!$A$2:$B$893,2,0)</f>
        <v xml:space="preserve">ATM Autobanco Las Colinas </v>
      </c>
      <c r="H124" s="123" t="str">
        <f>VLOOKUP(E124,VIP!$A$2:$O15983,7,FALSE)</f>
        <v>Si</v>
      </c>
      <c r="I124" s="123" t="str">
        <f>VLOOKUP(E124,VIP!$A$2:$O7948,8,FALSE)</f>
        <v>Si</v>
      </c>
      <c r="J124" s="123" t="str">
        <f>VLOOKUP(E124,VIP!$A$2:$O7898,8,FALSE)</f>
        <v>Si</v>
      </c>
      <c r="K124" s="123" t="str">
        <f>VLOOKUP(E124,VIP!$A$2:$O11472,6,0)</f>
        <v>SI</v>
      </c>
      <c r="L124" s="123" t="s">
        <v>2228</v>
      </c>
      <c r="M124" s="88" t="s">
        <v>2473</v>
      </c>
      <c r="N124" s="88" t="s">
        <v>2483</v>
      </c>
      <c r="O124" s="123" t="s">
        <v>2484</v>
      </c>
      <c r="P124" s="91"/>
      <c r="Q124" s="90" t="s">
        <v>2228</v>
      </c>
    </row>
    <row r="125" spans="1:17" ht="18" hidden="1" x14ac:dyDescent="0.25">
      <c r="A125" s="86" t="str">
        <f>VLOOKUP(E125,'LISTADO ATM'!$A$2:$C$894,3,0)</f>
        <v>DISTRITO NACIONAL</v>
      </c>
      <c r="B125" s="121" t="s">
        <v>2563</v>
      </c>
      <c r="C125" s="87">
        <v>44200.843460648146</v>
      </c>
      <c r="D125" s="87" t="s">
        <v>2189</v>
      </c>
      <c r="E125" s="117">
        <v>541</v>
      </c>
      <c r="F125" s="86" t="str">
        <f>VLOOKUP(E125,VIP!$A$2:$O11070,2,0)</f>
        <v>DRBR541</v>
      </c>
      <c r="G125" s="123" t="str">
        <f>VLOOKUP(E125,'LISTADO ATM'!$A$2:$B$893,2,0)</f>
        <v xml:space="preserve">ATM Oficina Sambil II </v>
      </c>
      <c r="H125" s="123" t="str">
        <f>VLOOKUP(E125,VIP!$A$2:$O15991,7,FALSE)</f>
        <v>Si</v>
      </c>
      <c r="I125" s="123" t="str">
        <f>VLOOKUP(E125,VIP!$A$2:$O7956,8,FALSE)</f>
        <v>Si</v>
      </c>
      <c r="J125" s="123" t="str">
        <f>VLOOKUP(E125,VIP!$A$2:$O7906,8,FALSE)</f>
        <v>Si</v>
      </c>
      <c r="K125" s="123" t="str">
        <f>VLOOKUP(E125,VIP!$A$2:$O11480,6,0)</f>
        <v>SI</v>
      </c>
      <c r="L125" s="123" t="s">
        <v>2463</v>
      </c>
      <c r="M125" s="167" t="s">
        <v>2593</v>
      </c>
      <c r="N125" s="88" t="s">
        <v>2483</v>
      </c>
      <c r="O125" s="123" t="s">
        <v>2486</v>
      </c>
      <c r="P125" s="91"/>
      <c r="Q125" s="91" t="s">
        <v>2594</v>
      </c>
    </row>
    <row r="126" spans="1:17" ht="18" x14ac:dyDescent="0.25">
      <c r="A126" s="86" t="str">
        <f>VLOOKUP(E126,'LISTADO ATM'!$A$2:$C$894,3,0)</f>
        <v>NORTE</v>
      </c>
      <c r="B126" s="121" t="s">
        <v>2562</v>
      </c>
      <c r="C126" s="87">
        <v>44200.848217592589</v>
      </c>
      <c r="D126" s="87" t="s">
        <v>2190</v>
      </c>
      <c r="E126" s="117">
        <v>501</v>
      </c>
      <c r="F126" s="86" t="str">
        <f>VLOOKUP(E126,VIP!$A$2:$O11069,2,0)</f>
        <v>DRBR501</v>
      </c>
      <c r="G126" s="123" t="str">
        <f>VLOOKUP(E126,'LISTADO ATM'!$A$2:$B$893,2,0)</f>
        <v xml:space="preserve">ATM UNP La Canela </v>
      </c>
      <c r="H126" s="123" t="str">
        <f>VLOOKUP(E126,VIP!$A$2:$O15990,7,FALSE)</f>
        <v>Si</v>
      </c>
      <c r="I126" s="123" t="str">
        <f>VLOOKUP(E126,VIP!$A$2:$O7955,8,FALSE)</f>
        <v>Si</v>
      </c>
      <c r="J126" s="123" t="str">
        <f>VLOOKUP(E126,VIP!$A$2:$O7905,8,FALSE)</f>
        <v>Si</v>
      </c>
      <c r="K126" s="123" t="str">
        <f>VLOOKUP(E126,VIP!$A$2:$O11479,6,0)</f>
        <v>NO</v>
      </c>
      <c r="L126" s="123" t="s">
        <v>2228</v>
      </c>
      <c r="M126" s="88" t="s">
        <v>2473</v>
      </c>
      <c r="N126" s="88" t="s">
        <v>2483</v>
      </c>
      <c r="O126" s="123" t="s">
        <v>2484</v>
      </c>
      <c r="P126" s="91"/>
      <c r="Q126" s="90" t="s">
        <v>2228</v>
      </c>
    </row>
    <row r="127" spans="1:17" ht="18" x14ac:dyDescent="0.25">
      <c r="A127" s="86" t="str">
        <f>VLOOKUP(E127,'LISTADO ATM'!$A$2:$C$894,3,0)</f>
        <v>NORTE</v>
      </c>
      <c r="B127" s="121" t="s">
        <v>2561</v>
      </c>
      <c r="C127" s="87">
        <v>44200.85125</v>
      </c>
      <c r="D127" s="87" t="s">
        <v>2481</v>
      </c>
      <c r="E127" s="117">
        <v>747</v>
      </c>
      <c r="F127" s="86" t="str">
        <f>VLOOKUP(E127,VIP!$A$2:$O11068,2,0)</f>
        <v>DRBR200</v>
      </c>
      <c r="G127" s="123" t="str">
        <f>VLOOKUP(E127,'LISTADO ATM'!$A$2:$B$893,2,0)</f>
        <v xml:space="preserve">ATM Club BR (Santiago) </v>
      </c>
      <c r="H127" s="123" t="str">
        <f>VLOOKUP(E127,VIP!$A$2:$O15989,7,FALSE)</f>
        <v>Si</v>
      </c>
      <c r="I127" s="123" t="str">
        <f>VLOOKUP(E127,VIP!$A$2:$O7954,8,FALSE)</f>
        <v>Si</v>
      </c>
      <c r="J127" s="123" t="str">
        <f>VLOOKUP(E127,VIP!$A$2:$O7904,8,FALSE)</f>
        <v>Si</v>
      </c>
      <c r="K127" s="123" t="str">
        <f>VLOOKUP(E127,VIP!$A$2:$O11478,6,0)</f>
        <v>SI</v>
      </c>
      <c r="L127" s="123" t="s">
        <v>2430</v>
      </c>
      <c r="M127" s="88" t="s">
        <v>2473</v>
      </c>
      <c r="N127" s="88" t="s">
        <v>2483</v>
      </c>
      <c r="O127" s="123" t="s">
        <v>2488</v>
      </c>
      <c r="P127" s="91"/>
      <c r="Q127" s="90" t="s">
        <v>2430</v>
      </c>
    </row>
    <row r="128" spans="1:17" ht="18" x14ac:dyDescent="0.25">
      <c r="A128" s="86" t="str">
        <f>VLOOKUP(E128,'LISTADO ATM'!$A$2:$C$894,3,0)</f>
        <v>NORTE</v>
      </c>
      <c r="B128" s="121" t="s">
        <v>2560</v>
      </c>
      <c r="C128" s="87">
        <v>44200.861863425926</v>
      </c>
      <c r="D128" s="87" t="s">
        <v>2481</v>
      </c>
      <c r="E128" s="117">
        <v>990</v>
      </c>
      <c r="F128" s="86" t="str">
        <f>VLOOKUP(E128,VIP!$A$2:$O11067,2,0)</f>
        <v>DRBR742</v>
      </c>
      <c r="G128" s="123" t="str">
        <f>VLOOKUP(E128,'LISTADO ATM'!$A$2:$B$893,2,0)</f>
        <v xml:space="preserve">ATM Autoservicio Bonao II </v>
      </c>
      <c r="H128" s="123" t="str">
        <f>VLOOKUP(E128,VIP!$A$2:$O15988,7,FALSE)</f>
        <v>Si</v>
      </c>
      <c r="I128" s="123" t="str">
        <f>VLOOKUP(E128,VIP!$A$2:$O7953,8,FALSE)</f>
        <v>Si</v>
      </c>
      <c r="J128" s="123" t="str">
        <f>VLOOKUP(E128,VIP!$A$2:$O7903,8,FALSE)</f>
        <v>Si</v>
      </c>
      <c r="K128" s="123" t="str">
        <f>VLOOKUP(E128,VIP!$A$2:$O11477,6,0)</f>
        <v>NO</v>
      </c>
      <c r="L128" s="123" t="s">
        <v>2565</v>
      </c>
      <c r="M128" s="88" t="s">
        <v>2473</v>
      </c>
      <c r="N128" s="88" t="s">
        <v>2483</v>
      </c>
      <c r="O128" s="123" t="s">
        <v>2488</v>
      </c>
      <c r="P128" s="91"/>
      <c r="Q128" s="90" t="s">
        <v>2565</v>
      </c>
    </row>
    <row r="129" spans="1:17" ht="18" hidden="1" x14ac:dyDescent="0.25">
      <c r="A129" s="86" t="str">
        <f>VLOOKUP(E129,'LISTADO ATM'!$A$2:$C$894,3,0)</f>
        <v>ESTE</v>
      </c>
      <c r="B129" s="121" t="s">
        <v>2559</v>
      </c>
      <c r="C129" s="87">
        <v>44200.867395833331</v>
      </c>
      <c r="D129" s="87" t="s">
        <v>2189</v>
      </c>
      <c r="E129" s="117">
        <v>366</v>
      </c>
      <c r="F129" s="86" t="str">
        <f>VLOOKUP(E129,VIP!$A$2:$O11066,2,0)</f>
        <v>DRBR366</v>
      </c>
      <c r="G129" s="123" t="str">
        <f>VLOOKUP(E129,'LISTADO ATM'!$A$2:$B$893,2,0)</f>
        <v>ATM Oficina Boulevard (Higuey) II</v>
      </c>
      <c r="H129" s="123" t="str">
        <f>VLOOKUP(E129,VIP!$A$2:$O15987,7,FALSE)</f>
        <v>N/A</v>
      </c>
      <c r="I129" s="123" t="str">
        <f>VLOOKUP(E129,VIP!$A$2:$O7952,8,FALSE)</f>
        <v>N/A</v>
      </c>
      <c r="J129" s="123" t="str">
        <f>VLOOKUP(E129,VIP!$A$2:$O7902,8,FALSE)</f>
        <v>N/A</v>
      </c>
      <c r="K129" s="123" t="str">
        <f>VLOOKUP(E129,VIP!$A$2:$O11476,6,0)</f>
        <v>N/A</v>
      </c>
      <c r="L129" s="123" t="s">
        <v>2564</v>
      </c>
      <c r="M129" s="167" t="s">
        <v>2593</v>
      </c>
      <c r="N129" s="88" t="s">
        <v>2483</v>
      </c>
      <c r="O129" s="123" t="s">
        <v>2486</v>
      </c>
      <c r="P129" s="91"/>
      <c r="Q129" s="91" t="s">
        <v>2594</v>
      </c>
    </row>
    <row r="130" spans="1:17" ht="18" x14ac:dyDescent="0.25">
      <c r="A130" s="86" t="str">
        <f>VLOOKUP(E130,'LISTADO ATM'!$A$2:$C$894,3,0)</f>
        <v>DISTRITO NACIONAL</v>
      </c>
      <c r="B130" s="121" t="s">
        <v>2558</v>
      </c>
      <c r="C130" s="87">
        <v>44200.869664351849</v>
      </c>
      <c r="D130" s="87" t="s">
        <v>2189</v>
      </c>
      <c r="E130" s="117">
        <v>240</v>
      </c>
      <c r="F130" s="86" t="str">
        <f>VLOOKUP(E130,VIP!$A$2:$O11065,2,0)</f>
        <v>DRBR24D</v>
      </c>
      <c r="G130" s="123" t="str">
        <f>VLOOKUP(E130,'LISTADO ATM'!$A$2:$B$893,2,0)</f>
        <v xml:space="preserve">ATM Oficina Carrefour I </v>
      </c>
      <c r="H130" s="123" t="str">
        <f>VLOOKUP(E130,VIP!$A$2:$O15986,7,FALSE)</f>
        <v>Si</v>
      </c>
      <c r="I130" s="123" t="str">
        <f>VLOOKUP(E130,VIP!$A$2:$O7951,8,FALSE)</f>
        <v>Si</v>
      </c>
      <c r="J130" s="123" t="str">
        <f>VLOOKUP(E130,VIP!$A$2:$O7901,8,FALSE)</f>
        <v>Si</v>
      </c>
      <c r="K130" s="123" t="str">
        <f>VLOOKUP(E130,VIP!$A$2:$O11475,6,0)</f>
        <v>SI</v>
      </c>
      <c r="L130" s="123" t="s">
        <v>2228</v>
      </c>
      <c r="M130" s="88" t="s">
        <v>2473</v>
      </c>
      <c r="N130" s="88" t="s">
        <v>2483</v>
      </c>
      <c r="O130" s="123" t="s">
        <v>2486</v>
      </c>
      <c r="P130" s="91"/>
      <c r="Q130" s="90" t="s">
        <v>2228</v>
      </c>
    </row>
    <row r="131" spans="1:17" ht="18" x14ac:dyDescent="0.25">
      <c r="A131" s="86" t="str">
        <f>VLOOKUP(E131,'LISTADO ATM'!$A$2:$C$894,3,0)</f>
        <v>DISTRITO NACIONAL</v>
      </c>
      <c r="B131" s="121" t="s">
        <v>2557</v>
      </c>
      <c r="C131" s="87">
        <v>44200.914386574077</v>
      </c>
      <c r="D131" s="87" t="s">
        <v>2189</v>
      </c>
      <c r="E131" s="117">
        <v>696</v>
      </c>
      <c r="F131" s="86" t="str">
        <f>VLOOKUP(E131,VIP!$A$2:$O11064,2,0)</f>
        <v>DRBR696</v>
      </c>
      <c r="G131" s="123" t="str">
        <f>VLOOKUP(E131,'LISTADO ATM'!$A$2:$B$893,2,0)</f>
        <v>ATM Olé Jacobo Majluta</v>
      </c>
      <c r="H131" s="123" t="str">
        <f>VLOOKUP(E131,VIP!$A$2:$O15985,7,FALSE)</f>
        <v>Si</v>
      </c>
      <c r="I131" s="123" t="str">
        <f>VLOOKUP(E131,VIP!$A$2:$O7950,8,FALSE)</f>
        <v>Si</v>
      </c>
      <c r="J131" s="123" t="str">
        <f>VLOOKUP(E131,VIP!$A$2:$O7900,8,FALSE)</f>
        <v>Si</v>
      </c>
      <c r="K131" s="123" t="str">
        <f>VLOOKUP(E131,VIP!$A$2:$O11474,6,0)</f>
        <v>NO</v>
      </c>
      <c r="L131" s="123" t="s">
        <v>2228</v>
      </c>
      <c r="M131" s="88" t="s">
        <v>2473</v>
      </c>
      <c r="N131" s="88" t="s">
        <v>2483</v>
      </c>
      <c r="O131" s="123" t="s">
        <v>2486</v>
      </c>
      <c r="P131" s="91"/>
      <c r="Q131" s="90" t="s">
        <v>2228</v>
      </c>
    </row>
    <row r="132" spans="1:17" s="92" customFormat="1" ht="18" x14ac:dyDescent="0.25">
      <c r="A132" s="86" t="str">
        <f>VLOOKUP(E132,'LISTADO ATM'!$A$2:$C$894,3,0)</f>
        <v>SUR</v>
      </c>
      <c r="B132" s="121" t="s">
        <v>2582</v>
      </c>
      <c r="C132" s="87">
        <v>44200.964826388888</v>
      </c>
      <c r="D132" s="87" t="s">
        <v>2190</v>
      </c>
      <c r="E132" s="117">
        <v>342</v>
      </c>
      <c r="F132" s="86" t="str">
        <f>VLOOKUP(E132,VIP!$A$2:$O11082,2,0)</f>
        <v>DRBR342</v>
      </c>
      <c r="G132" s="123" t="str">
        <f>VLOOKUP(E132,'LISTADO ATM'!$A$2:$B$893,2,0)</f>
        <v>ATM Oficina Obras Públicas Azua</v>
      </c>
      <c r="H132" s="123" t="str">
        <f>VLOOKUP(E132,VIP!$A$2:$O16003,7,FALSE)</f>
        <v>Si</v>
      </c>
      <c r="I132" s="123" t="str">
        <f>VLOOKUP(E132,VIP!$A$2:$O7968,8,FALSE)</f>
        <v>Si</v>
      </c>
      <c r="J132" s="123" t="str">
        <f>VLOOKUP(E132,VIP!$A$2:$O7918,8,FALSE)</f>
        <v>Si</v>
      </c>
      <c r="K132" s="123" t="str">
        <f>VLOOKUP(E132,VIP!$A$2:$O11492,6,0)</f>
        <v>SI</v>
      </c>
      <c r="L132" s="123" t="s">
        <v>2583</v>
      </c>
      <c r="M132" s="88" t="s">
        <v>2473</v>
      </c>
      <c r="N132" s="88" t="s">
        <v>2483</v>
      </c>
      <c r="O132" s="123" t="s">
        <v>2484</v>
      </c>
      <c r="P132" s="91"/>
      <c r="Q132" s="90" t="s">
        <v>2583</v>
      </c>
    </row>
    <row r="133" spans="1:17" s="92" customFormat="1" ht="18" x14ac:dyDescent="0.25">
      <c r="A133" s="86" t="str">
        <f>VLOOKUP(E133,'LISTADO ATM'!$A$2:$C$894,3,0)</f>
        <v>ESTE</v>
      </c>
      <c r="B133" s="121" t="s">
        <v>2581</v>
      </c>
      <c r="C133" s="87">
        <v>44200.978125000001</v>
      </c>
      <c r="D133" s="87" t="s">
        <v>2189</v>
      </c>
      <c r="E133" s="117">
        <v>822</v>
      </c>
      <c r="F133" s="86" t="str">
        <f>VLOOKUP(E133,VIP!$A$2:$O11081,2,0)</f>
        <v>DRBR822</v>
      </c>
      <c r="G133" s="123" t="str">
        <f>VLOOKUP(E133,'LISTADO ATM'!$A$2:$B$893,2,0)</f>
        <v xml:space="preserve">ATM INDUSPALMA </v>
      </c>
      <c r="H133" s="123" t="str">
        <f>VLOOKUP(E133,VIP!$A$2:$O16002,7,FALSE)</f>
        <v>Si</v>
      </c>
      <c r="I133" s="123" t="str">
        <f>VLOOKUP(E133,VIP!$A$2:$O7967,8,FALSE)</f>
        <v>Si</v>
      </c>
      <c r="J133" s="123" t="str">
        <f>VLOOKUP(E133,VIP!$A$2:$O7917,8,FALSE)</f>
        <v>Si</v>
      </c>
      <c r="K133" s="123" t="str">
        <f>VLOOKUP(E133,VIP!$A$2:$O11491,6,0)</f>
        <v>NO</v>
      </c>
      <c r="L133" s="123" t="s">
        <v>2254</v>
      </c>
      <c r="M133" s="88" t="s">
        <v>2473</v>
      </c>
      <c r="N133" s="88" t="s">
        <v>2483</v>
      </c>
      <c r="O133" s="123" t="s">
        <v>2486</v>
      </c>
      <c r="P133" s="91"/>
      <c r="Q133" s="90" t="s">
        <v>2254</v>
      </c>
    </row>
    <row r="134" spans="1:17" s="92" customFormat="1" ht="18" x14ac:dyDescent="0.25">
      <c r="A134" s="86" t="str">
        <f>VLOOKUP(E134,'LISTADO ATM'!$A$2:$C$894,3,0)</f>
        <v>NORTE</v>
      </c>
      <c r="B134" s="121" t="s">
        <v>2580</v>
      </c>
      <c r="C134" s="87">
        <v>44201.008437500001</v>
      </c>
      <c r="D134" s="87" t="s">
        <v>2478</v>
      </c>
      <c r="E134" s="117">
        <v>52</v>
      </c>
      <c r="F134" s="86" t="str">
        <f>VLOOKUP(E134,VIP!$A$2:$O11080,2,0)</f>
        <v>DRBR052</v>
      </c>
      <c r="G134" s="123" t="str">
        <f>VLOOKUP(E134,'LISTADO ATM'!$A$2:$B$893,2,0)</f>
        <v xml:space="preserve">ATM Oficina Jarabacoa </v>
      </c>
      <c r="H134" s="123" t="str">
        <f>VLOOKUP(E134,VIP!$A$2:$O16001,7,FALSE)</f>
        <v>Si</v>
      </c>
      <c r="I134" s="123" t="str">
        <f>VLOOKUP(E134,VIP!$A$2:$O7966,8,FALSE)</f>
        <v>Si</v>
      </c>
      <c r="J134" s="123" t="str">
        <f>VLOOKUP(E134,VIP!$A$2:$O7916,8,FALSE)</f>
        <v>Si</v>
      </c>
      <c r="K134" s="123" t="str">
        <f>VLOOKUP(E134,VIP!$A$2:$O11490,6,0)</f>
        <v>NO</v>
      </c>
      <c r="L134" s="123" t="s">
        <v>2430</v>
      </c>
      <c r="M134" s="88" t="s">
        <v>2473</v>
      </c>
      <c r="N134" s="88" t="s">
        <v>2483</v>
      </c>
      <c r="O134" s="123" t="s">
        <v>2496</v>
      </c>
      <c r="P134" s="91"/>
      <c r="Q134" s="90" t="s">
        <v>2430</v>
      </c>
    </row>
    <row r="135" spans="1:17" s="92" customFormat="1" ht="18" x14ac:dyDescent="0.25">
      <c r="A135" s="86" t="str">
        <f>VLOOKUP(E135,'LISTADO ATM'!$A$2:$C$894,3,0)</f>
        <v>DISTRITO NACIONAL</v>
      </c>
      <c r="B135" s="121" t="s">
        <v>2579</v>
      </c>
      <c r="C135" s="87">
        <v>44201.013877314814</v>
      </c>
      <c r="D135" s="87" t="s">
        <v>2477</v>
      </c>
      <c r="E135" s="117">
        <v>192</v>
      </c>
      <c r="F135" s="86" t="str">
        <f>VLOOKUP(E135,VIP!$A$2:$O11079,2,0)</f>
        <v>DRBR192</v>
      </c>
      <c r="G135" s="123" t="str">
        <f>VLOOKUP(E135,'LISTADO ATM'!$A$2:$B$893,2,0)</f>
        <v xml:space="preserve">ATM Autobanco Luperón II </v>
      </c>
      <c r="H135" s="123" t="str">
        <f>VLOOKUP(E135,VIP!$A$2:$O16000,7,FALSE)</f>
        <v>Si</v>
      </c>
      <c r="I135" s="123" t="str">
        <f>VLOOKUP(E135,VIP!$A$2:$O7965,8,FALSE)</f>
        <v>Si</v>
      </c>
      <c r="J135" s="123" t="str">
        <f>VLOOKUP(E135,VIP!$A$2:$O7915,8,FALSE)</f>
        <v>Si</v>
      </c>
      <c r="K135" s="123" t="str">
        <f>VLOOKUP(E135,VIP!$A$2:$O11489,6,0)</f>
        <v>NO</v>
      </c>
      <c r="L135" s="123" t="s">
        <v>2430</v>
      </c>
      <c r="M135" s="88" t="s">
        <v>2473</v>
      </c>
      <c r="N135" s="88" t="s">
        <v>2483</v>
      </c>
      <c r="O135" s="123" t="s">
        <v>2485</v>
      </c>
      <c r="P135" s="91"/>
      <c r="Q135" s="90" t="s">
        <v>2430</v>
      </c>
    </row>
    <row r="136" spans="1:17" s="92" customFormat="1" ht="18" x14ac:dyDescent="0.25">
      <c r="A136" s="86" t="str">
        <f>VLOOKUP(E136,'LISTADO ATM'!$A$2:$C$894,3,0)</f>
        <v>NORTE</v>
      </c>
      <c r="B136" s="121" t="s">
        <v>2578</v>
      </c>
      <c r="C136" s="87">
        <v>44201.017789351848</v>
      </c>
      <c r="D136" s="87" t="s">
        <v>2478</v>
      </c>
      <c r="E136" s="117">
        <v>774</v>
      </c>
      <c r="F136" s="86" t="str">
        <f>VLOOKUP(E136,VIP!$A$2:$O11078,2,0)</f>
        <v>DRBR061</v>
      </c>
      <c r="G136" s="123" t="str">
        <f>VLOOKUP(E136,'LISTADO ATM'!$A$2:$B$893,2,0)</f>
        <v xml:space="preserve">ATM Oficina Montecristi </v>
      </c>
      <c r="H136" s="123" t="str">
        <f>VLOOKUP(E136,VIP!$A$2:$O15999,7,FALSE)</f>
        <v>Si</v>
      </c>
      <c r="I136" s="123" t="str">
        <f>VLOOKUP(E136,VIP!$A$2:$O7964,8,FALSE)</f>
        <v>Si</v>
      </c>
      <c r="J136" s="123" t="str">
        <f>VLOOKUP(E136,VIP!$A$2:$O7914,8,FALSE)</f>
        <v>Si</v>
      </c>
      <c r="K136" s="123" t="str">
        <f>VLOOKUP(E136,VIP!$A$2:$O11488,6,0)</f>
        <v>NO</v>
      </c>
      <c r="L136" s="123" t="s">
        <v>2430</v>
      </c>
      <c r="M136" s="88" t="s">
        <v>2473</v>
      </c>
      <c r="N136" s="88" t="s">
        <v>2483</v>
      </c>
      <c r="O136" s="123" t="s">
        <v>2496</v>
      </c>
      <c r="P136" s="91"/>
      <c r="Q136" s="90" t="s">
        <v>2430</v>
      </c>
    </row>
    <row r="137" spans="1:17" s="92" customFormat="1" ht="18" x14ac:dyDescent="0.25">
      <c r="A137" s="86" t="str">
        <f>VLOOKUP(E137,'LISTADO ATM'!$A$2:$C$894,3,0)</f>
        <v>DISTRITO NACIONAL</v>
      </c>
      <c r="B137" s="121" t="s">
        <v>2577</v>
      </c>
      <c r="C137" s="87">
        <v>44201.024687500001</v>
      </c>
      <c r="D137" s="87" t="s">
        <v>2481</v>
      </c>
      <c r="E137" s="117">
        <v>459</v>
      </c>
      <c r="F137" s="86" t="str">
        <f>VLOOKUP(E137,VIP!$A$2:$O11077,2,0)</f>
        <v>DRBR459</v>
      </c>
      <c r="G137" s="123" t="str">
        <f>VLOOKUP(E137,'LISTADO ATM'!$A$2:$B$893,2,0)</f>
        <v>ATM Estación Jima Bonao</v>
      </c>
      <c r="H137" s="123" t="str">
        <f>VLOOKUP(E137,VIP!$A$2:$O15998,7,FALSE)</f>
        <v>Si</v>
      </c>
      <c r="I137" s="123" t="str">
        <f>VLOOKUP(E137,VIP!$A$2:$O7963,8,FALSE)</f>
        <v>Si</v>
      </c>
      <c r="J137" s="123" t="str">
        <f>VLOOKUP(E137,VIP!$A$2:$O7913,8,FALSE)</f>
        <v>Si</v>
      </c>
      <c r="K137" s="123" t="str">
        <f>VLOOKUP(E137,VIP!$A$2:$O11487,6,0)</f>
        <v>NO</v>
      </c>
      <c r="L137" s="123" t="s">
        <v>2430</v>
      </c>
      <c r="M137" s="88" t="s">
        <v>2473</v>
      </c>
      <c r="N137" s="88" t="s">
        <v>2483</v>
      </c>
      <c r="O137" s="123" t="s">
        <v>2488</v>
      </c>
      <c r="P137" s="91"/>
      <c r="Q137" s="90" t="s">
        <v>2430</v>
      </c>
    </row>
    <row r="138" spans="1:17" s="92" customFormat="1" ht="18" x14ac:dyDescent="0.25">
      <c r="A138" s="86" t="str">
        <f>VLOOKUP(E138,'LISTADO ATM'!$A$2:$C$894,3,0)</f>
        <v>NORTE</v>
      </c>
      <c r="B138" s="121" t="s">
        <v>2576</v>
      </c>
      <c r="C138" s="87">
        <v>44201.026944444442</v>
      </c>
      <c r="D138" s="87" t="s">
        <v>2481</v>
      </c>
      <c r="E138" s="117">
        <v>832</v>
      </c>
      <c r="F138" s="86" t="str">
        <f>VLOOKUP(E138,VIP!$A$2:$O11076,2,0)</f>
        <v>DRBR832</v>
      </c>
      <c r="G138" s="123" t="str">
        <f>VLOOKUP(E138,'LISTADO ATM'!$A$2:$B$893,2,0)</f>
        <v xml:space="preserve">ATM Hospital Traumatológico La Vega </v>
      </c>
      <c r="H138" s="123" t="str">
        <f>VLOOKUP(E138,VIP!$A$2:$O15997,7,FALSE)</f>
        <v>Si</v>
      </c>
      <c r="I138" s="123" t="str">
        <f>VLOOKUP(E138,VIP!$A$2:$O7962,8,FALSE)</f>
        <v>Si</v>
      </c>
      <c r="J138" s="123" t="str">
        <f>VLOOKUP(E138,VIP!$A$2:$O7912,8,FALSE)</f>
        <v>Si</v>
      </c>
      <c r="K138" s="123" t="str">
        <f>VLOOKUP(E138,VIP!$A$2:$O11486,6,0)</f>
        <v>NO</v>
      </c>
      <c r="L138" s="123" t="s">
        <v>2430</v>
      </c>
      <c r="M138" s="88" t="s">
        <v>2473</v>
      </c>
      <c r="N138" s="88" t="s">
        <v>2483</v>
      </c>
      <c r="O138" s="123" t="s">
        <v>2488</v>
      </c>
      <c r="P138" s="91"/>
      <c r="Q138" s="90" t="s">
        <v>2430</v>
      </c>
    </row>
    <row r="139" spans="1:17" s="92" customFormat="1" ht="18" x14ac:dyDescent="0.25">
      <c r="A139" s="86" t="str">
        <f>VLOOKUP(E139,'LISTADO ATM'!$A$2:$C$894,3,0)</f>
        <v>NORTE</v>
      </c>
      <c r="B139" s="121" t="s">
        <v>2575</v>
      </c>
      <c r="C139" s="87">
        <v>44201.032627314817</v>
      </c>
      <c r="D139" s="87" t="s">
        <v>2481</v>
      </c>
      <c r="E139" s="117">
        <v>99</v>
      </c>
      <c r="F139" s="86" t="str">
        <f>VLOOKUP(E139,VIP!$A$2:$O11075,2,0)</f>
        <v>DRBR099</v>
      </c>
      <c r="G139" s="123" t="str">
        <f>VLOOKUP(E139,'LISTADO ATM'!$A$2:$B$893,2,0)</f>
        <v xml:space="preserve">ATM Multicentro La Sirena S.F.M. </v>
      </c>
      <c r="H139" s="123" t="str">
        <f>VLOOKUP(E139,VIP!$A$2:$O15996,7,FALSE)</f>
        <v>Si</v>
      </c>
      <c r="I139" s="123" t="str">
        <f>VLOOKUP(E139,VIP!$A$2:$O7961,8,FALSE)</f>
        <v>Si</v>
      </c>
      <c r="J139" s="123" t="str">
        <f>VLOOKUP(E139,VIP!$A$2:$O7911,8,FALSE)</f>
        <v>Si</v>
      </c>
      <c r="K139" s="123" t="str">
        <f>VLOOKUP(E139,VIP!$A$2:$O11485,6,0)</f>
        <v>NO</v>
      </c>
      <c r="L139" s="123" t="s">
        <v>2466</v>
      </c>
      <c r="M139" s="88" t="s">
        <v>2473</v>
      </c>
      <c r="N139" s="88" t="s">
        <v>2483</v>
      </c>
      <c r="O139" s="123" t="s">
        <v>2488</v>
      </c>
      <c r="P139" s="91"/>
      <c r="Q139" s="90" t="s">
        <v>2466</v>
      </c>
    </row>
    <row r="140" spans="1:17" s="92" customFormat="1" ht="18" x14ac:dyDescent="0.25">
      <c r="A140" s="86" t="str">
        <f>VLOOKUP(E140,'LISTADO ATM'!$A$2:$C$894,3,0)</f>
        <v>DISTRITO NACIONAL</v>
      </c>
      <c r="B140" s="121" t="s">
        <v>2574</v>
      </c>
      <c r="C140" s="87">
        <v>44201.042280092595</v>
      </c>
      <c r="D140" s="87" t="s">
        <v>2477</v>
      </c>
      <c r="E140" s="117">
        <v>515</v>
      </c>
      <c r="F140" s="86" t="str">
        <f>VLOOKUP(E140,VIP!$A$2:$O11074,2,0)</f>
        <v>DRBR515</v>
      </c>
      <c r="G140" s="123" t="str">
        <f>VLOOKUP(E140,'LISTADO ATM'!$A$2:$B$893,2,0)</f>
        <v xml:space="preserve">ATM Oficina Agora Mall I </v>
      </c>
      <c r="H140" s="123" t="str">
        <f>VLOOKUP(E140,VIP!$A$2:$O15995,7,FALSE)</f>
        <v>Si</v>
      </c>
      <c r="I140" s="123" t="str">
        <f>VLOOKUP(E140,VIP!$A$2:$O7960,8,FALSE)</f>
        <v>Si</v>
      </c>
      <c r="J140" s="123" t="str">
        <f>VLOOKUP(E140,VIP!$A$2:$O7910,8,FALSE)</f>
        <v>Si</v>
      </c>
      <c r="K140" s="123" t="str">
        <f>VLOOKUP(E140,VIP!$A$2:$O11484,6,0)</f>
        <v>SI</v>
      </c>
      <c r="L140" s="123" t="s">
        <v>2466</v>
      </c>
      <c r="M140" s="88" t="s">
        <v>2473</v>
      </c>
      <c r="N140" s="88" t="s">
        <v>2483</v>
      </c>
      <c r="O140" s="123" t="s">
        <v>2485</v>
      </c>
      <c r="P140" s="91"/>
      <c r="Q140" s="90" t="s">
        <v>2466</v>
      </c>
    </row>
    <row r="141" spans="1:17" s="92" customFormat="1" ht="18" x14ac:dyDescent="0.25">
      <c r="A141" s="86" t="str">
        <f>VLOOKUP(E141,'LISTADO ATM'!$A$2:$C$894,3,0)</f>
        <v>DISTRITO NACIONAL</v>
      </c>
      <c r="B141" s="121" t="s">
        <v>2573</v>
      </c>
      <c r="C141" s="87">
        <v>44201.046469907407</v>
      </c>
      <c r="D141" s="87" t="s">
        <v>2478</v>
      </c>
      <c r="E141" s="117">
        <v>516</v>
      </c>
      <c r="F141" s="86" t="str">
        <f>VLOOKUP(E141,VIP!$A$2:$O11073,2,0)</f>
        <v>DRBR516</v>
      </c>
      <c r="G141" s="123" t="str">
        <f>VLOOKUP(E141,'LISTADO ATM'!$A$2:$B$893,2,0)</f>
        <v xml:space="preserve">ATM Oficina Gascue </v>
      </c>
      <c r="H141" s="123" t="str">
        <f>VLOOKUP(E141,VIP!$A$2:$O15994,7,FALSE)</f>
        <v>Si</v>
      </c>
      <c r="I141" s="123" t="str">
        <f>VLOOKUP(E141,VIP!$A$2:$O7959,8,FALSE)</f>
        <v>Si</v>
      </c>
      <c r="J141" s="123" t="str">
        <f>VLOOKUP(E141,VIP!$A$2:$O7909,8,FALSE)</f>
        <v>Si</v>
      </c>
      <c r="K141" s="123" t="str">
        <f>VLOOKUP(E141,VIP!$A$2:$O11483,6,0)</f>
        <v>SI</v>
      </c>
      <c r="L141" s="123" t="s">
        <v>2430</v>
      </c>
      <c r="M141" s="88" t="s">
        <v>2473</v>
      </c>
      <c r="N141" s="88" t="s">
        <v>2483</v>
      </c>
      <c r="O141" s="123" t="s">
        <v>2496</v>
      </c>
      <c r="P141" s="91"/>
      <c r="Q141" s="90" t="s">
        <v>2430</v>
      </c>
    </row>
    <row r="142" spans="1:17" s="92" customFormat="1" ht="18" x14ac:dyDescent="0.25">
      <c r="A142" s="86" t="str">
        <f>VLOOKUP(E142,'LISTADO ATM'!$A$2:$C$894,3,0)</f>
        <v>NORTE</v>
      </c>
      <c r="B142" s="121" t="s">
        <v>2572</v>
      </c>
      <c r="C142" s="87">
        <v>44201.050451388888</v>
      </c>
      <c r="D142" s="87" t="s">
        <v>2478</v>
      </c>
      <c r="E142" s="117">
        <v>638</v>
      </c>
      <c r="F142" s="86" t="str">
        <f>VLOOKUP(E142,VIP!$A$2:$O11072,2,0)</f>
        <v>DRBR638</v>
      </c>
      <c r="G142" s="123" t="str">
        <f>VLOOKUP(E142,'LISTADO ATM'!$A$2:$B$893,2,0)</f>
        <v xml:space="preserve">ATM S/M Yoma </v>
      </c>
      <c r="H142" s="123" t="str">
        <f>VLOOKUP(E142,VIP!$A$2:$O15993,7,FALSE)</f>
        <v>Si</v>
      </c>
      <c r="I142" s="123" t="str">
        <f>VLOOKUP(E142,VIP!$A$2:$O7958,8,FALSE)</f>
        <v>Si</v>
      </c>
      <c r="J142" s="123" t="str">
        <f>VLOOKUP(E142,VIP!$A$2:$O7908,8,FALSE)</f>
        <v>Si</v>
      </c>
      <c r="K142" s="123" t="str">
        <f>VLOOKUP(E142,VIP!$A$2:$O11482,6,0)</f>
        <v>NO</v>
      </c>
      <c r="L142" s="123" t="s">
        <v>2466</v>
      </c>
      <c r="M142" s="88" t="s">
        <v>2473</v>
      </c>
      <c r="N142" s="88" t="s">
        <v>2483</v>
      </c>
      <c r="O142" s="123" t="s">
        <v>2496</v>
      </c>
      <c r="P142" s="91"/>
      <c r="Q142" s="90" t="s">
        <v>2466</v>
      </c>
    </row>
    <row r="143" spans="1:17" s="92" customFormat="1" ht="18" x14ac:dyDescent="0.25">
      <c r="A143" s="86" t="str">
        <f>VLOOKUP(E143,'LISTADO ATM'!$A$2:$C$894,3,0)</f>
        <v>SUR</v>
      </c>
      <c r="B143" s="121" t="s">
        <v>2571</v>
      </c>
      <c r="C143" s="87">
        <v>44201.052766203706</v>
      </c>
      <c r="D143" s="87" t="s">
        <v>2477</v>
      </c>
      <c r="E143" s="117">
        <v>995</v>
      </c>
      <c r="F143" s="86" t="str">
        <f>VLOOKUP(E143,VIP!$A$2:$O11071,2,0)</f>
        <v>DRBR545</v>
      </c>
      <c r="G143" s="123" t="str">
        <f>VLOOKUP(E143,'LISTADO ATM'!$A$2:$B$893,2,0)</f>
        <v xml:space="preserve">ATM Oficina San Cristobal III (Lobby) </v>
      </c>
      <c r="H143" s="123" t="str">
        <f>VLOOKUP(E143,VIP!$A$2:$O15992,7,FALSE)</f>
        <v>Si</v>
      </c>
      <c r="I143" s="123" t="str">
        <f>VLOOKUP(E143,VIP!$A$2:$O7957,8,FALSE)</f>
        <v>No</v>
      </c>
      <c r="J143" s="123" t="str">
        <f>VLOOKUP(E143,VIP!$A$2:$O7907,8,FALSE)</f>
        <v>No</v>
      </c>
      <c r="K143" s="123" t="str">
        <f>VLOOKUP(E143,VIP!$A$2:$O11481,6,0)</f>
        <v>NO</v>
      </c>
      <c r="L143" s="123" t="s">
        <v>2430</v>
      </c>
      <c r="M143" s="88" t="s">
        <v>2473</v>
      </c>
      <c r="N143" s="88" t="s">
        <v>2483</v>
      </c>
      <c r="O143" s="123" t="s">
        <v>2485</v>
      </c>
      <c r="P143" s="91"/>
      <c r="Q143" s="90" t="s">
        <v>2430</v>
      </c>
    </row>
    <row r="144" spans="1:17" s="92" customFormat="1" ht="18" x14ac:dyDescent="0.25">
      <c r="A144" s="86" t="str">
        <f>VLOOKUP(E144,'LISTADO ATM'!$A$2:$C$894,3,0)</f>
        <v>SUR</v>
      </c>
      <c r="B144" s="121" t="s">
        <v>2570</v>
      </c>
      <c r="C144" s="87">
        <v>44201.059502314813</v>
      </c>
      <c r="D144" s="87" t="s">
        <v>2478</v>
      </c>
      <c r="E144" s="117">
        <v>767</v>
      </c>
      <c r="F144" s="86" t="str">
        <f>VLOOKUP(E144,VIP!$A$2:$O11070,2,0)</f>
        <v>DRBR059</v>
      </c>
      <c r="G144" s="123" t="str">
        <f>VLOOKUP(E144,'LISTADO ATM'!$A$2:$B$893,2,0)</f>
        <v xml:space="preserve">ATM S/M Diverso (Azua) </v>
      </c>
      <c r="H144" s="123" t="str">
        <f>VLOOKUP(E144,VIP!$A$2:$O15991,7,FALSE)</f>
        <v>Si</v>
      </c>
      <c r="I144" s="123" t="str">
        <f>VLOOKUP(E144,VIP!$A$2:$O7956,8,FALSE)</f>
        <v>No</v>
      </c>
      <c r="J144" s="123" t="str">
        <f>VLOOKUP(E144,VIP!$A$2:$O7906,8,FALSE)</f>
        <v>No</v>
      </c>
      <c r="K144" s="123" t="str">
        <f>VLOOKUP(E144,VIP!$A$2:$O11480,6,0)</f>
        <v>NO</v>
      </c>
      <c r="L144" s="123" t="s">
        <v>2430</v>
      </c>
      <c r="M144" s="88" t="s">
        <v>2473</v>
      </c>
      <c r="N144" s="88" t="s">
        <v>2483</v>
      </c>
      <c r="O144" s="123" t="s">
        <v>2496</v>
      </c>
      <c r="P144" s="91"/>
      <c r="Q144" s="90" t="s">
        <v>2430</v>
      </c>
    </row>
    <row r="145" spans="1:17" s="92" customFormat="1" ht="18" hidden="1" x14ac:dyDescent="0.25">
      <c r="A145" s="86" t="str">
        <f>VLOOKUP(E145,'LISTADO ATM'!$A$2:$C$894,3,0)</f>
        <v>DISTRITO NACIONAL</v>
      </c>
      <c r="B145" s="121" t="s">
        <v>2569</v>
      </c>
      <c r="C145" s="87">
        <v>44201.067418981482</v>
      </c>
      <c r="D145" s="87" t="s">
        <v>2189</v>
      </c>
      <c r="E145" s="117">
        <v>706</v>
      </c>
      <c r="F145" s="86" t="str">
        <f>VLOOKUP(E145,VIP!$A$2:$O11069,2,0)</f>
        <v>DRBR706</v>
      </c>
      <c r="G145" s="123" t="str">
        <f>VLOOKUP(E145,'LISTADO ATM'!$A$2:$B$893,2,0)</f>
        <v xml:space="preserve">ATM S/M Pristine </v>
      </c>
      <c r="H145" s="123" t="str">
        <f>VLOOKUP(E145,VIP!$A$2:$O15990,7,FALSE)</f>
        <v>Si</v>
      </c>
      <c r="I145" s="123" t="str">
        <f>VLOOKUP(E145,VIP!$A$2:$O7955,8,FALSE)</f>
        <v>Si</v>
      </c>
      <c r="J145" s="123" t="str">
        <f>VLOOKUP(E145,VIP!$A$2:$O7905,8,FALSE)</f>
        <v>Si</v>
      </c>
      <c r="K145" s="123" t="str">
        <f>VLOOKUP(E145,VIP!$A$2:$O11479,6,0)</f>
        <v>NO</v>
      </c>
      <c r="L145" s="123" t="s">
        <v>2254</v>
      </c>
      <c r="M145" s="167" t="s">
        <v>2593</v>
      </c>
      <c r="N145" s="88" t="s">
        <v>2483</v>
      </c>
      <c r="O145" s="123" t="s">
        <v>2486</v>
      </c>
      <c r="P145" s="91"/>
      <c r="Q145" s="91" t="s">
        <v>2594</v>
      </c>
    </row>
    <row r="146" spans="1:17" s="92" customFormat="1" ht="18" hidden="1" x14ac:dyDescent="0.25">
      <c r="A146" s="86" t="str">
        <f>VLOOKUP(E146,'LISTADO ATM'!$A$2:$C$894,3,0)</f>
        <v>ESTE</v>
      </c>
      <c r="B146" s="121" t="s">
        <v>2568</v>
      </c>
      <c r="C146" s="87">
        <v>44201.090532407405</v>
      </c>
      <c r="D146" s="87" t="s">
        <v>2189</v>
      </c>
      <c r="E146" s="117">
        <v>158</v>
      </c>
      <c r="F146" s="86" t="str">
        <f>VLOOKUP(E146,VIP!$A$2:$O11068,2,0)</f>
        <v>DRBR158</v>
      </c>
      <c r="G146" s="123" t="str">
        <f>VLOOKUP(E146,'LISTADO ATM'!$A$2:$B$893,2,0)</f>
        <v xml:space="preserve">ATM Oficina Romana Norte </v>
      </c>
      <c r="H146" s="123" t="str">
        <f>VLOOKUP(E146,VIP!$A$2:$O15989,7,FALSE)</f>
        <v>Si</v>
      </c>
      <c r="I146" s="123" t="str">
        <f>VLOOKUP(E146,VIP!$A$2:$O7954,8,FALSE)</f>
        <v>Si</v>
      </c>
      <c r="J146" s="123" t="str">
        <f>VLOOKUP(E146,VIP!$A$2:$O7904,8,FALSE)</f>
        <v>Si</v>
      </c>
      <c r="K146" s="123" t="str">
        <f>VLOOKUP(E146,VIP!$A$2:$O11478,6,0)</f>
        <v>SI</v>
      </c>
      <c r="L146" s="123" t="s">
        <v>2463</v>
      </c>
      <c r="M146" s="167" t="s">
        <v>2593</v>
      </c>
      <c r="N146" s="88" t="s">
        <v>2483</v>
      </c>
      <c r="O146" s="123" t="s">
        <v>2486</v>
      </c>
      <c r="P146" s="91"/>
      <c r="Q146" s="91" t="s">
        <v>2594</v>
      </c>
    </row>
    <row r="147" spans="1:17" s="92" customFormat="1" ht="18" x14ac:dyDescent="0.25">
      <c r="A147" s="86" t="str">
        <f>VLOOKUP(E147,'LISTADO ATM'!$A$2:$C$894,3,0)</f>
        <v>NORTE</v>
      </c>
      <c r="B147" s="121" t="s">
        <v>2567</v>
      </c>
      <c r="C147" s="87">
        <v>44201.109594907408</v>
      </c>
      <c r="D147" s="87" t="s">
        <v>2190</v>
      </c>
      <c r="E147" s="117">
        <v>261</v>
      </c>
      <c r="F147" s="86" t="str">
        <f>VLOOKUP(E147,VIP!$A$2:$O11067,2,0)</f>
        <v>DRBR261</v>
      </c>
      <c r="G147" s="123" t="str">
        <f>VLOOKUP(E147,'LISTADO ATM'!$A$2:$B$893,2,0)</f>
        <v xml:space="preserve">ATM UNP Aeropuerto Cibao (Santiago) </v>
      </c>
      <c r="H147" s="123" t="str">
        <f>VLOOKUP(E147,VIP!$A$2:$O15988,7,FALSE)</f>
        <v>Si</v>
      </c>
      <c r="I147" s="123" t="str">
        <f>VLOOKUP(E147,VIP!$A$2:$O7953,8,FALSE)</f>
        <v>Si</v>
      </c>
      <c r="J147" s="123" t="str">
        <f>VLOOKUP(E147,VIP!$A$2:$O7903,8,FALSE)</f>
        <v>Si</v>
      </c>
      <c r="K147" s="123" t="str">
        <f>VLOOKUP(E147,VIP!$A$2:$O11477,6,0)</f>
        <v>NO</v>
      </c>
      <c r="L147" s="123" t="s">
        <v>2492</v>
      </c>
      <c r="M147" s="88" t="s">
        <v>2473</v>
      </c>
      <c r="N147" s="88" t="s">
        <v>2483</v>
      </c>
      <c r="O147" s="123" t="s">
        <v>2484</v>
      </c>
      <c r="P147" s="91"/>
      <c r="Q147" s="90" t="s">
        <v>2492</v>
      </c>
    </row>
    <row r="148" spans="1:17" s="92" customFormat="1" ht="18" hidden="1" x14ac:dyDescent="0.25">
      <c r="A148" s="86" t="str">
        <f>VLOOKUP(E148,'LISTADO ATM'!$A$2:$C$894,3,0)</f>
        <v>NORTE</v>
      </c>
      <c r="B148" s="121" t="s">
        <v>2566</v>
      </c>
      <c r="C148" s="87">
        <v>44201.110960648148</v>
      </c>
      <c r="D148" s="87" t="s">
        <v>2190</v>
      </c>
      <c r="E148" s="117">
        <v>720</v>
      </c>
      <c r="F148" s="86" t="str">
        <f>VLOOKUP(E148,VIP!$A$2:$O11066,2,0)</f>
        <v>DRBR12E</v>
      </c>
      <c r="G148" s="123" t="str">
        <f>VLOOKUP(E148,'LISTADO ATM'!$A$2:$B$893,2,0)</f>
        <v xml:space="preserve">ATM OMSA (Santiago) </v>
      </c>
      <c r="H148" s="123" t="str">
        <f>VLOOKUP(E148,VIP!$A$2:$O15987,7,FALSE)</f>
        <v>Si</v>
      </c>
      <c r="I148" s="123" t="str">
        <f>VLOOKUP(E148,VIP!$A$2:$O7952,8,FALSE)</f>
        <v>Si</v>
      </c>
      <c r="J148" s="123" t="str">
        <f>VLOOKUP(E148,VIP!$A$2:$O7902,8,FALSE)</f>
        <v>Si</v>
      </c>
      <c r="K148" s="123" t="str">
        <f>VLOOKUP(E148,VIP!$A$2:$O11476,6,0)</f>
        <v>NO</v>
      </c>
      <c r="L148" s="123" t="s">
        <v>2254</v>
      </c>
      <c r="M148" s="167" t="s">
        <v>2593</v>
      </c>
      <c r="N148" s="88" t="s">
        <v>2483</v>
      </c>
      <c r="O148" s="123" t="s">
        <v>2484</v>
      </c>
      <c r="P148" s="91"/>
      <c r="Q148" s="91" t="s">
        <v>2594</v>
      </c>
    </row>
    <row r="149" spans="1:17" ht="18" x14ac:dyDescent="0.25">
      <c r="A149" s="86" t="str">
        <f>VLOOKUP(E149,'LISTADO ATM'!$A$2:$C$894,3,0)</f>
        <v>NORTE</v>
      </c>
      <c r="B149" s="121" t="s">
        <v>2588</v>
      </c>
      <c r="C149" s="87">
        <v>44201.317708333336</v>
      </c>
      <c r="D149" s="87" t="s">
        <v>2190</v>
      </c>
      <c r="E149" s="117">
        <v>854</v>
      </c>
      <c r="F149" s="86" t="str">
        <f>VLOOKUP(E149,VIP!$A$2:$O11067,2,0)</f>
        <v>DRBR854</v>
      </c>
      <c r="G149" s="123" t="str">
        <f>VLOOKUP(E149,'LISTADO ATM'!$A$2:$B$893,2,0)</f>
        <v xml:space="preserve">ATM Centro Comercial Blanco Batista </v>
      </c>
      <c r="H149" s="123" t="str">
        <f>VLOOKUP(E149,VIP!$A$2:$O15988,7,FALSE)</f>
        <v>Si</v>
      </c>
      <c r="I149" s="123" t="str">
        <f>VLOOKUP(E149,VIP!$A$2:$O7953,8,FALSE)</f>
        <v>Si</v>
      </c>
      <c r="J149" s="123" t="str">
        <f>VLOOKUP(E149,VIP!$A$2:$O7903,8,FALSE)</f>
        <v>Si</v>
      </c>
      <c r="K149" s="123" t="str">
        <f>VLOOKUP(E149,VIP!$A$2:$O11477,6,0)</f>
        <v>NO</v>
      </c>
      <c r="L149" s="123" t="s">
        <v>2228</v>
      </c>
      <c r="M149" s="88" t="s">
        <v>2473</v>
      </c>
      <c r="N149" s="88" t="s">
        <v>2483</v>
      </c>
      <c r="O149" s="123" t="s">
        <v>2490</v>
      </c>
      <c r="P149" s="91"/>
      <c r="Q149" s="123" t="s">
        <v>2228</v>
      </c>
    </row>
    <row r="150" spans="1:17" ht="18" hidden="1" x14ac:dyDescent="0.25">
      <c r="A150" s="86" t="str">
        <f>VLOOKUP(E150,'LISTADO ATM'!$A$2:$C$894,3,0)</f>
        <v>NORTE</v>
      </c>
      <c r="B150" s="121" t="s">
        <v>2589</v>
      </c>
      <c r="C150" s="87">
        <v>44201.318923611114</v>
      </c>
      <c r="D150" s="87" t="s">
        <v>2190</v>
      </c>
      <c r="E150" s="117">
        <v>283</v>
      </c>
      <c r="F150" s="86" t="str">
        <f>VLOOKUP(E150,VIP!$A$2:$O11068,2,0)</f>
        <v>DRBR283</v>
      </c>
      <c r="G150" s="123" t="str">
        <f>VLOOKUP(E150,'LISTADO ATM'!$A$2:$B$893,2,0)</f>
        <v xml:space="preserve">ATM Oficina Nibaje </v>
      </c>
      <c r="H150" s="123" t="str">
        <f>VLOOKUP(E150,VIP!$A$2:$O15989,7,FALSE)</f>
        <v>Si</v>
      </c>
      <c r="I150" s="123" t="str">
        <f>VLOOKUP(E150,VIP!$A$2:$O7954,8,FALSE)</f>
        <v>Si</v>
      </c>
      <c r="J150" s="123" t="str">
        <f>VLOOKUP(E150,VIP!$A$2:$O7904,8,FALSE)</f>
        <v>Si</v>
      </c>
      <c r="K150" s="123" t="str">
        <f>VLOOKUP(E150,VIP!$A$2:$O11478,6,0)</f>
        <v>NO</v>
      </c>
      <c r="L150" s="123" t="s">
        <v>2435</v>
      </c>
      <c r="M150" s="167" t="s">
        <v>2593</v>
      </c>
      <c r="N150" s="88" t="s">
        <v>2483</v>
      </c>
      <c r="O150" s="123" t="s">
        <v>2490</v>
      </c>
      <c r="P150" s="91"/>
      <c r="Q150" s="91" t="s">
        <v>2594</v>
      </c>
    </row>
    <row r="151" spans="1:17" ht="18" hidden="1" x14ac:dyDescent="0.25">
      <c r="A151" s="86" t="str">
        <f>VLOOKUP(E151,'LISTADO ATM'!$A$2:$C$894,3,0)</f>
        <v>DISTRITO NACIONAL</v>
      </c>
      <c r="B151" s="121" t="s">
        <v>2590</v>
      </c>
      <c r="C151" s="87">
        <v>44201.322187500002</v>
      </c>
      <c r="D151" s="87" t="s">
        <v>2189</v>
      </c>
      <c r="E151" s="117">
        <v>850</v>
      </c>
      <c r="F151" s="86" t="str">
        <f>VLOOKUP(E151,VIP!$A$2:$O11069,2,0)</f>
        <v>DRBR850</v>
      </c>
      <c r="G151" s="123" t="str">
        <f>VLOOKUP(E151,'LISTADO ATM'!$A$2:$B$893,2,0)</f>
        <v xml:space="preserve">ATM Hotel Be Live Hamaca </v>
      </c>
      <c r="H151" s="123" t="str">
        <f>VLOOKUP(E151,VIP!$A$2:$O15990,7,FALSE)</f>
        <v>Si</v>
      </c>
      <c r="I151" s="123" t="str">
        <f>VLOOKUP(E151,VIP!$A$2:$O7955,8,FALSE)</f>
        <v>Si</v>
      </c>
      <c r="J151" s="123" t="str">
        <f>VLOOKUP(E151,VIP!$A$2:$O7905,8,FALSE)</f>
        <v>Si</v>
      </c>
      <c r="K151" s="123" t="str">
        <f>VLOOKUP(E151,VIP!$A$2:$O11479,6,0)</f>
        <v>NO</v>
      </c>
      <c r="L151" s="123" t="s">
        <v>2463</v>
      </c>
      <c r="M151" s="167" t="s">
        <v>2593</v>
      </c>
      <c r="N151" s="88" t="s">
        <v>2483</v>
      </c>
      <c r="O151" s="123" t="s">
        <v>2486</v>
      </c>
      <c r="P151" s="91"/>
      <c r="Q151" s="91" t="s">
        <v>2594</v>
      </c>
    </row>
    <row r="152" spans="1:17" ht="18" x14ac:dyDescent="0.25">
      <c r="A152" s="86" t="str">
        <f>VLOOKUP(E152,'LISTADO ATM'!$A$2:$C$894,3,0)</f>
        <v>NORTE</v>
      </c>
      <c r="B152" s="121" t="s">
        <v>2591</v>
      </c>
      <c r="C152" s="87">
        <v>44201.342210648145</v>
      </c>
      <c r="D152" s="87" t="s">
        <v>2481</v>
      </c>
      <c r="E152" s="117">
        <v>937</v>
      </c>
      <c r="F152" s="86" t="str">
        <f>VLOOKUP(E152,VIP!$A$2:$O11070,2,0)</f>
        <v>DRBR937</v>
      </c>
      <c r="G152" s="123" t="str">
        <f>VLOOKUP(E152,'LISTADO ATM'!$A$2:$B$893,2,0)</f>
        <v xml:space="preserve">ATM Autobanco Oficina La Vega II </v>
      </c>
      <c r="H152" s="123" t="str">
        <f>VLOOKUP(E152,VIP!$A$2:$O15991,7,FALSE)</f>
        <v>Si</v>
      </c>
      <c r="I152" s="123" t="str">
        <f>VLOOKUP(E152,VIP!$A$2:$O7956,8,FALSE)</f>
        <v>Si</v>
      </c>
      <c r="J152" s="123" t="str">
        <f>VLOOKUP(E152,VIP!$A$2:$O7906,8,FALSE)</f>
        <v>Si</v>
      </c>
      <c r="K152" s="123" t="str">
        <f>VLOOKUP(E152,VIP!$A$2:$O11480,6,0)</f>
        <v>NO</v>
      </c>
      <c r="L152" s="123" t="s">
        <v>2430</v>
      </c>
      <c r="M152" s="88" t="s">
        <v>2473</v>
      </c>
      <c r="N152" s="88" t="s">
        <v>2483</v>
      </c>
      <c r="O152" s="123" t="s">
        <v>2488</v>
      </c>
      <c r="P152" s="91"/>
      <c r="Q152" s="123" t="s">
        <v>2430</v>
      </c>
    </row>
  </sheetData>
  <autoFilter ref="A4:Q152">
    <filterColumn colId="12">
      <filters>
        <filter val="Fuera De Servicio"/>
      </filters>
    </filterColumn>
    <sortState ref="A5:Q148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53:B1048576 B1:B4">
    <cfRule type="duplicateValues" dxfId="680" priority="272769"/>
  </conditionalFormatting>
  <conditionalFormatting sqref="B153:B1048576">
    <cfRule type="duplicateValues" dxfId="679" priority="272773"/>
  </conditionalFormatting>
  <conditionalFormatting sqref="B153:B1048576 B1:B4">
    <cfRule type="duplicateValues" dxfId="678" priority="272776"/>
    <cfRule type="duplicateValues" dxfId="677" priority="272777"/>
    <cfRule type="duplicateValues" dxfId="676" priority="272778"/>
  </conditionalFormatting>
  <conditionalFormatting sqref="B153:B1048576 B1:B4">
    <cfRule type="duplicateValues" dxfId="675" priority="272788"/>
    <cfRule type="duplicateValues" dxfId="674" priority="272789"/>
  </conditionalFormatting>
  <conditionalFormatting sqref="B153:B1048576">
    <cfRule type="duplicateValues" dxfId="673" priority="272796"/>
    <cfRule type="duplicateValues" dxfId="672" priority="272797"/>
    <cfRule type="duplicateValues" dxfId="671" priority="272798"/>
  </conditionalFormatting>
  <conditionalFormatting sqref="E153:E1048576 E18:E22 E1:E16 E24:E108">
    <cfRule type="duplicateValues" dxfId="670" priority="508"/>
  </conditionalFormatting>
  <conditionalFormatting sqref="E153:E1048576 E1:E16 E18:E22 E24:E108">
    <cfRule type="duplicateValues" dxfId="669" priority="291666"/>
    <cfRule type="duplicateValues" dxfId="668" priority="291667"/>
  </conditionalFormatting>
  <conditionalFormatting sqref="E153:E1048576 E5:E16 E18:E22 E24:E108">
    <cfRule type="duplicateValues" dxfId="667" priority="291674"/>
    <cfRule type="duplicateValues" dxfId="666" priority="291675"/>
  </conditionalFormatting>
  <conditionalFormatting sqref="E153:E1048576 E1:E16 E18:E22 E24:E108">
    <cfRule type="duplicateValues" dxfId="665" priority="291680"/>
  </conditionalFormatting>
  <conditionalFormatting sqref="E153:E1048576 E5:E16 E18:E22 E24:E108">
    <cfRule type="duplicateValues" dxfId="664" priority="291684"/>
  </conditionalFormatting>
  <conditionalFormatting sqref="E153:E1048576 E1:E16 E18:E22 E24:E108">
    <cfRule type="duplicateValues" dxfId="663" priority="291687"/>
    <cfRule type="duplicateValues" dxfId="662" priority="291688"/>
    <cfRule type="duplicateValues" dxfId="661" priority="291689"/>
  </conditionalFormatting>
  <conditionalFormatting sqref="E153:E1048576 E5:E16 E18:E22 E24:E108">
    <cfRule type="duplicateValues" dxfId="660" priority="291699"/>
    <cfRule type="duplicateValues" dxfId="659" priority="291700"/>
    <cfRule type="duplicateValues" dxfId="658" priority="291701"/>
  </conditionalFormatting>
  <conditionalFormatting sqref="E153:E1048576">
    <cfRule type="duplicateValues" dxfId="657" priority="291708"/>
  </conditionalFormatting>
  <conditionalFormatting sqref="B24">
    <cfRule type="duplicateValues" dxfId="656" priority="268"/>
  </conditionalFormatting>
  <conditionalFormatting sqref="B24">
    <cfRule type="duplicateValues" dxfId="655" priority="265"/>
    <cfRule type="duplicateValues" dxfId="654" priority="266"/>
    <cfRule type="duplicateValues" dxfId="653" priority="267"/>
  </conditionalFormatting>
  <conditionalFormatting sqref="B24">
    <cfRule type="duplicateValues" dxfId="652" priority="263"/>
    <cfRule type="duplicateValues" dxfId="651" priority="264"/>
  </conditionalFormatting>
  <conditionalFormatting sqref="E27">
    <cfRule type="duplicateValues" dxfId="650" priority="255"/>
  </conditionalFormatting>
  <conditionalFormatting sqref="E27">
    <cfRule type="duplicateValues" dxfId="649" priority="253"/>
    <cfRule type="duplicateValues" dxfId="648" priority="254"/>
  </conditionalFormatting>
  <conditionalFormatting sqref="E27">
    <cfRule type="duplicateValues" dxfId="647" priority="251"/>
    <cfRule type="duplicateValues" dxfId="646" priority="252"/>
  </conditionalFormatting>
  <conditionalFormatting sqref="E27">
    <cfRule type="duplicateValues" dxfId="645" priority="250"/>
  </conditionalFormatting>
  <conditionalFormatting sqref="E27">
    <cfRule type="duplicateValues" dxfId="644" priority="249"/>
  </conditionalFormatting>
  <conditionalFormatting sqref="E27">
    <cfRule type="duplicateValues" dxfId="643" priority="246"/>
    <cfRule type="duplicateValues" dxfId="642" priority="247"/>
    <cfRule type="duplicateValues" dxfId="641" priority="248"/>
  </conditionalFormatting>
  <conditionalFormatting sqref="E27">
    <cfRule type="duplicateValues" dxfId="640" priority="243"/>
    <cfRule type="duplicateValues" dxfId="639" priority="244"/>
    <cfRule type="duplicateValues" dxfId="638" priority="245"/>
  </conditionalFormatting>
  <conditionalFormatting sqref="E27">
    <cfRule type="duplicateValues" dxfId="637" priority="242"/>
  </conditionalFormatting>
  <conditionalFormatting sqref="E27">
    <cfRule type="duplicateValues" dxfId="636" priority="241"/>
  </conditionalFormatting>
  <conditionalFormatting sqref="E27">
    <cfRule type="duplicateValues" dxfId="635" priority="239"/>
    <cfRule type="duplicateValues" dxfId="634" priority="240"/>
  </conditionalFormatting>
  <conditionalFormatting sqref="E27">
    <cfRule type="duplicateValues" dxfId="633" priority="238"/>
  </conditionalFormatting>
  <conditionalFormatting sqref="E27">
    <cfRule type="duplicateValues" dxfId="632" priority="235"/>
    <cfRule type="duplicateValues" dxfId="631" priority="236"/>
    <cfRule type="duplicateValues" dxfId="630" priority="237"/>
  </conditionalFormatting>
  <conditionalFormatting sqref="E153:E1048576 E1:E108">
    <cfRule type="duplicateValues" dxfId="629" priority="234"/>
  </conditionalFormatting>
  <conditionalFormatting sqref="B31:B42">
    <cfRule type="duplicateValues" dxfId="628" priority="227"/>
  </conditionalFormatting>
  <conditionalFormatting sqref="B31:B42">
    <cfRule type="duplicateValues" dxfId="627" priority="224"/>
    <cfRule type="duplicateValues" dxfId="626" priority="225"/>
    <cfRule type="duplicateValues" dxfId="625" priority="226"/>
  </conditionalFormatting>
  <conditionalFormatting sqref="B31:B42">
    <cfRule type="duplicateValues" dxfId="624" priority="222"/>
    <cfRule type="duplicateValues" dxfId="623" priority="223"/>
  </conditionalFormatting>
  <conditionalFormatting sqref="B43:B55">
    <cfRule type="duplicateValues" dxfId="622" priority="221"/>
  </conditionalFormatting>
  <conditionalFormatting sqref="B43:B55">
    <cfRule type="duplicateValues" dxfId="621" priority="218"/>
    <cfRule type="duplicateValues" dxfId="620" priority="219"/>
    <cfRule type="duplicateValues" dxfId="619" priority="220"/>
  </conditionalFormatting>
  <conditionalFormatting sqref="B43:B55">
    <cfRule type="duplicateValues" dxfId="618" priority="216"/>
    <cfRule type="duplicateValues" dxfId="617" priority="217"/>
  </conditionalFormatting>
  <conditionalFormatting sqref="B56">
    <cfRule type="duplicateValues" dxfId="616" priority="215"/>
  </conditionalFormatting>
  <conditionalFormatting sqref="B56">
    <cfRule type="duplicateValues" dxfId="615" priority="212"/>
    <cfRule type="duplicateValues" dxfId="614" priority="213"/>
    <cfRule type="duplicateValues" dxfId="613" priority="214"/>
  </conditionalFormatting>
  <conditionalFormatting sqref="B56">
    <cfRule type="duplicateValues" dxfId="612" priority="210"/>
    <cfRule type="duplicateValues" dxfId="611" priority="211"/>
  </conditionalFormatting>
  <conditionalFormatting sqref="B57:B59">
    <cfRule type="duplicateValues" dxfId="610" priority="209"/>
  </conditionalFormatting>
  <conditionalFormatting sqref="B57:B59">
    <cfRule type="duplicateValues" dxfId="609" priority="206"/>
    <cfRule type="duplicateValues" dxfId="608" priority="207"/>
    <cfRule type="duplicateValues" dxfId="607" priority="208"/>
  </conditionalFormatting>
  <conditionalFormatting sqref="B57:B59">
    <cfRule type="duplicateValues" dxfId="606" priority="204"/>
    <cfRule type="duplicateValues" dxfId="605" priority="205"/>
  </conditionalFormatting>
  <conditionalFormatting sqref="B60:B62">
    <cfRule type="duplicateValues" dxfId="604" priority="203"/>
  </conditionalFormatting>
  <conditionalFormatting sqref="B60:B62">
    <cfRule type="duplicateValues" dxfId="603" priority="200"/>
    <cfRule type="duplicateValues" dxfId="602" priority="201"/>
    <cfRule type="duplicateValues" dxfId="601" priority="202"/>
  </conditionalFormatting>
  <conditionalFormatting sqref="B60:B62">
    <cfRule type="duplicateValues" dxfId="600" priority="198"/>
    <cfRule type="duplicateValues" dxfId="599" priority="199"/>
  </conditionalFormatting>
  <conditionalFormatting sqref="B63:B66">
    <cfRule type="duplicateValues" dxfId="598" priority="197"/>
  </conditionalFormatting>
  <conditionalFormatting sqref="B63:B66">
    <cfRule type="duplicateValues" dxfId="597" priority="194"/>
    <cfRule type="duplicateValues" dxfId="596" priority="195"/>
    <cfRule type="duplicateValues" dxfId="595" priority="196"/>
  </conditionalFormatting>
  <conditionalFormatting sqref="B63:B66">
    <cfRule type="duplicateValues" dxfId="594" priority="192"/>
    <cfRule type="duplicateValues" dxfId="593" priority="193"/>
  </conditionalFormatting>
  <conditionalFormatting sqref="B25:B30">
    <cfRule type="duplicateValues" dxfId="592" priority="175"/>
  </conditionalFormatting>
  <conditionalFormatting sqref="B25:B30">
    <cfRule type="duplicateValues" dxfId="591" priority="172"/>
    <cfRule type="duplicateValues" dxfId="590" priority="173"/>
    <cfRule type="duplicateValues" dxfId="589" priority="174"/>
  </conditionalFormatting>
  <conditionalFormatting sqref="B25:B30">
    <cfRule type="duplicateValues" dxfId="588" priority="170"/>
    <cfRule type="duplicateValues" dxfId="587" priority="171"/>
  </conditionalFormatting>
  <conditionalFormatting sqref="B67:B76">
    <cfRule type="duplicateValues" dxfId="586" priority="137"/>
  </conditionalFormatting>
  <conditionalFormatting sqref="B67:B76">
    <cfRule type="duplicateValues" dxfId="585" priority="134"/>
    <cfRule type="duplicateValues" dxfId="584" priority="135"/>
    <cfRule type="duplicateValues" dxfId="583" priority="136"/>
  </conditionalFormatting>
  <conditionalFormatting sqref="B67:B76">
    <cfRule type="duplicateValues" dxfId="582" priority="132"/>
    <cfRule type="duplicateValues" dxfId="581" priority="133"/>
  </conditionalFormatting>
  <conditionalFormatting sqref="B97:B102">
    <cfRule type="duplicateValues" dxfId="580" priority="119"/>
  </conditionalFormatting>
  <conditionalFormatting sqref="B97:B102">
    <cfRule type="duplicateValues" dxfId="579" priority="116"/>
    <cfRule type="duplicateValues" dxfId="578" priority="117"/>
    <cfRule type="duplicateValues" dxfId="577" priority="118"/>
  </conditionalFormatting>
  <conditionalFormatting sqref="B97:B102">
    <cfRule type="duplicateValues" dxfId="576" priority="114"/>
    <cfRule type="duplicateValues" dxfId="575" priority="115"/>
  </conditionalFormatting>
  <conditionalFormatting sqref="E109:E122">
    <cfRule type="duplicateValues" dxfId="574" priority="107"/>
  </conditionalFormatting>
  <conditionalFormatting sqref="E109:E122">
    <cfRule type="duplicateValues" dxfId="573" priority="105"/>
    <cfRule type="duplicateValues" dxfId="572" priority="106"/>
  </conditionalFormatting>
  <conditionalFormatting sqref="E109:E122">
    <cfRule type="duplicateValues" dxfId="571" priority="103"/>
    <cfRule type="duplicateValues" dxfId="570" priority="104"/>
  </conditionalFormatting>
  <conditionalFormatting sqref="E109:E122">
    <cfRule type="duplicateValues" dxfId="569" priority="102"/>
  </conditionalFormatting>
  <conditionalFormatting sqref="E109:E122">
    <cfRule type="duplicateValues" dxfId="568" priority="101"/>
  </conditionalFormatting>
  <conditionalFormatting sqref="E109:E122">
    <cfRule type="duplicateValues" dxfId="567" priority="98"/>
    <cfRule type="duplicateValues" dxfId="566" priority="99"/>
    <cfRule type="duplicateValues" dxfId="565" priority="100"/>
  </conditionalFormatting>
  <conditionalFormatting sqref="E109:E122">
    <cfRule type="duplicateValues" dxfId="564" priority="95"/>
    <cfRule type="duplicateValues" dxfId="563" priority="96"/>
    <cfRule type="duplicateValues" dxfId="562" priority="97"/>
  </conditionalFormatting>
  <conditionalFormatting sqref="E109:E122">
    <cfRule type="duplicateValues" dxfId="561" priority="94"/>
  </conditionalFormatting>
  <conditionalFormatting sqref="E109:E122">
    <cfRule type="duplicateValues" dxfId="560" priority="93"/>
  </conditionalFormatting>
  <conditionalFormatting sqref="E109:E122">
    <cfRule type="duplicateValues" dxfId="559" priority="92"/>
  </conditionalFormatting>
  <conditionalFormatting sqref="E109:E122">
    <cfRule type="duplicateValues" dxfId="558" priority="91"/>
  </conditionalFormatting>
  <conditionalFormatting sqref="B109:B122">
    <cfRule type="duplicateValues" dxfId="557" priority="90"/>
  </conditionalFormatting>
  <conditionalFormatting sqref="B109:B122">
    <cfRule type="duplicateValues" dxfId="556" priority="87"/>
    <cfRule type="duplicateValues" dxfId="555" priority="88"/>
    <cfRule type="duplicateValues" dxfId="554" priority="89"/>
  </conditionalFormatting>
  <conditionalFormatting sqref="B109:B122">
    <cfRule type="duplicateValues" dxfId="553" priority="85"/>
    <cfRule type="duplicateValues" dxfId="552" priority="86"/>
  </conditionalFormatting>
  <conditionalFormatting sqref="E24:E26 E5:E16 E18:E22">
    <cfRule type="duplicateValues" dxfId="551" priority="294021"/>
  </conditionalFormatting>
  <conditionalFormatting sqref="E24:E26 E5:E16 E18:E22">
    <cfRule type="duplicateValues" dxfId="550" priority="294024"/>
    <cfRule type="duplicateValues" dxfId="549" priority="294025"/>
  </conditionalFormatting>
  <conditionalFormatting sqref="E24:E26 E5:E16 E18:E22">
    <cfRule type="duplicateValues" dxfId="548" priority="294030"/>
    <cfRule type="duplicateValues" dxfId="547" priority="294031"/>
    <cfRule type="duplicateValues" dxfId="546" priority="294032"/>
  </conditionalFormatting>
  <conditionalFormatting sqref="B20:B23">
    <cfRule type="duplicateValues" dxfId="545" priority="294039"/>
  </conditionalFormatting>
  <conditionalFormatting sqref="B20:B23">
    <cfRule type="duplicateValues" dxfId="544" priority="294040"/>
    <cfRule type="duplicateValues" dxfId="543" priority="294041"/>
    <cfRule type="duplicateValues" dxfId="542" priority="294042"/>
  </conditionalFormatting>
  <conditionalFormatting sqref="B20:B23">
    <cfRule type="duplicateValues" dxfId="541" priority="294043"/>
    <cfRule type="duplicateValues" dxfId="540" priority="294044"/>
  </conditionalFormatting>
  <conditionalFormatting sqref="E153:E1048576 E1:E129">
    <cfRule type="duplicateValues" dxfId="539" priority="61"/>
  </conditionalFormatting>
  <conditionalFormatting sqref="B103:B108">
    <cfRule type="duplicateValues" dxfId="538" priority="294175"/>
  </conditionalFormatting>
  <conditionalFormatting sqref="B103:B108">
    <cfRule type="duplicateValues" dxfId="537" priority="294177"/>
    <cfRule type="duplicateValues" dxfId="536" priority="294178"/>
    <cfRule type="duplicateValues" dxfId="535" priority="294179"/>
  </conditionalFormatting>
  <conditionalFormatting sqref="B103:B108">
    <cfRule type="duplicateValues" dxfId="534" priority="294183"/>
    <cfRule type="duplicateValues" dxfId="533" priority="294184"/>
  </conditionalFormatting>
  <conditionalFormatting sqref="E130:E131">
    <cfRule type="duplicateValues" dxfId="532" priority="60"/>
  </conditionalFormatting>
  <conditionalFormatting sqref="E130:E131">
    <cfRule type="duplicateValues" dxfId="531" priority="58"/>
    <cfRule type="duplicateValues" dxfId="530" priority="59"/>
  </conditionalFormatting>
  <conditionalFormatting sqref="E130:E131">
    <cfRule type="duplicateValues" dxfId="529" priority="56"/>
    <cfRule type="duplicateValues" dxfId="528" priority="57"/>
  </conditionalFormatting>
  <conditionalFormatting sqref="E130:E131">
    <cfRule type="duplicateValues" dxfId="527" priority="55"/>
  </conditionalFormatting>
  <conditionalFormatting sqref="E130:E131">
    <cfRule type="duplicateValues" dxfId="526" priority="54"/>
  </conditionalFormatting>
  <conditionalFormatting sqref="E130:E131">
    <cfRule type="duplicateValues" dxfId="525" priority="51"/>
    <cfRule type="duplicateValues" dxfId="524" priority="52"/>
    <cfRule type="duplicateValues" dxfId="523" priority="53"/>
  </conditionalFormatting>
  <conditionalFormatting sqref="E130:E131">
    <cfRule type="duplicateValues" dxfId="522" priority="48"/>
    <cfRule type="duplicateValues" dxfId="521" priority="49"/>
    <cfRule type="duplicateValues" dxfId="520" priority="50"/>
  </conditionalFormatting>
  <conditionalFormatting sqref="E130:E131">
    <cfRule type="duplicateValues" dxfId="519" priority="47"/>
  </conditionalFormatting>
  <conditionalFormatting sqref="E130:E131">
    <cfRule type="duplicateValues" dxfId="518" priority="46"/>
  </conditionalFormatting>
  <conditionalFormatting sqref="E130:E131">
    <cfRule type="duplicateValues" dxfId="517" priority="45"/>
  </conditionalFormatting>
  <conditionalFormatting sqref="E130:E131">
    <cfRule type="duplicateValues" dxfId="516" priority="44"/>
  </conditionalFormatting>
  <conditionalFormatting sqref="B130:B131">
    <cfRule type="duplicateValues" dxfId="515" priority="43"/>
  </conditionalFormatting>
  <conditionalFormatting sqref="B130:B131">
    <cfRule type="duplicateValues" dxfId="514" priority="40"/>
    <cfRule type="duplicateValues" dxfId="513" priority="41"/>
    <cfRule type="duplicateValues" dxfId="512" priority="42"/>
  </conditionalFormatting>
  <conditionalFormatting sqref="B130:B131">
    <cfRule type="duplicateValues" dxfId="511" priority="38"/>
    <cfRule type="duplicateValues" dxfId="510" priority="39"/>
  </conditionalFormatting>
  <conditionalFormatting sqref="E130:E131">
    <cfRule type="duplicateValues" dxfId="509" priority="37"/>
  </conditionalFormatting>
  <conditionalFormatting sqref="E5:E16">
    <cfRule type="duplicateValues" dxfId="508" priority="294308"/>
    <cfRule type="duplicateValues" dxfId="507" priority="294309"/>
  </conditionalFormatting>
  <conditionalFormatting sqref="E5:E16">
    <cfRule type="duplicateValues" dxfId="506" priority="294310"/>
  </conditionalFormatting>
  <conditionalFormatting sqref="E5:E16">
    <cfRule type="duplicateValues" dxfId="505" priority="294312"/>
    <cfRule type="duplicateValues" dxfId="504" priority="294313"/>
    <cfRule type="duplicateValues" dxfId="503" priority="294314"/>
  </conditionalFormatting>
  <conditionalFormatting sqref="B5:B19">
    <cfRule type="duplicateValues" dxfId="502" priority="294323"/>
  </conditionalFormatting>
  <conditionalFormatting sqref="B5:B19">
    <cfRule type="duplicateValues" dxfId="501" priority="294324"/>
    <cfRule type="duplicateValues" dxfId="500" priority="294325"/>
    <cfRule type="duplicateValues" dxfId="499" priority="294326"/>
  </conditionalFormatting>
  <conditionalFormatting sqref="B5:B19">
    <cfRule type="duplicateValues" dxfId="498" priority="294327"/>
    <cfRule type="duplicateValues" dxfId="497" priority="294328"/>
  </conditionalFormatting>
  <conditionalFormatting sqref="E123:E129">
    <cfRule type="duplicateValues" dxfId="496" priority="294384"/>
  </conditionalFormatting>
  <conditionalFormatting sqref="E123:E129">
    <cfRule type="duplicateValues" dxfId="495" priority="294386"/>
    <cfRule type="duplicateValues" dxfId="494" priority="294387"/>
  </conditionalFormatting>
  <conditionalFormatting sqref="E123:E129">
    <cfRule type="duplicateValues" dxfId="493" priority="294398"/>
    <cfRule type="duplicateValues" dxfId="492" priority="294399"/>
    <cfRule type="duplicateValues" dxfId="491" priority="294400"/>
  </conditionalFormatting>
  <conditionalFormatting sqref="B123:B129">
    <cfRule type="duplicateValues" dxfId="490" priority="294418"/>
  </conditionalFormatting>
  <conditionalFormatting sqref="B123:B129">
    <cfRule type="duplicateValues" dxfId="489" priority="294420"/>
    <cfRule type="duplicateValues" dxfId="488" priority="294421"/>
    <cfRule type="duplicateValues" dxfId="487" priority="294422"/>
  </conditionalFormatting>
  <conditionalFormatting sqref="B123:B129">
    <cfRule type="duplicateValues" dxfId="486" priority="294426"/>
    <cfRule type="duplicateValues" dxfId="485" priority="294427"/>
  </conditionalFormatting>
  <conditionalFormatting sqref="E132:E148">
    <cfRule type="duplicateValues" dxfId="484" priority="294545"/>
  </conditionalFormatting>
  <conditionalFormatting sqref="E132:E148">
    <cfRule type="duplicateValues" dxfId="483" priority="294546"/>
    <cfRule type="duplicateValues" dxfId="482" priority="294547"/>
  </conditionalFormatting>
  <conditionalFormatting sqref="E132:E148">
    <cfRule type="duplicateValues" dxfId="481" priority="294548"/>
    <cfRule type="duplicateValues" dxfId="480" priority="294549"/>
    <cfRule type="duplicateValues" dxfId="479" priority="294550"/>
  </conditionalFormatting>
  <conditionalFormatting sqref="B132:B148">
    <cfRule type="duplicateValues" dxfId="478" priority="294551"/>
  </conditionalFormatting>
  <conditionalFormatting sqref="B132:B148">
    <cfRule type="duplicateValues" dxfId="477" priority="294552"/>
    <cfRule type="duplicateValues" dxfId="476" priority="294553"/>
    <cfRule type="duplicateValues" dxfId="475" priority="294554"/>
  </conditionalFormatting>
  <conditionalFormatting sqref="B132:B148">
    <cfRule type="duplicateValues" dxfId="474" priority="294555"/>
    <cfRule type="duplicateValues" dxfId="473" priority="294556"/>
  </conditionalFormatting>
  <conditionalFormatting sqref="B77:B87">
    <cfRule type="duplicateValues" dxfId="472" priority="294617"/>
  </conditionalFormatting>
  <conditionalFormatting sqref="B77:B87">
    <cfRule type="duplicateValues" dxfId="471" priority="294618"/>
    <cfRule type="duplicateValues" dxfId="470" priority="294619"/>
    <cfRule type="duplicateValues" dxfId="469" priority="294620"/>
  </conditionalFormatting>
  <conditionalFormatting sqref="B77:B87">
    <cfRule type="duplicateValues" dxfId="468" priority="294621"/>
    <cfRule type="duplicateValues" dxfId="467" priority="294622"/>
  </conditionalFormatting>
  <conditionalFormatting sqref="B88:B96">
    <cfRule type="duplicateValues" dxfId="466" priority="294683"/>
  </conditionalFormatting>
  <conditionalFormatting sqref="B88:B96">
    <cfRule type="duplicateValues" dxfId="465" priority="294684"/>
    <cfRule type="duplicateValues" dxfId="464" priority="294685"/>
    <cfRule type="duplicateValues" dxfId="463" priority="294686"/>
  </conditionalFormatting>
  <conditionalFormatting sqref="B88:B96">
    <cfRule type="duplicateValues" dxfId="462" priority="294687"/>
    <cfRule type="duplicateValues" dxfId="461" priority="294688"/>
  </conditionalFormatting>
  <conditionalFormatting sqref="E149:E152">
    <cfRule type="duplicateValues" dxfId="460" priority="12"/>
  </conditionalFormatting>
  <conditionalFormatting sqref="E149:E152">
    <cfRule type="duplicateValues" dxfId="459" priority="10"/>
    <cfRule type="duplicateValues" dxfId="458" priority="11"/>
  </conditionalFormatting>
  <conditionalFormatting sqref="E149:E152">
    <cfRule type="duplicateValues" dxfId="457" priority="7"/>
    <cfRule type="duplicateValues" dxfId="456" priority="8"/>
    <cfRule type="duplicateValues" dxfId="455" priority="9"/>
  </conditionalFormatting>
  <conditionalFormatting sqref="B149:B152">
    <cfRule type="duplicateValues" dxfId="454" priority="6"/>
  </conditionalFormatting>
  <conditionalFormatting sqref="B149:B152">
    <cfRule type="duplicateValues" dxfId="453" priority="3"/>
    <cfRule type="duplicateValues" dxfId="452" priority="4"/>
    <cfRule type="duplicateValues" dxfId="451" priority="5"/>
  </conditionalFormatting>
  <conditionalFormatting sqref="B149:B152">
    <cfRule type="duplicateValues" dxfId="450" priority="1"/>
    <cfRule type="duplicateValues" dxfId="449" priority="2"/>
  </conditionalFormatting>
  <hyperlinks>
    <hyperlink ref="B152" r:id="rId7" display="http://s460-helpdesk/CAisd/pdmweb.exe?OP=SEARCH+FACTORY=in+SKIPLIST=1+QBE.EQ.id=3461895"/>
    <hyperlink ref="B151" r:id="rId8" display="http://s460-helpdesk/CAisd/pdmweb.exe?OP=SEARCH+FACTORY=in+SKIPLIST=1+QBE.EQ.id=3461845"/>
    <hyperlink ref="B150" r:id="rId9" display="http://s460-helpdesk/CAisd/pdmweb.exe?OP=SEARCH+FACTORY=in+SKIPLIST=1+QBE.EQ.id=3461844"/>
    <hyperlink ref="B149" r:id="rId10" display="http://s460-helpdesk/CAisd/pdmweb.exe?OP=SEARCH+FACTORY=in+SKIPLIST=1+QBE.EQ.id=3461843"/>
  </hyperlinks>
  <pageMargins left="0.7" right="0.7" top="0.75" bottom="0.75" header="0.3" footer="0.3"/>
  <pageSetup scale="60" orientation="landscape" r:id="rId11"/>
  <legacy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6" t="s">
        <v>0</v>
      </c>
      <c r="B1" s="15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8" t="s">
        <v>8</v>
      </c>
      <c r="B9" s="15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0" t="s">
        <v>9</v>
      </c>
      <c r="B14" s="16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abSelected="1" topLeftCell="A11" zoomScale="85" zoomScaleNormal="85" workbookViewId="0">
      <selection activeCell="B14" sqref="B14"/>
    </sheetView>
  </sheetViews>
  <sheetFormatPr baseColWidth="10" defaultColWidth="52.7109375" defaultRowHeight="15" x14ac:dyDescent="0.25"/>
  <cols>
    <col min="1" max="1" width="52.7109375" style="92"/>
    <col min="2" max="2" width="18.28515625" style="92" bestFit="1" customWidth="1"/>
    <col min="3" max="3" width="63" style="92" bestFit="1" customWidth="1"/>
    <col min="4" max="4" width="52.7109375" style="92"/>
    <col min="5" max="5" width="26" style="92" customWidth="1"/>
    <col min="6" max="6" width="12.140625" style="92" customWidth="1"/>
    <col min="7" max="16384" width="52.7109375" style="92"/>
  </cols>
  <sheetData>
    <row r="1" spans="1:5" ht="22.5" x14ac:dyDescent="0.25">
      <c r="A1" s="136" t="s">
        <v>2480</v>
      </c>
      <c r="B1" s="137"/>
      <c r="C1" s="137"/>
      <c r="D1" s="137"/>
      <c r="E1" s="138"/>
    </row>
    <row r="2" spans="1:5" ht="22.5" x14ac:dyDescent="0.25">
      <c r="A2" s="136" t="s">
        <v>2158</v>
      </c>
      <c r="B2" s="137"/>
      <c r="C2" s="137"/>
      <c r="D2" s="137"/>
      <c r="E2" s="138"/>
    </row>
    <row r="3" spans="1:5" ht="25.5" x14ac:dyDescent="0.25">
      <c r="A3" s="139" t="s">
        <v>2480</v>
      </c>
      <c r="B3" s="140"/>
      <c r="C3" s="140"/>
      <c r="D3" s="140"/>
      <c r="E3" s="141"/>
    </row>
    <row r="4" spans="1:5" ht="18.75" thickBot="1" x14ac:dyDescent="0.3">
      <c r="A4" s="93"/>
      <c r="B4" s="94"/>
      <c r="C4" s="95"/>
      <c r="D4" s="96"/>
      <c r="E4" s="97"/>
    </row>
    <row r="5" spans="1:5" ht="18.75" thickBot="1" x14ac:dyDescent="0.3">
      <c r="A5" s="98" t="s">
        <v>2423</v>
      </c>
      <c r="B5" s="99">
        <v>44287.75</v>
      </c>
      <c r="C5" s="100"/>
      <c r="D5" s="101"/>
      <c r="E5" s="102"/>
    </row>
    <row r="6" spans="1:5" ht="18.75" thickBot="1" x14ac:dyDescent="0.3">
      <c r="A6" s="98" t="s">
        <v>2424</v>
      </c>
      <c r="B6" s="99">
        <v>44317.25</v>
      </c>
      <c r="C6" s="100"/>
      <c r="D6" s="101"/>
      <c r="E6" s="102"/>
    </row>
    <row r="7" spans="1:5" ht="18.75" thickBot="1" x14ac:dyDescent="0.3">
      <c r="A7" s="103"/>
      <c r="B7" s="104"/>
      <c r="C7" s="105"/>
      <c r="D7" s="106"/>
      <c r="E7" s="107"/>
    </row>
    <row r="8" spans="1:5" ht="18.75" thickBot="1" x14ac:dyDescent="0.3">
      <c r="A8" s="142" t="s">
        <v>2425</v>
      </c>
      <c r="B8" s="143"/>
      <c r="C8" s="143"/>
      <c r="D8" s="143"/>
      <c r="E8" s="144"/>
    </row>
    <row r="9" spans="1:5" ht="18" x14ac:dyDescent="0.25">
      <c r="A9" s="108" t="s">
        <v>15</v>
      </c>
      <c r="B9" s="108" t="s">
        <v>2426</v>
      </c>
      <c r="C9" s="109" t="s">
        <v>46</v>
      </c>
      <c r="D9" s="109" t="s">
        <v>2433</v>
      </c>
      <c r="E9" s="109" t="s">
        <v>2427</v>
      </c>
    </row>
    <row r="10" spans="1:5" ht="18" x14ac:dyDescent="0.25">
      <c r="A10" s="110" t="str">
        <f>VLOOKUP(B10,'[1]LISTADO ATM'!$A$2:$C$817,3,0)</f>
        <v>SUR</v>
      </c>
      <c r="B10" s="110">
        <v>50</v>
      </c>
      <c r="C10" s="110" t="str">
        <f>VLOOKUP(B10,'[1]LISTADO ATM'!$A$2:$B$816,2,0)</f>
        <v xml:space="preserve">ATM Oficina Padre Las Casas (Azua) </v>
      </c>
      <c r="D10" s="118" t="s">
        <v>2493</v>
      </c>
      <c r="E10" s="121" t="s">
        <v>2511</v>
      </c>
    </row>
    <row r="11" spans="1:5" ht="18" x14ac:dyDescent="0.25">
      <c r="A11" s="162"/>
      <c r="B11" s="163">
        <v>77</v>
      </c>
      <c r="C11" s="168"/>
      <c r="D11" s="169"/>
      <c r="E11" s="121" t="s">
        <v>2539</v>
      </c>
    </row>
    <row r="12" spans="1:5" ht="18.75" thickBot="1" x14ac:dyDescent="0.3">
      <c r="A12" s="162"/>
      <c r="B12" s="163">
        <v>121</v>
      </c>
      <c r="C12" s="168"/>
      <c r="D12" s="169"/>
      <c r="E12" s="121" t="s">
        <v>2517</v>
      </c>
    </row>
    <row r="13" spans="1:5" ht="18.75" thickBot="1" x14ac:dyDescent="0.3">
      <c r="A13" s="115" t="s">
        <v>2428</v>
      </c>
      <c r="B13" s="124">
        <f>COUNT(B10:B12)</f>
        <v>3</v>
      </c>
      <c r="C13" s="145"/>
      <c r="D13" s="146"/>
      <c r="E13" s="147"/>
    </row>
    <row r="14" spans="1:5" ht="15.75" thickBot="1" x14ac:dyDescent="0.3"/>
    <row r="15" spans="1:5" ht="18.75" thickBot="1" x14ac:dyDescent="0.3">
      <c r="A15" s="142" t="s">
        <v>2430</v>
      </c>
      <c r="B15" s="143"/>
      <c r="C15" s="143"/>
      <c r="D15" s="143"/>
      <c r="E15" s="144"/>
    </row>
    <row r="16" spans="1:5" ht="18" x14ac:dyDescent="0.25">
      <c r="A16" s="108" t="s">
        <v>15</v>
      </c>
      <c r="B16" s="108" t="s">
        <v>2426</v>
      </c>
      <c r="C16" s="109" t="s">
        <v>46</v>
      </c>
      <c r="D16" s="109" t="s">
        <v>2433</v>
      </c>
      <c r="E16" s="109" t="s">
        <v>2427</v>
      </c>
    </row>
    <row r="17" spans="1:5" ht="18" x14ac:dyDescent="0.25">
      <c r="A17" s="110" t="str">
        <f>VLOOKUP(B17,'[1]LISTADO ATM'!$A$2:$C$817,3,0)</f>
        <v>NORTE</v>
      </c>
      <c r="B17" s="110">
        <v>3</v>
      </c>
      <c r="C17" s="110" t="str">
        <f>VLOOKUP(B17,'[1]LISTADO ATM'!$A$2:$B$816,2,0)</f>
        <v>ATM Autoservicio La Vega Real</v>
      </c>
      <c r="D17" s="111" t="s">
        <v>2455</v>
      </c>
      <c r="E17" s="121" t="s">
        <v>2508</v>
      </c>
    </row>
    <row r="18" spans="1:5" ht="18" x14ac:dyDescent="0.25">
      <c r="A18" s="110" t="str">
        <f>VLOOKUP(B18,'[1]LISTADO ATM'!$A$2:$C$817,3,0)</f>
        <v>SUR</v>
      </c>
      <c r="B18" s="110">
        <v>6</v>
      </c>
      <c r="C18" s="110" t="str">
        <f>VLOOKUP(B18,'[1]LISTADO ATM'!$A$2:$B$816,2,0)</f>
        <v xml:space="preserve">ATM Plaza WAO San Juan </v>
      </c>
      <c r="D18" s="111" t="s">
        <v>2455</v>
      </c>
      <c r="E18" s="121" t="s">
        <v>2529</v>
      </c>
    </row>
    <row r="19" spans="1:5" ht="18" x14ac:dyDescent="0.25">
      <c r="A19" s="110" t="str">
        <f>VLOOKUP(B19,'[1]LISTADO ATM'!$A$2:$C$817,3,0)</f>
        <v>DISTRITO NACIONAL</v>
      </c>
      <c r="B19" s="110">
        <v>23</v>
      </c>
      <c r="C19" s="110" t="str">
        <f>VLOOKUP(B19,'[1]LISTADO ATM'!$A$2:$B$816,2,0)</f>
        <v xml:space="preserve">ATM Oficina México </v>
      </c>
      <c r="D19" s="111" t="s">
        <v>2455</v>
      </c>
      <c r="E19" s="121">
        <v>335753683</v>
      </c>
    </row>
    <row r="20" spans="1:5" ht="18" x14ac:dyDescent="0.25">
      <c r="A20" s="110" t="str">
        <f>VLOOKUP(B20,'[1]LISTADO ATM'!$A$2:$C$817,3,0)</f>
        <v>DISTRITO NACIONAL</v>
      </c>
      <c r="B20" s="110">
        <v>32</v>
      </c>
      <c r="C20" s="110" t="str">
        <f>VLOOKUP(B20,'[1]LISTADO ATM'!$A$2:$B$816,2,0)</f>
        <v xml:space="preserve">ATM Oficina San Martín II </v>
      </c>
      <c r="D20" s="111" t="s">
        <v>2455</v>
      </c>
      <c r="E20" s="121" t="s">
        <v>2537</v>
      </c>
    </row>
    <row r="21" spans="1:5" ht="18" x14ac:dyDescent="0.25">
      <c r="A21" s="110" t="str">
        <f>VLOOKUP(B21,'[1]LISTADO ATM'!$A$2:$C$817,3,0)</f>
        <v>SUR</v>
      </c>
      <c r="B21" s="110">
        <v>44</v>
      </c>
      <c r="C21" s="110" t="str">
        <f>VLOOKUP(B21,'[1]LISTADO ATM'!$A$2:$B$816,2,0)</f>
        <v xml:space="preserve">ATM Oficina Pedernales </v>
      </c>
      <c r="D21" s="111" t="s">
        <v>2455</v>
      </c>
      <c r="E21" s="121" t="s">
        <v>2530</v>
      </c>
    </row>
    <row r="22" spans="1:5" ht="18" x14ac:dyDescent="0.25">
      <c r="A22" s="110" t="e">
        <f>VLOOKUP(B22,'[1]LISTADO ATM'!$A$2:$C$817,3,0)</f>
        <v>#N/A</v>
      </c>
      <c r="B22" s="110"/>
      <c r="C22" s="110" t="e">
        <f>VLOOKUP(B22,'[1]LISTADO ATM'!$A$2:$B$816,2,0)</f>
        <v>#N/A</v>
      </c>
      <c r="D22" s="111" t="s">
        <v>2455</v>
      </c>
    </row>
    <row r="23" spans="1:5" ht="18" x14ac:dyDescent="0.25">
      <c r="A23" s="110" t="e">
        <f>VLOOKUP(B23,'[1]LISTADO ATM'!$A$2:$C$817,3,0)</f>
        <v>#N/A</v>
      </c>
      <c r="B23" s="110"/>
      <c r="C23" s="110" t="e">
        <f>VLOOKUP(B23,'[1]LISTADO ATM'!$A$2:$B$816,2,0)</f>
        <v>#N/A</v>
      </c>
      <c r="D23" s="111" t="s">
        <v>2455</v>
      </c>
    </row>
    <row r="24" spans="1:5" ht="18" x14ac:dyDescent="0.25">
      <c r="A24" s="110" t="str">
        <f>VLOOKUP(B24,'[1]LISTADO ATM'!$A$2:$C$817,3,0)</f>
        <v>DISTRITO NACIONAL</v>
      </c>
      <c r="B24" s="110">
        <v>96</v>
      </c>
      <c r="C24" s="110" t="str">
        <f>VLOOKUP(B24,'[1]LISTADO ATM'!$A$2:$B$816,2,0)</f>
        <v>ATM S/M Caribe Av. Charles de Gaulle</v>
      </c>
      <c r="D24" s="111" t="s">
        <v>2455</v>
      </c>
      <c r="E24" s="121" t="s">
        <v>2531</v>
      </c>
    </row>
    <row r="25" spans="1:5" ht="18" x14ac:dyDescent="0.25">
      <c r="A25" s="110" t="str">
        <f>VLOOKUP(B25,'[1]LISTADO ATM'!$A$2:$C$817,3,0)</f>
        <v>SUR</v>
      </c>
      <c r="B25" s="110">
        <v>101</v>
      </c>
      <c r="C25" s="110" t="str">
        <f>VLOOKUP(B25,'[1]LISTADO ATM'!$A$2:$B$816,2,0)</f>
        <v xml:space="preserve">ATM Oficina San Juan de la Maguana I </v>
      </c>
      <c r="D25" s="111" t="s">
        <v>2455</v>
      </c>
      <c r="E25" s="121" t="s">
        <v>2519</v>
      </c>
    </row>
    <row r="26" spans="1:5" ht="18" x14ac:dyDescent="0.25">
      <c r="A26" s="110" t="e">
        <f>VLOOKUP(B26,'[1]LISTADO ATM'!$A$2:$C$817,3,0)</f>
        <v>#N/A</v>
      </c>
      <c r="B26" s="110"/>
      <c r="C26" s="110" t="e">
        <f>VLOOKUP(B26,'[1]LISTADO ATM'!$A$2:$B$816,2,0)</f>
        <v>#N/A</v>
      </c>
      <c r="D26" s="111" t="s">
        <v>2455</v>
      </c>
    </row>
    <row r="27" spans="1:5" ht="18" x14ac:dyDescent="0.25">
      <c r="A27" s="110" t="str">
        <f>VLOOKUP(B27,'[1]LISTADO ATM'!$A$2:$C$817,3,0)</f>
        <v>DISTRITO NACIONAL</v>
      </c>
      <c r="B27" s="110">
        <v>153</v>
      </c>
      <c r="C27" s="110" t="str">
        <f>VLOOKUP(B27,'[1]LISTADO ATM'!$A$2:$B$816,2,0)</f>
        <v xml:space="preserve">ATM Rehabilitación </v>
      </c>
      <c r="D27" s="111" t="s">
        <v>2455</v>
      </c>
      <c r="E27" s="121" t="s">
        <v>2524</v>
      </c>
    </row>
    <row r="28" spans="1:5" ht="18" x14ac:dyDescent="0.25">
      <c r="A28" s="110" t="str">
        <f>VLOOKUP(B28,'[1]LISTADO ATM'!$A$2:$C$817,3,0)</f>
        <v>NORTE</v>
      </c>
      <c r="B28" s="110">
        <v>157</v>
      </c>
      <c r="C28" s="110" t="str">
        <f>VLOOKUP(B28,'[1]LISTADO ATM'!$A$2:$B$816,2,0)</f>
        <v xml:space="preserve">ATM Oficina Samaná </v>
      </c>
      <c r="D28" s="111" t="s">
        <v>2455</v>
      </c>
      <c r="E28" s="121">
        <v>335753686</v>
      </c>
    </row>
    <row r="29" spans="1:5" ht="17.45" customHeight="1" x14ac:dyDescent="0.25">
      <c r="A29" s="110" t="str">
        <f>VLOOKUP(B29,'[1]LISTADO ATM'!$A$2:$C$817,3,0)</f>
        <v>NORTE</v>
      </c>
      <c r="B29" s="110">
        <v>181</v>
      </c>
      <c r="C29" s="110" t="str">
        <f>VLOOKUP(B29,'[1]LISTADO ATM'!$A$2:$B$816,2,0)</f>
        <v xml:space="preserve">ATM Oficina Sabaneta </v>
      </c>
      <c r="D29" s="111" t="s">
        <v>2455</v>
      </c>
      <c r="E29" s="121" t="s">
        <v>2526</v>
      </c>
    </row>
    <row r="30" spans="1:5" ht="18" x14ac:dyDescent="0.25">
      <c r="A30" s="110" t="str">
        <f>VLOOKUP(B30,'[1]LISTADO ATM'!$A$2:$C$817,3,0)</f>
        <v>DISTRITO NACIONAL</v>
      </c>
      <c r="B30" s="110">
        <v>234</v>
      </c>
      <c r="C30" s="110" t="str">
        <f>VLOOKUP(B30,'[1]LISTADO ATM'!$A$2:$B$816,2,0)</f>
        <v xml:space="preserve">ATM Oficina Boca Chica I </v>
      </c>
      <c r="D30" s="111" t="s">
        <v>2455</v>
      </c>
      <c r="E30" s="121" t="s">
        <v>2520</v>
      </c>
    </row>
    <row r="31" spans="1:5" ht="18" x14ac:dyDescent="0.25">
      <c r="A31" s="110" t="str">
        <f>VLOOKUP(B31,'[1]LISTADO ATM'!$A$2:$C$817,3,0)</f>
        <v>SUR</v>
      </c>
      <c r="B31" s="110">
        <v>249</v>
      </c>
      <c r="C31" s="110" t="str">
        <f>VLOOKUP(B31,'[1]LISTADO ATM'!$A$2:$B$816,2,0)</f>
        <v xml:space="preserve">ATM Banco Agrícola Neiba </v>
      </c>
      <c r="D31" s="111" t="s">
        <v>2455</v>
      </c>
      <c r="E31" s="121">
        <v>335753631</v>
      </c>
    </row>
    <row r="32" spans="1:5" ht="18" x14ac:dyDescent="0.25">
      <c r="A32" s="110" t="str">
        <f>VLOOKUP(B32,'[1]LISTADO ATM'!$A$2:$C$817,3,0)</f>
        <v>SUR</v>
      </c>
      <c r="B32" s="110">
        <v>252</v>
      </c>
      <c r="C32" s="110" t="str">
        <f>VLOOKUP(B32,'[1]LISTADO ATM'!$A$2:$B$816,2,0)</f>
        <v xml:space="preserve">ATM Banco Agrícola (Barahona) </v>
      </c>
      <c r="D32" s="111" t="s">
        <v>2455</v>
      </c>
      <c r="E32" s="121">
        <v>335753542</v>
      </c>
    </row>
    <row r="33" spans="1:5" ht="18" x14ac:dyDescent="0.25">
      <c r="A33" s="110" t="str">
        <f>VLOOKUP(B33,'[1]LISTADO ATM'!$A$2:$C$817,3,0)</f>
        <v>NORTE</v>
      </c>
      <c r="B33" s="110">
        <v>256</v>
      </c>
      <c r="C33" s="110" t="str">
        <f>VLOOKUP(B33,'[1]LISTADO ATM'!$A$2:$B$816,2,0)</f>
        <v xml:space="preserve">ATM Oficina Licey Al Medio </v>
      </c>
      <c r="D33" s="111" t="s">
        <v>2455</v>
      </c>
      <c r="E33" s="121">
        <v>335753595</v>
      </c>
    </row>
    <row r="34" spans="1:5" ht="18" x14ac:dyDescent="0.25">
      <c r="A34" s="110" t="str">
        <f>VLOOKUP(B34,'[1]LISTADO ATM'!$A$2:$C$817,3,0)</f>
        <v>NORTE</v>
      </c>
      <c r="B34" s="110">
        <v>304</v>
      </c>
      <c r="C34" s="110" t="str">
        <f>VLOOKUP(B34,'[1]LISTADO ATM'!$A$2:$B$816,2,0)</f>
        <v xml:space="preserve">ATM Multicentro La Sirena Estrella Sadhala </v>
      </c>
      <c r="D34" s="111" t="s">
        <v>2455</v>
      </c>
      <c r="E34" s="121" t="s">
        <v>2538</v>
      </c>
    </row>
    <row r="35" spans="1:5" ht="18" x14ac:dyDescent="0.25">
      <c r="A35" s="110" t="str">
        <f>VLOOKUP(B35,'[1]LISTADO ATM'!$A$2:$C$817,3,0)</f>
        <v>ESTE</v>
      </c>
      <c r="B35" s="110">
        <v>330</v>
      </c>
      <c r="C35" s="110" t="str">
        <f>VLOOKUP(B35,'[1]LISTADO ATM'!$A$2:$B$816,2,0)</f>
        <v xml:space="preserve">ATM Oficina Boulevard (Higuey) </v>
      </c>
      <c r="D35" s="111" t="s">
        <v>2455</v>
      </c>
      <c r="E35" s="121" t="s">
        <v>2506</v>
      </c>
    </row>
    <row r="36" spans="1:5" ht="18" x14ac:dyDescent="0.25">
      <c r="A36" s="110" t="e">
        <f>VLOOKUP(B36,'[1]LISTADO ATM'!$A$2:$C$817,3,0)</f>
        <v>#N/A</v>
      </c>
      <c r="B36" s="110">
        <v>345</v>
      </c>
      <c r="C36" s="110" t="e">
        <f>VLOOKUP(B36,'[1]LISTADO ATM'!$A$2:$B$816,2,0)</f>
        <v>#N/A</v>
      </c>
      <c r="D36" s="111" t="s">
        <v>2455</v>
      </c>
      <c r="E36" s="121" t="s">
        <v>2523</v>
      </c>
    </row>
    <row r="37" spans="1:5" ht="18" x14ac:dyDescent="0.25">
      <c r="A37" s="110" t="str">
        <f>VLOOKUP(B37,'[1]LISTADO ATM'!$A$2:$C$817,3,0)</f>
        <v>DISTRITO NACIONAL</v>
      </c>
      <c r="B37" s="110">
        <v>347</v>
      </c>
      <c r="C37" s="110" t="str">
        <f>VLOOKUP(B37,'[1]LISTADO ATM'!$A$2:$B$816,2,0)</f>
        <v>ATM Patio de Colombia</v>
      </c>
      <c r="D37" s="111" t="s">
        <v>2455</v>
      </c>
      <c r="E37" s="121" t="s">
        <v>2525</v>
      </c>
    </row>
    <row r="38" spans="1:5" ht="18" x14ac:dyDescent="0.25">
      <c r="A38" s="110" t="str">
        <f>VLOOKUP(B38,'[1]LISTADO ATM'!$A$2:$C$817,3,0)</f>
        <v>NORTE</v>
      </c>
      <c r="B38" s="110">
        <v>350</v>
      </c>
      <c r="C38" s="110" t="str">
        <f>VLOOKUP(B38,'[1]LISTADO ATM'!$A$2:$B$816,2,0)</f>
        <v xml:space="preserve">ATM Oficina Villa Tapia </v>
      </c>
      <c r="D38" s="111" t="s">
        <v>2455</v>
      </c>
      <c r="E38" s="121" t="s">
        <v>2544</v>
      </c>
    </row>
    <row r="39" spans="1:5" ht="18" x14ac:dyDescent="0.25">
      <c r="A39" s="110" t="str">
        <f>VLOOKUP(B39,'[1]LISTADO ATM'!$A$2:$C$817,3,0)</f>
        <v>DISTRITO NACIONAL</v>
      </c>
      <c r="B39" s="110">
        <v>377</v>
      </c>
      <c r="C39" s="110" t="str">
        <f>VLOOKUP(B39,'[1]LISTADO ATM'!$A$2:$B$816,2,0)</f>
        <v>ATM Estación del Metro Eduardo Brito</v>
      </c>
      <c r="D39" s="111" t="s">
        <v>2455</v>
      </c>
      <c r="E39" s="121" t="s">
        <v>2540</v>
      </c>
    </row>
    <row r="40" spans="1:5" ht="18" x14ac:dyDescent="0.25">
      <c r="A40" s="110" t="str">
        <f>VLOOKUP(B40,'[1]LISTADO ATM'!$A$2:$C$817,3,0)</f>
        <v>DISTRITO NACIONAL</v>
      </c>
      <c r="B40" s="110">
        <v>390</v>
      </c>
      <c r="C40" s="110" t="str">
        <f>VLOOKUP(B40,'[1]LISTADO ATM'!$A$2:$B$816,2,0)</f>
        <v xml:space="preserve">ATM Oficina Boca Chica II </v>
      </c>
      <c r="D40" s="111" t="s">
        <v>2455</v>
      </c>
      <c r="E40" s="121" t="s">
        <v>2521</v>
      </c>
    </row>
    <row r="41" spans="1:5" ht="18" x14ac:dyDescent="0.25">
      <c r="A41" s="110" t="str">
        <f>VLOOKUP(B41,'[1]LISTADO ATM'!$A$2:$C$817,3,0)</f>
        <v>SUR</v>
      </c>
      <c r="B41" s="110">
        <v>403</v>
      </c>
      <c r="C41" s="110" t="str">
        <f>VLOOKUP(B41,'[1]LISTADO ATM'!$A$2:$B$816,2,0)</f>
        <v xml:space="preserve">ATM Oficina Vicente Noble </v>
      </c>
      <c r="D41" s="111" t="s">
        <v>2455</v>
      </c>
      <c r="E41" s="121" t="s">
        <v>2502</v>
      </c>
    </row>
    <row r="42" spans="1:5" ht="18" x14ac:dyDescent="0.25">
      <c r="A42" s="110" t="str">
        <f>VLOOKUP(B42,'[1]LISTADO ATM'!$A$2:$C$817,3,0)</f>
        <v>NORTE</v>
      </c>
      <c r="B42" s="110">
        <v>405</v>
      </c>
      <c r="C42" s="110" t="str">
        <f>VLOOKUP(B42,'[1]LISTADO ATM'!$A$2:$B$816,2,0)</f>
        <v xml:space="preserve">ATM UNP Loma de Cabrera </v>
      </c>
      <c r="D42" s="111" t="s">
        <v>2455</v>
      </c>
      <c r="E42" s="121">
        <v>335753691</v>
      </c>
    </row>
    <row r="43" spans="1:5" ht="18" x14ac:dyDescent="0.25">
      <c r="A43" s="110" t="str">
        <f>VLOOKUP(B43,'[1]LISTADO ATM'!$A$2:$C$817,3,0)</f>
        <v>DISTRITO NACIONAL</v>
      </c>
      <c r="B43" s="110">
        <v>406</v>
      </c>
      <c r="C43" s="110" t="str">
        <f>VLOOKUP(B43,'[1]LISTADO ATM'!$A$2:$B$816,2,0)</f>
        <v xml:space="preserve">ATM UNP Plaza Lama Máximo Gómez </v>
      </c>
      <c r="D43" s="111" t="s">
        <v>2455</v>
      </c>
      <c r="E43" s="121">
        <v>335753589</v>
      </c>
    </row>
    <row r="44" spans="1:5" ht="18" x14ac:dyDescent="0.25">
      <c r="A44" s="110" t="str">
        <f>VLOOKUP(B44,'[1]LISTADO ATM'!$A$2:$C$817,3,0)</f>
        <v>DISTRITO NACIONAL</v>
      </c>
      <c r="B44" s="110">
        <v>410</v>
      </c>
      <c r="C44" s="110" t="str">
        <f>VLOOKUP(B44,'[1]LISTADO ATM'!$A$2:$B$816,2,0)</f>
        <v xml:space="preserve">ATM Oficina Las Palmas de Herrera II </v>
      </c>
      <c r="D44" s="111" t="s">
        <v>2455</v>
      </c>
      <c r="E44" s="121" t="s">
        <v>2554</v>
      </c>
    </row>
    <row r="45" spans="1:5" ht="18" x14ac:dyDescent="0.25">
      <c r="A45" s="110" t="str">
        <f>VLOOKUP(B45,'[1]LISTADO ATM'!$A$2:$C$817,3,0)</f>
        <v>DISTRITO NACIONAL</v>
      </c>
      <c r="B45" s="110">
        <v>422</v>
      </c>
      <c r="C45" s="110" t="str">
        <f>VLOOKUP(B45,'[1]LISTADO ATM'!$A$2:$B$816,2,0)</f>
        <v xml:space="preserve">ATM Olé Manoguayabo </v>
      </c>
      <c r="D45" s="111" t="s">
        <v>2455</v>
      </c>
      <c r="E45" s="121" t="s">
        <v>2545</v>
      </c>
    </row>
    <row r="46" spans="1:5" ht="18" x14ac:dyDescent="0.25">
      <c r="A46" s="110" t="str">
        <f>VLOOKUP(B46,'[1]LISTADO ATM'!$A$2:$C$817,3,0)</f>
        <v>NORTE</v>
      </c>
      <c r="B46" s="110">
        <v>520</v>
      </c>
      <c r="C46" s="110" t="str">
        <f>VLOOKUP(B46,'[1]LISTADO ATM'!$A$2:$B$816,2,0)</f>
        <v xml:space="preserve">ATM Cooperativa Navarrete (COOPNAVA) </v>
      </c>
      <c r="D46" s="111" t="s">
        <v>2455</v>
      </c>
      <c r="E46" s="121" t="s">
        <v>2510</v>
      </c>
    </row>
    <row r="47" spans="1:5" ht="18" x14ac:dyDescent="0.25">
      <c r="A47" s="110" t="str">
        <f>VLOOKUP(B47,'[1]LISTADO ATM'!$A$2:$C$817,3,0)</f>
        <v>DISTRITO NACIONAL</v>
      </c>
      <c r="B47" s="110">
        <v>527</v>
      </c>
      <c r="C47" s="110" t="str">
        <f>VLOOKUP(B47,'[1]LISTADO ATM'!$A$2:$B$816,2,0)</f>
        <v>ATM Oficina Zona Oriental II</v>
      </c>
      <c r="D47" s="111" t="s">
        <v>2455</v>
      </c>
      <c r="E47" s="121">
        <v>335753604</v>
      </c>
    </row>
    <row r="48" spans="1:5" ht="18" x14ac:dyDescent="0.25">
      <c r="A48" s="110" t="str">
        <f>VLOOKUP(B48,'[1]LISTADO ATM'!$A$2:$C$817,3,0)</f>
        <v>DISTRITO NACIONAL</v>
      </c>
      <c r="B48" s="110">
        <v>628</v>
      </c>
      <c r="C48" s="110" t="str">
        <f>VLOOKUP(B48,'[1]LISTADO ATM'!$A$2:$B$816,2,0)</f>
        <v xml:space="preserve">ATM Autobanco San Isidro </v>
      </c>
      <c r="D48" s="111" t="s">
        <v>2455</v>
      </c>
      <c r="E48" s="121">
        <v>335753705</v>
      </c>
    </row>
    <row r="49" spans="1:5" ht="18" x14ac:dyDescent="0.25">
      <c r="A49" s="110" t="str">
        <f>VLOOKUP(B49,'[1]LISTADO ATM'!$A$2:$C$817,3,0)</f>
        <v>NORTE</v>
      </c>
      <c r="B49" s="110">
        <v>645</v>
      </c>
      <c r="C49" s="110" t="str">
        <f>VLOOKUP(B49,'[1]LISTADO ATM'!$A$2:$B$816,2,0)</f>
        <v xml:space="preserve">ATM UNP Cabrera </v>
      </c>
      <c r="D49" s="111" t="s">
        <v>2455</v>
      </c>
      <c r="E49" s="121" t="s">
        <v>2509</v>
      </c>
    </row>
    <row r="50" spans="1:5" ht="18" x14ac:dyDescent="0.25">
      <c r="A50" s="110" t="str">
        <f>VLOOKUP(B50,'[1]LISTADO ATM'!$A$2:$C$817,3,0)</f>
        <v>NORTE</v>
      </c>
      <c r="B50" s="110">
        <v>668</v>
      </c>
      <c r="C50" s="110" t="str">
        <f>VLOOKUP(B50,'[1]LISTADO ATM'!$A$2:$B$816,2,0)</f>
        <v>ATM Hospital HEMMI (Santiago)</v>
      </c>
      <c r="D50" s="111" t="s">
        <v>2455</v>
      </c>
      <c r="E50" s="121" t="s">
        <v>2552</v>
      </c>
    </row>
    <row r="51" spans="1:5" ht="18" x14ac:dyDescent="0.25">
      <c r="A51" s="110" t="str">
        <f>VLOOKUP(B51,'[1]LISTADO ATM'!$A$2:$C$817,3,0)</f>
        <v>DISTRITO NACIONAL</v>
      </c>
      <c r="B51" s="110">
        <v>671</v>
      </c>
      <c r="C51" s="110" t="str">
        <f>VLOOKUP(B51,'[1]LISTADO ATM'!$A$2:$B$816,2,0)</f>
        <v>ATM Ayuntamiento Sto. Dgo. Norte</v>
      </c>
      <c r="D51" s="111" t="s">
        <v>2455</v>
      </c>
      <c r="E51" s="121" t="s">
        <v>2500</v>
      </c>
    </row>
    <row r="52" spans="1:5" ht="18" x14ac:dyDescent="0.25">
      <c r="A52" s="110" t="str">
        <f>VLOOKUP(B52,'[1]LISTADO ATM'!$A$2:$C$817,3,0)</f>
        <v>ESTE</v>
      </c>
      <c r="B52" s="110">
        <v>673</v>
      </c>
      <c r="C52" s="110" t="str">
        <f>VLOOKUP(B52,'[1]LISTADO ATM'!$A$2:$B$816,2,0)</f>
        <v>ATM Clínica Dr. Cruz Jiminián</v>
      </c>
      <c r="D52" s="111" t="s">
        <v>2455</v>
      </c>
      <c r="E52" s="121">
        <v>335753543</v>
      </c>
    </row>
    <row r="53" spans="1:5" ht="18" x14ac:dyDescent="0.25">
      <c r="A53" s="110" t="str">
        <f>VLOOKUP(B53,'[1]LISTADO ATM'!$A$2:$C$817,3,0)</f>
        <v>DISTRITO NACIONAL</v>
      </c>
      <c r="B53" s="110">
        <v>717</v>
      </c>
      <c r="C53" s="110" t="str">
        <f>VLOOKUP(B53,'[1]LISTADO ATM'!$A$2:$B$816,2,0)</f>
        <v xml:space="preserve">ATM Oficina Los Alcarrizos </v>
      </c>
      <c r="D53" s="111" t="s">
        <v>2455</v>
      </c>
      <c r="E53" s="121">
        <v>335753682</v>
      </c>
    </row>
    <row r="54" spans="1:5" ht="18" x14ac:dyDescent="0.25">
      <c r="A54" s="110" t="str">
        <f>VLOOKUP(B54,'[1]LISTADO ATM'!$A$2:$C$817,3,0)</f>
        <v>DISTRITO NACIONAL</v>
      </c>
      <c r="B54" s="110">
        <v>721</v>
      </c>
      <c r="C54" s="110" t="str">
        <f>VLOOKUP(B54,'[1]LISTADO ATM'!$A$2:$B$816,2,0)</f>
        <v xml:space="preserve">ATM Oficina Charles de Gaulle II </v>
      </c>
      <c r="D54" s="111" t="s">
        <v>2455</v>
      </c>
      <c r="E54" s="121">
        <v>335753637</v>
      </c>
    </row>
    <row r="55" spans="1:5" ht="18" x14ac:dyDescent="0.25">
      <c r="A55" s="110" t="str">
        <f>VLOOKUP(B55,'[1]LISTADO ATM'!$A$2:$C$817,3,0)</f>
        <v>DISTRITO NACIONAL</v>
      </c>
      <c r="B55" s="110">
        <v>722</v>
      </c>
      <c r="C55" s="110" t="str">
        <f>VLOOKUP(B55,'[1]LISTADO ATM'!$A$2:$B$816,2,0)</f>
        <v xml:space="preserve">ATM Oficina Charles de Gaulle III </v>
      </c>
      <c r="D55" s="111" t="s">
        <v>2455</v>
      </c>
      <c r="E55" s="121">
        <v>335753600</v>
      </c>
    </row>
    <row r="56" spans="1:5" ht="18" x14ac:dyDescent="0.25">
      <c r="A56" s="110" t="str">
        <f>VLOOKUP(B56,'[1]LISTADO ATM'!$A$2:$C$817,3,0)</f>
        <v>SUR</v>
      </c>
      <c r="B56" s="110">
        <v>730</v>
      </c>
      <c r="C56" s="110" t="str">
        <f>VLOOKUP(B56,'[1]LISTADO ATM'!$A$2:$B$816,2,0)</f>
        <v xml:space="preserve">ATM Palacio de Justicia Barahona </v>
      </c>
      <c r="D56" s="111" t="s">
        <v>2455</v>
      </c>
      <c r="E56" s="121">
        <v>335753039</v>
      </c>
    </row>
    <row r="57" spans="1:5" ht="18" x14ac:dyDescent="0.25">
      <c r="A57" s="110" t="str">
        <f>VLOOKUP(B57,'[1]LISTADO ATM'!$A$2:$C$817,3,0)</f>
        <v>NORTE</v>
      </c>
      <c r="B57" s="110">
        <v>747</v>
      </c>
      <c r="C57" s="110" t="str">
        <f>VLOOKUP(B57,'[1]LISTADO ATM'!$A$2:$B$816,2,0)</f>
        <v xml:space="preserve">ATM Club BR (Santiago) </v>
      </c>
      <c r="D57" s="111" t="s">
        <v>2455</v>
      </c>
      <c r="E57" s="121" t="s">
        <v>2561</v>
      </c>
    </row>
    <row r="58" spans="1:5" ht="18" x14ac:dyDescent="0.25">
      <c r="A58" s="110" t="str">
        <f>VLOOKUP(B58,'[1]LISTADO ATM'!$A$2:$C$817,3,0)</f>
        <v>ESTE</v>
      </c>
      <c r="B58" s="110">
        <v>772</v>
      </c>
      <c r="C58" s="110" t="str">
        <f>VLOOKUP(B58,'[1]LISTADO ATM'!$A$2:$B$816,2,0)</f>
        <v xml:space="preserve">ATM UNP Yamasá </v>
      </c>
      <c r="D58" s="111" t="s">
        <v>2455</v>
      </c>
      <c r="E58" s="121" t="s">
        <v>2541</v>
      </c>
    </row>
    <row r="59" spans="1:5" ht="18" x14ac:dyDescent="0.25">
      <c r="A59" s="110" t="str">
        <f>VLOOKUP(B59,'[1]LISTADO ATM'!$A$2:$C$817,3,0)</f>
        <v>DISTRITO NACIONAL</v>
      </c>
      <c r="B59" s="110">
        <v>813</v>
      </c>
      <c r="C59" s="110" t="str">
        <f>VLOOKUP(B59,'[1]LISTADO ATM'!$A$2:$B$816,2,0)</f>
        <v>ATM Occidental Mall</v>
      </c>
      <c r="D59" s="111" t="s">
        <v>2455</v>
      </c>
      <c r="E59" s="121" t="s">
        <v>2547</v>
      </c>
    </row>
    <row r="60" spans="1:5" ht="18" x14ac:dyDescent="0.25">
      <c r="A60" s="110" t="str">
        <f>VLOOKUP(B60,'[1]LISTADO ATM'!$A$2:$C$817,3,0)</f>
        <v>DISTRITO NACIONAL</v>
      </c>
      <c r="B60" s="110">
        <v>823</v>
      </c>
      <c r="C60" s="110" t="str">
        <f>VLOOKUP(B60,'[1]LISTADO ATM'!$A$2:$B$816,2,0)</f>
        <v xml:space="preserve">ATM UNP El Carril (Haina) </v>
      </c>
      <c r="D60" s="111" t="s">
        <v>2455</v>
      </c>
      <c r="E60" s="121">
        <v>335753554</v>
      </c>
    </row>
    <row r="61" spans="1:5" ht="18" x14ac:dyDescent="0.25">
      <c r="A61" s="110" t="str">
        <f>VLOOKUP(B61,'[1]LISTADO ATM'!$A$2:$C$817,3,0)</f>
        <v>NORTE</v>
      </c>
      <c r="B61" s="110">
        <v>857</v>
      </c>
      <c r="C61" s="110" t="str">
        <f>VLOOKUP(B61,'[1]LISTADO ATM'!$A$2:$B$816,2,0)</f>
        <v xml:space="preserve">ATM Oficina Los Alamos </v>
      </c>
      <c r="D61" s="111" t="s">
        <v>2455</v>
      </c>
      <c r="E61" s="121" t="s">
        <v>2543</v>
      </c>
    </row>
    <row r="62" spans="1:5" ht="18" x14ac:dyDescent="0.25">
      <c r="A62" s="110" t="str">
        <f>VLOOKUP(B62,'[1]LISTADO ATM'!$A$2:$C$817,3,0)</f>
        <v>SUR</v>
      </c>
      <c r="B62" s="110">
        <v>881</v>
      </c>
      <c r="C62" s="110" t="str">
        <f>VLOOKUP(B62,'[1]LISTADO ATM'!$A$2:$B$816,2,0)</f>
        <v xml:space="preserve">ATM UNP Yaguate (San Cristóbal) </v>
      </c>
      <c r="D62" s="111" t="s">
        <v>2455</v>
      </c>
      <c r="E62" s="121" t="s">
        <v>2507</v>
      </c>
    </row>
    <row r="63" spans="1:5" ht="18" x14ac:dyDescent="0.25">
      <c r="A63" s="110" t="str">
        <f>VLOOKUP(B63,'[1]LISTADO ATM'!$A$2:$C$817,3,0)</f>
        <v>DISTRITO NACIONAL</v>
      </c>
      <c r="B63" s="110">
        <v>883</v>
      </c>
      <c r="C63" s="110" t="str">
        <f>VLOOKUP(B63,'[1]LISTADO ATM'!$A$2:$B$816,2,0)</f>
        <v xml:space="preserve">ATM Oficina Filadelfia Plaza </v>
      </c>
      <c r="D63" s="111" t="s">
        <v>2455</v>
      </c>
      <c r="E63" s="121">
        <v>335753685</v>
      </c>
    </row>
    <row r="64" spans="1:5" ht="18" x14ac:dyDescent="0.25">
      <c r="A64" s="110" t="str">
        <f>VLOOKUP(B64,'[1]LISTADO ATM'!$A$2:$C$817,3,0)</f>
        <v>DISTRITO NACIONAL</v>
      </c>
      <c r="B64" s="110">
        <v>889</v>
      </c>
      <c r="C64" s="110" t="str">
        <f>VLOOKUP(B64,'[1]LISTADO ATM'!$A$2:$B$816,2,0)</f>
        <v>ATM Oficina Plaza Lama Máximo Gómez II</v>
      </c>
      <c r="D64" s="111" t="s">
        <v>2455</v>
      </c>
      <c r="E64" s="121">
        <v>335753630</v>
      </c>
    </row>
    <row r="65" spans="1:5" ht="18" x14ac:dyDescent="0.25">
      <c r="A65" s="110" t="str">
        <f>VLOOKUP(B65,'[1]LISTADO ATM'!$A$2:$C$817,3,0)</f>
        <v>NORTE</v>
      </c>
      <c r="B65" s="110">
        <v>903</v>
      </c>
      <c r="C65" s="110" t="str">
        <f>VLOOKUP(B65,'[1]LISTADO ATM'!$A$2:$B$816,2,0)</f>
        <v xml:space="preserve">ATM Oficina La Vega Real I </v>
      </c>
      <c r="D65" s="111" t="s">
        <v>2455</v>
      </c>
      <c r="E65" s="121">
        <v>335753681</v>
      </c>
    </row>
    <row r="66" spans="1:5" ht="18" x14ac:dyDescent="0.25">
      <c r="A66" s="110" t="str">
        <f>VLOOKUP(B66,'[1]LISTADO ATM'!$A$2:$C$817,3,0)</f>
        <v>NORTE</v>
      </c>
      <c r="B66" s="110">
        <v>956</v>
      </c>
      <c r="C66" s="110" t="str">
        <f>VLOOKUP(B66,'[1]LISTADO ATM'!$A$2:$B$816,2,0)</f>
        <v xml:space="preserve">ATM Autoservicio El Jaya (SFM) </v>
      </c>
      <c r="D66" s="111" t="s">
        <v>2455</v>
      </c>
      <c r="E66" s="121" t="s">
        <v>2546</v>
      </c>
    </row>
    <row r="67" spans="1:5" ht="18" x14ac:dyDescent="0.25">
      <c r="A67" s="110" t="str">
        <f>VLOOKUP(B67,'[1]LISTADO ATM'!$A$2:$C$817,3,0)</f>
        <v>DISTRITO NACIONAL</v>
      </c>
      <c r="B67" s="110">
        <v>958</v>
      </c>
      <c r="C67" s="110" t="str">
        <f>VLOOKUP(B67,'[1]LISTADO ATM'!$A$2:$B$816,2,0)</f>
        <v xml:space="preserve">ATM Olé Aut. San Isidro </v>
      </c>
      <c r="D67" s="111" t="s">
        <v>2455</v>
      </c>
      <c r="E67" s="121">
        <v>335753455</v>
      </c>
    </row>
    <row r="68" spans="1:5" ht="18" x14ac:dyDescent="0.25">
      <c r="A68" s="110" t="str">
        <f>VLOOKUP(B68,'[1]LISTADO ATM'!$A$2:$C$817,3,0)</f>
        <v>ESTE</v>
      </c>
      <c r="B68" s="110">
        <v>963</v>
      </c>
      <c r="C68" s="110" t="str">
        <f>VLOOKUP(B68,'[1]LISTADO ATM'!$A$2:$B$816,2,0)</f>
        <v xml:space="preserve">ATM Multiplaza La Romana </v>
      </c>
      <c r="D68" s="111" t="s">
        <v>2455</v>
      </c>
      <c r="E68" s="121" t="s">
        <v>2542</v>
      </c>
    </row>
    <row r="69" spans="1:5" ht="18" x14ac:dyDescent="0.25">
      <c r="A69" s="110" t="str">
        <f>VLOOKUP(B69,'[1]LISTADO ATM'!$A$2:$C$817,3,0)</f>
        <v>NORTE</v>
      </c>
      <c r="B69" s="110">
        <v>991</v>
      </c>
      <c r="C69" s="110" t="str">
        <f>VLOOKUP(B69,'[1]LISTADO ATM'!$A$2:$B$816,2,0)</f>
        <v xml:space="preserve">ATM UNP Las Matas de Santa Cruz </v>
      </c>
      <c r="D69" s="111" t="s">
        <v>2455</v>
      </c>
      <c r="E69" s="121">
        <v>335753764</v>
      </c>
    </row>
    <row r="70" spans="1:5" ht="18" x14ac:dyDescent="0.25">
      <c r="A70" s="110" t="str">
        <f>VLOOKUP(B70,'[1]LISTADO ATM'!$A$2:$C$817,3,0)</f>
        <v>NORTE</v>
      </c>
      <c r="B70" s="110">
        <v>52</v>
      </c>
      <c r="C70" s="110" t="str">
        <f>VLOOKUP(B70,'[1]LISTADO ATM'!$A$2:$B$816,2,0)</f>
        <v xml:space="preserve">ATM Oficina Jarabacoa </v>
      </c>
      <c r="D70" s="111" t="s">
        <v>2455</v>
      </c>
      <c r="E70" s="121">
        <v>335753901</v>
      </c>
    </row>
    <row r="71" spans="1:5" ht="18" x14ac:dyDescent="0.25">
      <c r="A71" s="110" t="str">
        <f>VLOOKUP(B71,'[1]LISTADO ATM'!$A$2:$C$817,3,0)</f>
        <v>DISTRITO NACIONAL</v>
      </c>
      <c r="B71" s="110">
        <v>192</v>
      </c>
      <c r="C71" s="110" t="str">
        <f>VLOOKUP(B71,'[1]LISTADO ATM'!$A$2:$B$816,2,0)</f>
        <v xml:space="preserve">ATM Autobanco Luperón II </v>
      </c>
      <c r="D71" s="111" t="s">
        <v>2455</v>
      </c>
      <c r="E71" s="121">
        <v>335753902</v>
      </c>
    </row>
    <row r="72" spans="1:5" ht="18" x14ac:dyDescent="0.25">
      <c r="A72" s="110" t="str">
        <f>VLOOKUP(B72,'[1]LISTADO ATM'!$A$2:$C$817,3,0)</f>
        <v>NORTE</v>
      </c>
      <c r="B72" s="110">
        <v>774</v>
      </c>
      <c r="C72" s="110" t="str">
        <f>VLOOKUP(B72,'[1]LISTADO ATM'!$A$2:$B$816,2,0)</f>
        <v xml:space="preserve">ATM Oficina Montecristi </v>
      </c>
      <c r="D72" s="111" t="s">
        <v>2455</v>
      </c>
      <c r="E72" s="121">
        <v>335753903</v>
      </c>
    </row>
    <row r="73" spans="1:5" ht="18" x14ac:dyDescent="0.25">
      <c r="A73" s="110" t="str">
        <f>VLOOKUP(B73,'[1]LISTADO ATM'!$A$2:$C$817,3,0)</f>
        <v>DISTRITO NACIONAL</v>
      </c>
      <c r="B73" s="110">
        <v>459</v>
      </c>
      <c r="C73" s="110" t="str">
        <f>VLOOKUP(B73,'[1]LISTADO ATM'!$A$2:$B$816,2,0)</f>
        <v>ATM Estación Jima Bonao</v>
      </c>
      <c r="D73" s="111" t="s">
        <v>2455</v>
      </c>
      <c r="E73" s="121">
        <v>335753904</v>
      </c>
    </row>
    <row r="74" spans="1:5" ht="18" x14ac:dyDescent="0.25">
      <c r="A74" s="110" t="str">
        <f>VLOOKUP(B74,'[1]LISTADO ATM'!$A$2:$C$817,3,0)</f>
        <v>NORTE</v>
      </c>
      <c r="B74" s="110">
        <v>832</v>
      </c>
      <c r="C74" s="110" t="str">
        <f>VLOOKUP(B74,'[1]LISTADO ATM'!$A$2:$B$816,2,0)</f>
        <v xml:space="preserve">ATM Hospital Traumatológico La Vega </v>
      </c>
      <c r="D74" s="111" t="s">
        <v>2455</v>
      </c>
      <c r="E74" s="121">
        <v>335753905</v>
      </c>
    </row>
    <row r="75" spans="1:5" ht="18" x14ac:dyDescent="0.25">
      <c r="A75" s="110" t="str">
        <f>VLOOKUP(B75,'[1]LISTADO ATM'!$A$2:$C$817,3,0)</f>
        <v>DISTRITO NACIONAL</v>
      </c>
      <c r="B75" s="110">
        <v>516</v>
      </c>
      <c r="C75" s="110" t="str">
        <f>VLOOKUP(B75,'[1]LISTADO ATM'!$A$2:$B$816,2,0)</f>
        <v xml:space="preserve">ATM Oficina Gascue </v>
      </c>
      <c r="D75" s="111" t="s">
        <v>2455</v>
      </c>
      <c r="E75" s="121">
        <v>335753908</v>
      </c>
    </row>
    <row r="76" spans="1:5" ht="18" x14ac:dyDescent="0.25">
      <c r="A76" s="110" t="str">
        <f>VLOOKUP(B76,'[1]LISTADO ATM'!$A$2:$C$817,3,0)</f>
        <v>SUR</v>
      </c>
      <c r="B76" s="110">
        <v>995</v>
      </c>
      <c r="C76" s="110" t="s">
        <v>2585</v>
      </c>
      <c r="D76" s="111" t="s">
        <v>2455</v>
      </c>
      <c r="E76" s="121" t="s">
        <v>2586</v>
      </c>
    </row>
    <row r="77" spans="1:5" ht="18" x14ac:dyDescent="0.25">
      <c r="A77" s="110" t="str">
        <f>VLOOKUP(B77,'[1]LISTADO ATM'!$A$2:$C$817,3,0)</f>
        <v>SUR</v>
      </c>
      <c r="B77" s="110">
        <v>767</v>
      </c>
      <c r="C77" s="110" t="str">
        <f>VLOOKUP(B77,'[1]LISTADO ATM'!$A$2:$B$816,2,0)</f>
        <v xml:space="preserve">ATM S/M Diverso (Azua) </v>
      </c>
      <c r="D77" s="111" t="s">
        <v>2455</v>
      </c>
      <c r="E77" s="121" t="s">
        <v>2587</v>
      </c>
    </row>
    <row r="78" spans="1:5" ht="18" x14ac:dyDescent="0.25">
      <c r="A78" s="110" t="str">
        <f>VLOOKUP(B78,'[1]LISTADO ATM'!$A$2:$C$817,3,0)</f>
        <v>NORTE</v>
      </c>
      <c r="B78" s="163">
        <v>937</v>
      </c>
      <c r="C78" s="110" t="str">
        <f>VLOOKUP(B78,'[1]LISTADO ATM'!$A$2:$B$816,2,0)</f>
        <v xml:space="preserve">ATM Autobanco Oficina La Vega II </v>
      </c>
      <c r="D78" s="111" t="s">
        <v>2455</v>
      </c>
      <c r="E78" s="121">
        <v>335753982</v>
      </c>
    </row>
    <row r="79" spans="1:5" ht="18" x14ac:dyDescent="0.25">
      <c r="A79" s="110" t="str">
        <f>VLOOKUP(B79,'[1]LISTADO ATM'!$A$2:$C$817,3,0)</f>
        <v>SUR</v>
      </c>
      <c r="B79" s="163">
        <v>342</v>
      </c>
      <c r="C79" s="110" t="str">
        <f>VLOOKUP(B79,'[1]LISTADO ATM'!$A$2:$B$816,2,0)</f>
        <v>ATM Oficina Obras Públicas Azua</v>
      </c>
      <c r="D79" s="111" t="s">
        <v>2455</v>
      </c>
      <c r="E79" s="121"/>
    </row>
    <row r="80" spans="1:5" ht="18.75" thickBot="1" x14ac:dyDescent="0.3">
      <c r="A80" s="115" t="s">
        <v>2428</v>
      </c>
      <c r="B80" s="120">
        <f>COUNT(B17:B77)</f>
        <v>58</v>
      </c>
      <c r="C80" s="112"/>
      <c r="D80" s="113"/>
      <c r="E80" s="114"/>
    </row>
    <row r="81" spans="1:5" ht="15.75" thickBot="1" x14ac:dyDescent="0.3"/>
    <row r="82" spans="1:5" ht="18.75" thickBot="1" x14ac:dyDescent="0.3">
      <c r="A82" s="142" t="s">
        <v>2431</v>
      </c>
      <c r="B82" s="143"/>
      <c r="C82" s="143"/>
      <c r="D82" s="143"/>
      <c r="E82" s="144"/>
    </row>
    <row r="83" spans="1:5" ht="18" x14ac:dyDescent="0.25">
      <c r="A83" s="108" t="s">
        <v>15</v>
      </c>
      <c r="B83" s="108" t="s">
        <v>2426</v>
      </c>
      <c r="C83" s="109" t="s">
        <v>46</v>
      </c>
      <c r="D83" s="109" t="s">
        <v>2433</v>
      </c>
      <c r="E83" s="109" t="s">
        <v>2427</v>
      </c>
    </row>
    <row r="84" spans="1:5" ht="18" x14ac:dyDescent="0.25">
      <c r="A84" s="110" t="str">
        <f>VLOOKUP(B84,'[1]LISTADO ATM'!$A$2:$C$817,3,0)</f>
        <v>NORTE</v>
      </c>
      <c r="B84" s="110">
        <v>93</v>
      </c>
      <c r="C84" s="110" t="str">
        <f>VLOOKUP(B84,'[1]LISTADO ATM'!$A$2:$B$816,2,0)</f>
        <v xml:space="preserve">ATM Oficina Cotuí </v>
      </c>
      <c r="D84" s="119" t="s">
        <v>2459</v>
      </c>
      <c r="E84" s="121" t="s">
        <v>2550</v>
      </c>
    </row>
    <row r="85" spans="1:5" ht="18" x14ac:dyDescent="0.25">
      <c r="A85" s="110" t="str">
        <f>VLOOKUP(B85,'[1]LISTADO ATM'!$A$2:$C$817,3,0)</f>
        <v>DISTRITO NACIONAL</v>
      </c>
      <c r="B85" s="110">
        <v>267</v>
      </c>
      <c r="C85" s="110" t="str">
        <f>VLOOKUP(B85,'[1]LISTADO ATM'!$A$2:$B$816,2,0)</f>
        <v xml:space="preserve">ATM Centro de Caja México </v>
      </c>
      <c r="D85" s="119" t="s">
        <v>2459</v>
      </c>
      <c r="E85" s="121">
        <v>335753596</v>
      </c>
    </row>
    <row r="86" spans="1:5" ht="18" x14ac:dyDescent="0.25">
      <c r="A86" s="110" t="str">
        <f>VLOOKUP(B86,'[1]LISTADO ATM'!$A$2:$C$817,3,0)</f>
        <v>NORTE</v>
      </c>
      <c r="B86" s="110">
        <v>333</v>
      </c>
      <c r="C86" s="110" t="str">
        <f>VLOOKUP(B86,'[1]LISTADO ATM'!$A$2:$B$816,2,0)</f>
        <v>ATM Oficina Turey Maimón</v>
      </c>
      <c r="D86" s="119" t="s">
        <v>2459</v>
      </c>
      <c r="E86" s="121" t="s">
        <v>2528</v>
      </c>
    </row>
    <row r="87" spans="1:5" ht="18" x14ac:dyDescent="0.25">
      <c r="A87" s="110" t="str">
        <f>VLOOKUP(B87,'[1]LISTADO ATM'!$A$2:$C$817,3,0)</f>
        <v>NORTE</v>
      </c>
      <c r="B87" s="110">
        <v>334</v>
      </c>
      <c r="C87" s="110" t="str">
        <f>VLOOKUP(B87,'[1]LISTADO ATM'!$A$2:$B$816,2,0)</f>
        <v>ATM Oficina Salcedo II</v>
      </c>
      <c r="D87" s="119" t="s">
        <v>2459</v>
      </c>
      <c r="E87" s="121" t="s">
        <v>2514</v>
      </c>
    </row>
    <row r="88" spans="1:5" ht="18" x14ac:dyDescent="0.25">
      <c r="A88" s="110" t="str">
        <f>VLOOKUP(B88,'[1]LISTADO ATM'!$A$2:$C$817,3,0)</f>
        <v>DISTRITO NACIONAL</v>
      </c>
      <c r="B88" s="110">
        <v>378</v>
      </c>
      <c r="C88" s="110" t="str">
        <f>VLOOKUP(B88,'[1]LISTADO ATM'!$A$2:$B$816,2,0)</f>
        <v>ATM UNP Villa Flores</v>
      </c>
      <c r="D88" s="119" t="s">
        <v>2459</v>
      </c>
      <c r="E88" s="121">
        <v>335753693</v>
      </c>
    </row>
    <row r="89" spans="1:5" ht="18" x14ac:dyDescent="0.25">
      <c r="A89" s="110" t="str">
        <f>VLOOKUP(B89,'[1]LISTADO ATM'!$A$2:$C$817,3,0)</f>
        <v>NORTE</v>
      </c>
      <c r="B89" s="110">
        <v>395</v>
      </c>
      <c r="C89" s="110" t="str">
        <f>VLOOKUP(B89,'[1]LISTADO ATM'!$A$2:$B$816,2,0)</f>
        <v xml:space="preserve">ATM UNP Sabana Iglesia </v>
      </c>
      <c r="D89" s="119" t="s">
        <v>2459</v>
      </c>
      <c r="E89" s="121" t="s">
        <v>2548</v>
      </c>
    </row>
    <row r="90" spans="1:5" ht="18" x14ac:dyDescent="0.25">
      <c r="A90" s="110" t="str">
        <f>VLOOKUP(B90,'[1]LISTADO ATM'!$A$2:$C$817,3,0)</f>
        <v>NORTE</v>
      </c>
      <c r="B90" s="110">
        <v>532</v>
      </c>
      <c r="C90" s="110" t="str">
        <f>VLOOKUP(B90,'[1]LISTADO ATM'!$A$2:$B$816,2,0)</f>
        <v xml:space="preserve">ATM UNP Guanábano (Moca) </v>
      </c>
      <c r="D90" s="119" t="s">
        <v>2459</v>
      </c>
      <c r="E90" s="121">
        <v>335753599</v>
      </c>
    </row>
    <row r="91" spans="1:5" ht="18" x14ac:dyDescent="0.25">
      <c r="A91" s="110" t="str">
        <f>VLOOKUP(B91,'[1]LISTADO ATM'!$A$2:$C$817,3,0)</f>
        <v>SUR</v>
      </c>
      <c r="B91" s="110">
        <v>537</v>
      </c>
      <c r="C91" s="110" t="str">
        <f>VLOOKUP(B91,'[1]LISTADO ATM'!$A$2:$B$816,2,0)</f>
        <v xml:space="preserve">ATM Estación Texaco Enriquillo (Barahona) </v>
      </c>
      <c r="D91" s="119" t="s">
        <v>2459</v>
      </c>
      <c r="E91" s="121" t="s">
        <v>2503</v>
      </c>
    </row>
    <row r="92" spans="1:5" ht="18" x14ac:dyDescent="0.25">
      <c r="A92" s="110" t="str">
        <f>VLOOKUP(B92,'[1]LISTADO ATM'!$A$2:$C$817,3,0)</f>
        <v>NORTE</v>
      </c>
      <c r="B92" s="110">
        <v>604</v>
      </c>
      <c r="C92" s="110" t="str">
        <f>VLOOKUP(B92,'[1]LISTADO ATM'!$A$2:$B$816,2,0)</f>
        <v xml:space="preserve">ATM Oficina Estancia Nueva (Moca) </v>
      </c>
      <c r="D92" s="119" t="s">
        <v>2459</v>
      </c>
      <c r="E92" s="121" t="s">
        <v>2551</v>
      </c>
    </row>
    <row r="93" spans="1:5" ht="18" x14ac:dyDescent="0.25">
      <c r="A93" s="110" t="str">
        <f>VLOOKUP(B93,'[1]LISTADO ATM'!$A$2:$C$817,3,0)</f>
        <v>DISTRITO NACIONAL</v>
      </c>
      <c r="B93" s="110">
        <v>724</v>
      </c>
      <c r="C93" s="110" t="str">
        <f>VLOOKUP(B93,'[1]LISTADO ATM'!$A$2:$B$816,2,0)</f>
        <v xml:space="preserve">ATM El Huacal I </v>
      </c>
      <c r="D93" s="119" t="s">
        <v>2459</v>
      </c>
      <c r="E93" s="121" t="s">
        <v>2522</v>
      </c>
    </row>
    <row r="94" spans="1:5" ht="18" x14ac:dyDescent="0.25">
      <c r="A94" s="110" t="str">
        <f>VLOOKUP(B94,'[1]LISTADO ATM'!$A$2:$C$817,3,0)</f>
        <v>NORTE</v>
      </c>
      <c r="B94" s="110">
        <v>729</v>
      </c>
      <c r="C94" s="110" t="str">
        <f>VLOOKUP(B94,'[1]LISTADO ATM'!$A$2:$B$816,2,0)</f>
        <v xml:space="preserve">ATM Zona Franca (La Vega) </v>
      </c>
      <c r="D94" s="119" t="s">
        <v>2459</v>
      </c>
      <c r="E94" s="121">
        <v>335752508</v>
      </c>
    </row>
    <row r="95" spans="1:5" ht="18" x14ac:dyDescent="0.25">
      <c r="A95" s="110" t="str">
        <f>VLOOKUP(B95,'[1]LISTADO ATM'!$A$2:$C$817,3,0)</f>
        <v>NORTE</v>
      </c>
      <c r="B95" s="110">
        <v>752</v>
      </c>
      <c r="C95" s="110" t="str">
        <f>VLOOKUP(B95,'[1]LISTADO ATM'!$A$2:$B$816,2,0)</f>
        <v xml:space="preserve">ATM UNP Las Carolinas (La Vega) </v>
      </c>
      <c r="D95" s="119" t="s">
        <v>2459</v>
      </c>
      <c r="E95" s="121" t="s">
        <v>2505</v>
      </c>
    </row>
    <row r="96" spans="1:5" ht="18" x14ac:dyDescent="0.25">
      <c r="A96" s="110" t="str">
        <f>VLOOKUP(B96,'[1]LISTADO ATM'!$A$2:$C$817,3,0)</f>
        <v>SUR</v>
      </c>
      <c r="B96" s="110">
        <v>764</v>
      </c>
      <c r="C96" s="110" t="str">
        <f>VLOOKUP(B96,'[1]LISTADO ATM'!$A$2:$B$816,2,0)</f>
        <v xml:space="preserve">ATM Oficina Elías Piña </v>
      </c>
      <c r="D96" s="119" t="s">
        <v>2459</v>
      </c>
      <c r="E96" s="121" t="s">
        <v>2549</v>
      </c>
    </row>
    <row r="97" spans="1:5" ht="18" x14ac:dyDescent="0.25">
      <c r="A97" s="110" t="str">
        <f>VLOOKUP(B97,'[1]LISTADO ATM'!$A$2:$C$817,3,0)</f>
        <v>SUR</v>
      </c>
      <c r="B97" s="110">
        <v>825</v>
      </c>
      <c r="C97" s="110" t="str">
        <f>VLOOKUP(B97,'[1]LISTADO ATM'!$A$2:$B$816,2,0)</f>
        <v xml:space="preserve">ATM Estacion Eco Cibeles (Las Matas de Farfán) </v>
      </c>
      <c r="D97" s="119" t="s">
        <v>2459</v>
      </c>
      <c r="E97" s="121" t="s">
        <v>2498</v>
      </c>
    </row>
    <row r="98" spans="1:5" ht="18" x14ac:dyDescent="0.25">
      <c r="A98" s="110" t="str">
        <f>VLOOKUP(B98,'[1]LISTADO ATM'!$A$2:$C$817,3,0)</f>
        <v>NORTE</v>
      </c>
      <c r="B98" s="110">
        <v>888</v>
      </c>
      <c r="C98" s="110" t="str">
        <f>VLOOKUP(B98,'[1]LISTADO ATM'!$A$2:$B$816,2,0)</f>
        <v>ATM Oficina galeria 56 II (SFM)</v>
      </c>
      <c r="D98" s="119" t="s">
        <v>2459</v>
      </c>
      <c r="E98" s="121" t="s">
        <v>2518</v>
      </c>
    </row>
    <row r="99" spans="1:5" ht="18" x14ac:dyDescent="0.25">
      <c r="A99" s="110" t="str">
        <f>VLOOKUP(B99,'[1]LISTADO ATM'!$A$2:$C$817,3,0)</f>
        <v>DISTRITO NACIONAL</v>
      </c>
      <c r="B99" s="110">
        <v>911</v>
      </c>
      <c r="C99" s="110" t="str">
        <f>VLOOKUP(B99,'[1]LISTADO ATM'!$A$2:$B$816,2,0)</f>
        <v xml:space="preserve">ATM Oficina Venezuela II </v>
      </c>
      <c r="D99" s="119" t="s">
        <v>2459</v>
      </c>
      <c r="E99" s="121">
        <v>335753553</v>
      </c>
    </row>
    <row r="100" spans="1:5" ht="18" x14ac:dyDescent="0.25">
      <c r="A100" s="110" t="str">
        <f>VLOOKUP(B100,'[1]LISTADO ATM'!$A$2:$C$817,3,0)</f>
        <v>DISTRITO NACIONAL</v>
      </c>
      <c r="B100" s="110">
        <v>957</v>
      </c>
      <c r="C100" s="110" t="str">
        <f>VLOOKUP(B100,'[1]LISTADO ATM'!$A$2:$B$816,2,0)</f>
        <v xml:space="preserve">ATM Oficina Venezuela </v>
      </c>
      <c r="D100" s="119" t="s">
        <v>2459</v>
      </c>
      <c r="E100" s="121">
        <v>335753687</v>
      </c>
    </row>
    <row r="101" spans="1:5" ht="18" x14ac:dyDescent="0.25">
      <c r="A101" s="110" t="str">
        <f>VLOOKUP(B101,'[1]LISTADO ATM'!$A$2:$C$817,3,0)</f>
        <v>SUR</v>
      </c>
      <c r="B101" s="110">
        <v>962</v>
      </c>
      <c r="C101" s="110" t="str">
        <f>VLOOKUP(B101,'[1]LISTADO ATM'!$A$2:$B$816,2,0)</f>
        <v xml:space="preserve">ATM Oficina Villa Ofelia II (San Juan) </v>
      </c>
      <c r="D101" s="119" t="s">
        <v>2459</v>
      </c>
      <c r="E101" s="121" t="s">
        <v>2527</v>
      </c>
    </row>
    <row r="102" spans="1:5" ht="18" x14ac:dyDescent="0.25">
      <c r="A102" s="110" t="str">
        <f>VLOOKUP(B102,'[1]LISTADO ATM'!$A$2:$C$817,3,0)</f>
        <v>NORTE</v>
      </c>
      <c r="B102" s="110">
        <v>99</v>
      </c>
      <c r="C102" s="110" t="str">
        <f>VLOOKUP(B102,'[1]LISTADO ATM'!$A$2:$B$816,2,0)</f>
        <v xml:space="preserve">ATM Multicentro La Sirena S.F.M. </v>
      </c>
      <c r="D102" s="119" t="s">
        <v>2459</v>
      </c>
      <c r="E102" s="121">
        <v>335753906</v>
      </c>
    </row>
    <row r="103" spans="1:5" ht="18" x14ac:dyDescent="0.25">
      <c r="A103" s="110" t="str">
        <f>VLOOKUP(B103,'[1]LISTADO ATM'!$A$2:$C$817,3,0)</f>
        <v>DISTRITO NACIONAL</v>
      </c>
      <c r="B103" s="110">
        <v>515</v>
      </c>
      <c r="C103" s="110" t="str">
        <f>VLOOKUP(B103,'[1]LISTADO ATM'!$A$2:$B$816,2,0)</f>
        <v xml:space="preserve">ATM Oficina Agora Mall I </v>
      </c>
      <c r="D103" s="119" t="s">
        <v>2459</v>
      </c>
      <c r="E103" s="121">
        <v>335753907</v>
      </c>
    </row>
    <row r="104" spans="1:5" ht="18" x14ac:dyDescent="0.25">
      <c r="A104" s="110" t="str">
        <f>VLOOKUP(B104,'[1]LISTADO ATM'!$A$2:$C$817,3,0)</f>
        <v>NORTE</v>
      </c>
      <c r="B104" s="110">
        <v>638</v>
      </c>
      <c r="C104" s="110" t="str">
        <f>VLOOKUP(B104,'[1]LISTADO ATM'!$A$2:$B$816,2,0)</f>
        <v xml:space="preserve">ATM S/M Yoma </v>
      </c>
      <c r="D104" s="119" t="s">
        <v>2459</v>
      </c>
      <c r="E104" s="121">
        <v>335753910</v>
      </c>
    </row>
    <row r="105" spans="1:5" ht="18.75" thickBot="1" x14ac:dyDescent="0.3">
      <c r="A105" s="115" t="s">
        <v>2428</v>
      </c>
      <c r="B105" s="120">
        <f>COUNT(B84:B104)</f>
        <v>21</v>
      </c>
      <c r="C105" s="113"/>
      <c r="D105" s="113"/>
      <c r="E105" s="114"/>
    </row>
    <row r="106" spans="1:5" ht="15.75" thickBot="1" x14ac:dyDescent="0.3"/>
    <row r="107" spans="1:5" ht="18.75" thickBot="1" x14ac:dyDescent="0.3">
      <c r="A107" s="148" t="s">
        <v>2429</v>
      </c>
      <c r="B107" s="149"/>
    </row>
    <row r="108" spans="1:5" ht="18.75" thickBot="1" x14ac:dyDescent="0.3">
      <c r="A108" s="150">
        <f>+B80+B105</f>
        <v>79</v>
      </c>
      <c r="B108" s="151"/>
    </row>
    <row r="109" spans="1:5" ht="15.75" thickBot="1" x14ac:dyDescent="0.3"/>
    <row r="110" spans="1:5" ht="18.75" customHeight="1" thickBot="1" x14ac:dyDescent="0.3">
      <c r="A110" s="142" t="s">
        <v>2432</v>
      </c>
      <c r="B110" s="143"/>
      <c r="C110" s="143"/>
      <c r="D110" s="143"/>
      <c r="E110" s="144"/>
    </row>
    <row r="111" spans="1:5" ht="18" x14ac:dyDescent="0.25">
      <c r="A111" s="108" t="s">
        <v>15</v>
      </c>
      <c r="B111" s="109" t="s">
        <v>2426</v>
      </c>
      <c r="C111" s="116" t="s">
        <v>46</v>
      </c>
      <c r="D111" s="134" t="s">
        <v>2433</v>
      </c>
      <c r="E111" s="135"/>
    </row>
    <row r="112" spans="1:5" ht="18" x14ac:dyDescent="0.25">
      <c r="A112" s="110" t="str">
        <f>VLOOKUP(B112,'[1]LISTADO ATM'!$A$2:$C$817,3,0)</f>
        <v>NORTE</v>
      </c>
      <c r="B112" s="110">
        <v>291</v>
      </c>
      <c r="C112" s="110" t="str">
        <f>VLOOKUP(B112,'[1]LISTADO ATM'!$A$2:$B$816,2,0)</f>
        <v xml:space="preserve">ATM S/M Jumbo Las Colinas </v>
      </c>
      <c r="D112" s="132" t="s">
        <v>2476</v>
      </c>
      <c r="E112" s="133"/>
    </row>
    <row r="113" spans="1:5" ht="18" x14ac:dyDescent="0.25">
      <c r="A113" s="110" t="str">
        <f>VLOOKUP(B113,'[1]LISTADO ATM'!$A$2:$C$817,3,0)</f>
        <v>NORTE</v>
      </c>
      <c r="B113" s="110">
        <v>604</v>
      </c>
      <c r="C113" s="110" t="str">
        <f>VLOOKUP(B113,'[1]LISTADO ATM'!$A$2:$B$816,2,0)</f>
        <v xml:space="preserve">ATM Oficina Estancia Nueva (Moca) </v>
      </c>
      <c r="D113" s="132" t="s">
        <v>2501</v>
      </c>
      <c r="E113" s="133"/>
    </row>
    <row r="114" spans="1:5" ht="18" x14ac:dyDescent="0.25">
      <c r="A114" s="110" t="str">
        <f>VLOOKUP(B114,'[1]LISTADO ATM'!$A$2:$C$817,3,0)</f>
        <v>NORTE</v>
      </c>
      <c r="B114" s="110">
        <v>855</v>
      </c>
      <c r="C114" s="110" t="str">
        <f>VLOOKUP(B114,'[1]LISTADO ATM'!$A$2:$B$816,2,0)</f>
        <v xml:space="preserve">ATM Palacio de Justicia La Vega </v>
      </c>
      <c r="D114" s="132" t="s">
        <v>2476</v>
      </c>
      <c r="E114" s="133"/>
    </row>
    <row r="115" spans="1:5" ht="18" x14ac:dyDescent="0.25">
      <c r="A115" s="110" t="str">
        <f>VLOOKUP(B115,'[1]LISTADO ATM'!$A$2:$C$817,3,0)</f>
        <v>ESTE</v>
      </c>
      <c r="B115" s="110">
        <v>822</v>
      </c>
      <c r="C115" s="110" t="str">
        <f>VLOOKUP(B115,'[1]LISTADO ATM'!$A$2:$B$816,2,0)</f>
        <v xml:space="preserve">ATM INDUSPALMA </v>
      </c>
      <c r="D115" s="132" t="s">
        <v>2501</v>
      </c>
      <c r="E115" s="133"/>
    </row>
    <row r="116" spans="1:5" ht="18" x14ac:dyDescent="0.25">
      <c r="A116" s="110" t="str">
        <f>VLOOKUP(B116,'[1]LISTADO ATM'!$A$2:$C$817,3,0)</f>
        <v>NORTE</v>
      </c>
      <c r="B116" s="110">
        <v>741</v>
      </c>
      <c r="C116" s="110" t="str">
        <f>VLOOKUP(B116,'[1]LISTADO ATM'!$A$2:$B$816,2,0)</f>
        <v>ATM CURNE UASD San Francisco de Macorís</v>
      </c>
      <c r="D116" s="132" t="s">
        <v>2476</v>
      </c>
      <c r="E116" s="133"/>
    </row>
    <row r="117" spans="1:5" ht="18" x14ac:dyDescent="0.25">
      <c r="A117" s="110" t="str">
        <f>VLOOKUP(B117,'[1]LISTADO ATM'!$A$2:$C$817,3,0)</f>
        <v>NORTE</v>
      </c>
      <c r="B117" s="110">
        <v>740</v>
      </c>
      <c r="C117" s="110" t="str">
        <f>VLOOKUP(B117,'[1]LISTADO ATM'!$A$2:$B$816,2,0)</f>
        <v xml:space="preserve">ATM EDENORTE (Santiago) </v>
      </c>
      <c r="D117" s="132" t="s">
        <v>2494</v>
      </c>
      <c r="E117" s="133"/>
    </row>
    <row r="118" spans="1:5" ht="18" x14ac:dyDescent="0.25">
      <c r="A118" s="110" t="str">
        <f>VLOOKUP(B118,'[1]LISTADO ATM'!$A$2:$C$817,3,0)</f>
        <v>SUR</v>
      </c>
      <c r="B118" s="110">
        <v>870</v>
      </c>
      <c r="C118" s="110" t="str">
        <f>VLOOKUP(B118,'[1]LISTADO ATM'!$A$2:$B$816,2,0)</f>
        <v xml:space="preserve">ATM Willbes Dominicana (Barahona) </v>
      </c>
      <c r="D118" s="132" t="s">
        <v>2494</v>
      </c>
      <c r="E118" s="133"/>
    </row>
    <row r="119" spans="1:5" ht="18" x14ac:dyDescent="0.25">
      <c r="A119" s="110" t="str">
        <f>VLOOKUP(B119,'[1]LISTADO ATM'!$A$2:$C$817,3,0)</f>
        <v>DISTRITO NACIONAL</v>
      </c>
      <c r="B119" s="110">
        <v>719</v>
      </c>
      <c r="C119" s="110" t="str">
        <f>VLOOKUP(B119,'[1]LISTADO ATM'!$A$2:$B$816,2,0)</f>
        <v xml:space="preserve">ATM Ayuntamiento Municipal San Luís </v>
      </c>
      <c r="D119" s="132" t="s">
        <v>2494</v>
      </c>
      <c r="E119" s="133"/>
    </row>
    <row r="120" spans="1:5" ht="18" x14ac:dyDescent="0.25">
      <c r="A120" s="110" t="str">
        <f>VLOOKUP(B120,'[1]LISTADO ATM'!$A$2:$C$817,3,0)</f>
        <v>DISTRITO NACIONAL</v>
      </c>
      <c r="B120" s="110">
        <v>815</v>
      </c>
      <c r="C120" s="110" t="str">
        <f>VLOOKUP(B120,'[1]LISTADO ATM'!$A$2:$B$816,2,0)</f>
        <v xml:space="preserve">ATM Oficina Atalaya del Mar </v>
      </c>
      <c r="D120" s="132" t="s">
        <v>2592</v>
      </c>
      <c r="E120" s="133"/>
    </row>
    <row r="121" spans="1:5" ht="18" x14ac:dyDescent="0.25">
      <c r="A121" s="110" t="str">
        <f>VLOOKUP(B121,'[1]LISTADO ATM'!$A$2:$C$817,3,0)</f>
        <v>ESTE</v>
      </c>
      <c r="B121" s="110">
        <v>630</v>
      </c>
      <c r="C121" s="110" t="str">
        <f>VLOOKUP(B121,'[1]LISTADO ATM'!$A$2:$B$816,2,0)</f>
        <v xml:space="preserve">ATM Oficina Plaza Zaglul (SPM) </v>
      </c>
      <c r="D121" s="132" t="s">
        <v>2476</v>
      </c>
      <c r="E121" s="133"/>
    </row>
    <row r="122" spans="1:5" ht="18" x14ac:dyDescent="0.25">
      <c r="A122" s="110" t="str">
        <f>VLOOKUP(B122,'[1]LISTADO ATM'!$A$2:$C$817,3,0)</f>
        <v>ESTE</v>
      </c>
      <c r="B122" s="110">
        <v>294</v>
      </c>
      <c r="C122" s="110" t="str">
        <f>VLOOKUP(B122,'[1]LISTADO ATM'!$A$2:$B$816,2,0)</f>
        <v xml:space="preserve">ATM Plaza Zaglul San Pedro II </v>
      </c>
      <c r="D122" s="132" t="s">
        <v>2476</v>
      </c>
      <c r="E122" s="133"/>
    </row>
    <row r="123" spans="1:5" ht="18" x14ac:dyDescent="0.25">
      <c r="A123" s="110" t="str">
        <f>VLOOKUP(B123,'[1]LISTADO ATM'!$A$2:$C$817,3,0)</f>
        <v>DISTRITO NACIONAL</v>
      </c>
      <c r="B123" s="110">
        <v>314</v>
      </c>
      <c r="C123" s="110" t="str">
        <f>VLOOKUP(B123,'[1]LISTADO ATM'!$A$2:$B$816,2,0)</f>
        <v xml:space="preserve">ATM UNP Cambita Garabito (San Cristóbal) </v>
      </c>
      <c r="D123" s="132" t="s">
        <v>2476</v>
      </c>
      <c r="E123" s="133"/>
    </row>
    <row r="124" spans="1:5" ht="18" x14ac:dyDescent="0.25">
      <c r="A124" s="110" t="str">
        <f>VLOOKUP(B124,'[1]LISTADO ATM'!$A$2:$C$817,3,0)</f>
        <v>DISTRITO NACIONAL</v>
      </c>
      <c r="B124" s="110">
        <v>326</v>
      </c>
      <c r="C124" s="110" t="str">
        <f>VLOOKUP(B124,'[1]LISTADO ATM'!$A$2:$B$816,2,0)</f>
        <v>ATM Autoservicio Jiménez Moya II</v>
      </c>
      <c r="D124" s="132" t="s">
        <v>2476</v>
      </c>
      <c r="E124" s="133"/>
    </row>
    <row r="125" spans="1:5" ht="18" x14ac:dyDescent="0.25">
      <c r="A125" s="110" t="str">
        <f>VLOOKUP(B125,'[1]LISTADO ATM'!$A$2:$C$817,3,0)</f>
        <v>ESTE</v>
      </c>
      <c r="B125" s="110">
        <v>158</v>
      </c>
      <c r="C125" s="110" t="str">
        <f>VLOOKUP(B125,'[1]LISTADO ATM'!$A$2:$B$816,2,0)</f>
        <v xml:space="preserve">ATM Oficina Romana Norte </v>
      </c>
      <c r="D125" s="132" t="s">
        <v>2476</v>
      </c>
      <c r="E125" s="133"/>
    </row>
    <row r="126" spans="1:5" ht="18" x14ac:dyDescent="0.25">
      <c r="A126" s="110" t="str">
        <f>VLOOKUP(B126,'[1]LISTADO ATM'!$A$2:$C$817,3,0)</f>
        <v>NORTE</v>
      </c>
      <c r="B126" s="110">
        <v>679</v>
      </c>
      <c r="C126" s="110" t="str">
        <f>VLOOKUP(B126,'[1]LISTADO ATM'!$A$2:$B$816,2,0)</f>
        <v>ATM Base Aerea Puerto Plata</v>
      </c>
      <c r="D126" s="132" t="s">
        <v>2476</v>
      </c>
      <c r="E126" s="133"/>
    </row>
    <row r="127" spans="1:5" ht="18" x14ac:dyDescent="0.25">
      <c r="A127" s="110" t="str">
        <f>VLOOKUP(B127,'[1]LISTADO ATM'!$A$2:$C$817,3,0)</f>
        <v>NORTE</v>
      </c>
      <c r="B127" s="110">
        <v>808</v>
      </c>
      <c r="C127" s="110" t="str">
        <f>VLOOKUP(B127,'[1]LISTADO ATM'!$A$2:$B$816,2,0)</f>
        <v xml:space="preserve">ATM Oficina Castillo </v>
      </c>
      <c r="D127" s="132" t="s">
        <v>2476</v>
      </c>
      <c r="E127" s="133"/>
    </row>
    <row r="128" spans="1:5" ht="18" x14ac:dyDescent="0.25">
      <c r="A128" s="110" t="str">
        <f>VLOOKUP(B128,'[1]LISTADO ATM'!$A$2:$C$817,3,0)</f>
        <v>NORTE</v>
      </c>
      <c r="B128" s="110">
        <v>985</v>
      </c>
      <c r="C128" s="110" t="str">
        <f>VLOOKUP(B128,'[1]LISTADO ATM'!$A$2:$B$816,2,0)</f>
        <v xml:space="preserve">ATM Oficina Dajabón II </v>
      </c>
      <c r="D128" s="132" t="s">
        <v>2476</v>
      </c>
      <c r="E128" s="133"/>
    </row>
    <row r="129" spans="1:5" ht="18" x14ac:dyDescent="0.25">
      <c r="A129" s="110" t="str">
        <f>VLOOKUP(B129,'[1]LISTADO ATM'!$A$2:$C$817,3,0)</f>
        <v>NORTE</v>
      </c>
      <c r="B129" s="110">
        <v>95</v>
      </c>
      <c r="C129" s="110" t="str">
        <f>VLOOKUP(B129,'[1]LISTADO ATM'!$A$2:$B$816,2,0)</f>
        <v xml:space="preserve">ATM Oficina Tenares </v>
      </c>
      <c r="D129" s="132" t="s">
        <v>2476</v>
      </c>
      <c r="E129" s="133"/>
    </row>
    <row r="130" spans="1:5" ht="18" x14ac:dyDescent="0.25">
      <c r="A130" s="110" t="str">
        <f>VLOOKUP(B130,'[1]LISTADO ATM'!$A$2:$C$817,3,0)</f>
        <v>NORTE</v>
      </c>
      <c r="B130" s="110">
        <v>687</v>
      </c>
      <c r="C130" s="110" t="str">
        <f>VLOOKUP(B130,'[1]LISTADO ATM'!$A$2:$B$816,2,0)</f>
        <v>ATM Oficina Monterrico II</v>
      </c>
      <c r="D130" s="132" t="s">
        <v>2476</v>
      </c>
      <c r="E130" s="133"/>
    </row>
    <row r="131" spans="1:5" ht="18" x14ac:dyDescent="0.25">
      <c r="A131" s="110" t="str">
        <f>VLOOKUP(B131,'[1]LISTADO ATM'!$A$2:$C$817,3,0)</f>
        <v>NORTE</v>
      </c>
      <c r="B131" s="110">
        <v>380</v>
      </c>
      <c r="C131" s="110" t="str">
        <f>VLOOKUP(B131,'[1]LISTADO ATM'!$A$2:$B$816,2,0)</f>
        <v xml:space="preserve">ATM Oficina Navarrete </v>
      </c>
      <c r="D131" s="132" t="s">
        <v>2476</v>
      </c>
      <c r="E131" s="133"/>
    </row>
    <row r="132" spans="1:5" ht="18" x14ac:dyDescent="0.25">
      <c r="A132" s="110" t="str">
        <f>VLOOKUP(B132,'[1]LISTADO ATM'!$A$2:$C$817,3,0)</f>
        <v>NORTE</v>
      </c>
      <c r="B132" s="110">
        <v>396</v>
      </c>
      <c r="C132" s="110" t="str">
        <f>VLOOKUP(B132,'[1]LISTADO ATM'!$A$2:$B$816,2,0)</f>
        <v xml:space="preserve">ATM Oficina Plaza Ulloa (La Fuente) </v>
      </c>
      <c r="D132" s="132" t="s">
        <v>2476</v>
      </c>
      <c r="E132" s="133"/>
    </row>
    <row r="133" spans="1:5" ht="18" x14ac:dyDescent="0.25">
      <c r="A133" s="110" t="str">
        <f>VLOOKUP(B133,'[1]LISTADO ATM'!$A$2:$C$817,3,0)</f>
        <v>NORTE</v>
      </c>
      <c r="B133" s="110">
        <v>796</v>
      </c>
      <c r="C133" s="110" t="str">
        <f>VLOOKUP(B133,'[1]LISTADO ATM'!$A$2:$B$816,2,0)</f>
        <v xml:space="preserve">ATM Oficina Plaza Ventura (Nagua) </v>
      </c>
      <c r="D133" s="132" t="s">
        <v>2476</v>
      </c>
      <c r="E133" s="133"/>
    </row>
    <row r="134" spans="1:5" ht="18" x14ac:dyDescent="0.25">
      <c r="A134" s="110" t="str">
        <f>VLOOKUP(B134,'[1]LISTADO ATM'!$A$2:$C$817,3,0)</f>
        <v>NORTE</v>
      </c>
      <c r="B134" s="110">
        <v>228</v>
      </c>
      <c r="C134" s="110" t="str">
        <f>VLOOKUP(B134,'[1]LISTADO ATM'!$A$2:$B$816,2,0)</f>
        <v xml:space="preserve">ATM Oficina SAJOMA </v>
      </c>
      <c r="D134" s="132" t="s">
        <v>2476</v>
      </c>
      <c r="E134" s="133"/>
    </row>
    <row r="135" spans="1:5" ht="18" x14ac:dyDescent="0.25">
      <c r="A135" s="110" t="str">
        <f>VLOOKUP(B135,'[1]LISTADO ATM'!$A$2:$C$817,3,0)</f>
        <v>SUR</v>
      </c>
      <c r="B135" s="110">
        <v>871</v>
      </c>
      <c r="C135" s="110" t="str">
        <f>VLOOKUP(B135,'[1]LISTADO ATM'!$A$2:$B$816,2,0)</f>
        <v>ATM Plaza Cultural San Juan</v>
      </c>
      <c r="D135" s="132" t="s">
        <v>2476</v>
      </c>
      <c r="E135" s="133"/>
    </row>
    <row r="136" spans="1:5" ht="18" x14ac:dyDescent="0.25">
      <c r="A136" s="110" t="str">
        <f>VLOOKUP(B136,'[1]LISTADO ATM'!$A$2:$C$817,3,0)</f>
        <v>NORTE</v>
      </c>
      <c r="B136" s="110">
        <v>895</v>
      </c>
      <c r="C136" s="110" t="str">
        <f>VLOOKUP(B136,'[1]LISTADO ATM'!$A$2:$B$816,2,0)</f>
        <v xml:space="preserve">ATM S/M Bravo (Santiago) </v>
      </c>
      <c r="D136" s="132" t="s">
        <v>2476</v>
      </c>
      <c r="E136" s="133"/>
    </row>
    <row r="137" spans="1:5" ht="18" x14ac:dyDescent="0.25">
      <c r="A137" s="110" t="str">
        <f>VLOOKUP(B137,'[1]LISTADO ATM'!$A$2:$C$817,3,0)</f>
        <v>DISTRITO NACIONAL</v>
      </c>
      <c r="B137" s="110">
        <v>391</v>
      </c>
      <c r="C137" s="110" t="str">
        <f>VLOOKUP(B137,'[1]LISTADO ATM'!$A$2:$B$816,2,0)</f>
        <v xml:space="preserve">ATM S/M Jumbo Luperón </v>
      </c>
      <c r="D137" s="132" t="s">
        <v>2476</v>
      </c>
      <c r="E137" s="133"/>
    </row>
    <row r="138" spans="1:5" ht="18" x14ac:dyDescent="0.25">
      <c r="A138" s="110" t="str">
        <f>VLOOKUP(B138,'[1]LISTADO ATM'!$A$2:$C$817,3,0)</f>
        <v>SUR</v>
      </c>
      <c r="B138" s="110">
        <v>89</v>
      </c>
      <c r="C138" s="110" t="str">
        <f>VLOOKUP(B138,'[1]LISTADO ATM'!$A$2:$B$816,2,0)</f>
        <v xml:space="preserve">ATM UNP El Cercado (San Juan) </v>
      </c>
      <c r="D138" s="132" t="s">
        <v>2476</v>
      </c>
      <c r="E138" s="133"/>
    </row>
    <row r="139" spans="1:5" ht="18" x14ac:dyDescent="0.25">
      <c r="A139" s="110" t="str">
        <f>VLOOKUP(B139,'[1]LISTADO ATM'!$A$2:$C$817,3,0)</f>
        <v>NORTE</v>
      </c>
      <c r="B139" s="110">
        <v>635</v>
      </c>
      <c r="C139" s="110" t="str">
        <f>VLOOKUP(B139,'[1]LISTADO ATM'!$A$2:$B$816,2,0)</f>
        <v xml:space="preserve">ATM Zona Franca Tamboril </v>
      </c>
      <c r="D139" s="132" t="s">
        <v>2476</v>
      </c>
      <c r="E139" s="133"/>
    </row>
    <row r="140" spans="1:5" ht="18" x14ac:dyDescent="0.25">
      <c r="A140" s="110" t="str">
        <f>VLOOKUP(B140,'[1]LISTADO ATM'!$A$2:$C$817,3,0)</f>
        <v>NORTE</v>
      </c>
      <c r="B140" s="110">
        <v>748</v>
      </c>
      <c r="C140" s="110" t="str">
        <f>VLOOKUP(B140,'[1]LISTADO ATM'!$A$2:$B$816,2,0)</f>
        <v xml:space="preserve">ATM Centro de Caja (Santiago) </v>
      </c>
      <c r="D140" s="132" t="s">
        <v>2494</v>
      </c>
      <c r="E140" s="133"/>
    </row>
    <row r="141" spans="1:5" ht="18" x14ac:dyDescent="0.25">
      <c r="A141" s="110" t="str">
        <f>VLOOKUP(B141,'[1]LISTADO ATM'!$A$2:$C$817,3,0)</f>
        <v>DISTRITO NACIONAL</v>
      </c>
      <c r="B141" s="110">
        <v>931</v>
      </c>
      <c r="C141" s="110" t="str">
        <f>VLOOKUP(B141,'[1]LISTADO ATM'!$A$2:$B$816,2,0)</f>
        <v xml:space="preserve">ATM Autobanco Luperón I </v>
      </c>
      <c r="D141" s="132" t="s">
        <v>2476</v>
      </c>
      <c r="E141" s="133"/>
    </row>
    <row r="142" spans="1:5" ht="18" x14ac:dyDescent="0.25">
      <c r="A142" s="110" t="str">
        <f>VLOOKUP(B142,'[1]LISTADO ATM'!$A$2:$C$817,3,0)</f>
        <v>NORTE</v>
      </c>
      <c r="B142" s="110">
        <v>990</v>
      </c>
      <c r="C142" s="110" t="str">
        <f>VLOOKUP(B142,'[1]LISTADO ATM'!$A$2:$B$816,2,0)</f>
        <v xml:space="preserve">ATM Autoservicio Bonao II </v>
      </c>
      <c r="D142" s="132" t="s">
        <v>2476</v>
      </c>
      <c r="E142" s="133"/>
    </row>
    <row r="143" spans="1:5" ht="18" x14ac:dyDescent="0.25">
      <c r="A143" s="110" t="str">
        <f>VLOOKUP(B143,'[1]LISTADO ATM'!$A$2:$C$817,3,0)</f>
        <v>NORTE</v>
      </c>
      <c r="B143" s="163">
        <v>142</v>
      </c>
      <c r="C143" s="110" t="str">
        <f>VLOOKUP(B143,'[1]LISTADO ATM'!$A$2:$B$816,2,0)</f>
        <v xml:space="preserve">ATM Centro de Caja Galerías Bonao </v>
      </c>
      <c r="D143" s="132" t="s">
        <v>2494</v>
      </c>
      <c r="E143" s="133"/>
    </row>
    <row r="144" spans="1:5" ht="18" x14ac:dyDescent="0.25">
      <c r="A144" s="110" t="str">
        <f>VLOOKUP(B144,'[1]LISTADO ATM'!$A$2:$C$817,3,0)</f>
        <v>NORTE</v>
      </c>
      <c r="B144" s="163">
        <v>894</v>
      </c>
      <c r="C144" s="110" t="str">
        <f>VLOOKUP(B144,'[1]LISTADO ATM'!$A$2:$B$816,2,0)</f>
        <v>ATM Eco Petroleo Estero Hondo</v>
      </c>
      <c r="D144" s="132" t="s">
        <v>2494</v>
      </c>
      <c r="E144" s="133"/>
    </row>
    <row r="145" spans="1:5" ht="18" x14ac:dyDescent="0.25">
      <c r="A145" s="162"/>
      <c r="B145" s="163">
        <v>955</v>
      </c>
      <c r="C145" s="164"/>
      <c r="D145" s="165"/>
      <c r="E145" s="166"/>
    </row>
    <row r="146" spans="1:5" ht="18.75" thickBot="1" x14ac:dyDescent="0.3">
      <c r="A146" s="162"/>
      <c r="B146" s="163"/>
      <c r="C146" s="164"/>
      <c r="D146" s="165"/>
      <c r="E146" s="166"/>
    </row>
    <row r="147" spans="1:5" ht="18.75" thickBot="1" x14ac:dyDescent="0.3">
      <c r="A147" s="115" t="s">
        <v>2428</v>
      </c>
      <c r="B147" s="125">
        <f>COUNT(B112:B146)</f>
        <v>34</v>
      </c>
      <c r="C147" s="113"/>
      <c r="D147" s="113"/>
      <c r="E147" s="114"/>
    </row>
  </sheetData>
  <mergeCells count="44">
    <mergeCell ref="D141:E141"/>
    <mergeCell ref="D143:E143"/>
    <mergeCell ref="D144:E144"/>
    <mergeCell ref="D142:E142"/>
    <mergeCell ref="D136:E136"/>
    <mergeCell ref="D137:E137"/>
    <mergeCell ref="D138:E138"/>
    <mergeCell ref="D139:E139"/>
    <mergeCell ref="D140:E140"/>
    <mergeCell ref="A15:E15"/>
    <mergeCell ref="A82:E82"/>
    <mergeCell ref="A107:B107"/>
    <mergeCell ref="A108:B108"/>
    <mergeCell ref="A110:E110"/>
    <mergeCell ref="A1:E1"/>
    <mergeCell ref="A2:E2"/>
    <mergeCell ref="A3:E3"/>
    <mergeCell ref="A8:E8"/>
    <mergeCell ref="C13:E13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</mergeCells>
  <phoneticPr fontId="47" type="noConversion"/>
  <conditionalFormatting sqref="B27:B29">
    <cfRule type="duplicateValues" dxfId="448" priority="443"/>
  </conditionalFormatting>
  <conditionalFormatting sqref="B147:B1048576 B105:B111 B80:B82 B1:B8 B10:B15 B17:B64">
    <cfRule type="duplicateValues" dxfId="447" priority="438"/>
    <cfRule type="duplicateValues" dxfId="446" priority="439"/>
    <cfRule type="duplicateValues" dxfId="445" priority="442"/>
  </conditionalFormatting>
  <conditionalFormatting sqref="E115">
    <cfRule type="duplicateValues" dxfId="444" priority="440"/>
  </conditionalFormatting>
  <conditionalFormatting sqref="E115">
    <cfRule type="duplicateValues" dxfId="443" priority="441"/>
  </conditionalFormatting>
  <conditionalFormatting sqref="B68">
    <cfRule type="duplicateValues" dxfId="442" priority="428"/>
    <cfRule type="duplicateValues" dxfId="441" priority="429"/>
    <cfRule type="duplicateValues" dxfId="440" priority="430"/>
  </conditionalFormatting>
  <conditionalFormatting sqref="B68">
    <cfRule type="duplicateValues" dxfId="439" priority="431"/>
  </conditionalFormatting>
  <conditionalFormatting sqref="B68">
    <cfRule type="duplicateValues" dxfId="438" priority="432"/>
  </conditionalFormatting>
  <conditionalFormatting sqref="B68">
    <cfRule type="duplicateValues" dxfId="437" priority="433"/>
    <cfRule type="duplicateValues" dxfId="436" priority="434"/>
    <cfRule type="duplicateValues" dxfId="435" priority="435"/>
    <cfRule type="duplicateValues" dxfId="434" priority="436"/>
  </conditionalFormatting>
  <conditionalFormatting sqref="B68">
    <cfRule type="duplicateValues" dxfId="433" priority="437"/>
  </conditionalFormatting>
  <conditionalFormatting sqref="B69">
    <cfRule type="duplicateValues" dxfId="432" priority="418"/>
    <cfRule type="duplicateValues" dxfId="431" priority="419"/>
    <cfRule type="duplicateValues" dxfId="430" priority="420"/>
  </conditionalFormatting>
  <conditionalFormatting sqref="B69">
    <cfRule type="duplicateValues" dxfId="429" priority="421"/>
  </conditionalFormatting>
  <conditionalFormatting sqref="B69">
    <cfRule type="duplicateValues" dxfId="428" priority="422"/>
  </conditionalFormatting>
  <conditionalFormatting sqref="B69">
    <cfRule type="duplicateValues" dxfId="427" priority="423"/>
    <cfRule type="duplicateValues" dxfId="426" priority="424"/>
    <cfRule type="duplicateValues" dxfId="425" priority="425"/>
    <cfRule type="duplicateValues" dxfId="424" priority="426"/>
  </conditionalFormatting>
  <conditionalFormatting sqref="B69">
    <cfRule type="duplicateValues" dxfId="423" priority="427"/>
  </conditionalFormatting>
  <conditionalFormatting sqref="B10:B12">
    <cfRule type="duplicateValues" dxfId="422" priority="444"/>
  </conditionalFormatting>
  <conditionalFormatting sqref="B30:B35 B26">
    <cfRule type="duplicateValues" dxfId="421" priority="445"/>
  </conditionalFormatting>
  <conditionalFormatting sqref="E147 E116 E105:E114 E1:E8 E13:E15 E80:E83">
    <cfRule type="duplicateValues" dxfId="420" priority="446"/>
  </conditionalFormatting>
  <conditionalFormatting sqref="E116 E105:E114 E1:E8 E13:E15 E80:E83">
    <cfRule type="duplicateValues" dxfId="419" priority="447"/>
  </conditionalFormatting>
  <conditionalFormatting sqref="B67">
    <cfRule type="duplicateValues" dxfId="418" priority="412"/>
  </conditionalFormatting>
  <conditionalFormatting sqref="B67">
    <cfRule type="duplicateValues" dxfId="417" priority="409"/>
    <cfRule type="duplicateValues" dxfId="416" priority="410"/>
    <cfRule type="duplicateValues" dxfId="415" priority="411"/>
  </conditionalFormatting>
  <conditionalFormatting sqref="B65">
    <cfRule type="duplicateValues" dxfId="414" priority="399"/>
    <cfRule type="duplicateValues" dxfId="413" priority="400"/>
    <cfRule type="duplicateValues" dxfId="412" priority="401"/>
  </conditionalFormatting>
  <conditionalFormatting sqref="B65">
    <cfRule type="duplicateValues" dxfId="411" priority="402"/>
  </conditionalFormatting>
  <conditionalFormatting sqref="B65">
    <cfRule type="duplicateValues" dxfId="410" priority="403"/>
  </conditionalFormatting>
  <conditionalFormatting sqref="B65">
    <cfRule type="duplicateValues" dxfId="409" priority="404"/>
    <cfRule type="duplicateValues" dxfId="408" priority="405"/>
    <cfRule type="duplicateValues" dxfId="407" priority="406"/>
    <cfRule type="duplicateValues" dxfId="406" priority="407"/>
  </conditionalFormatting>
  <conditionalFormatting sqref="B65">
    <cfRule type="duplicateValues" dxfId="405" priority="408"/>
  </conditionalFormatting>
  <conditionalFormatting sqref="B66">
    <cfRule type="duplicateValues" dxfId="404" priority="389"/>
    <cfRule type="duplicateValues" dxfId="403" priority="390"/>
    <cfRule type="duplicateValues" dxfId="402" priority="391"/>
  </conditionalFormatting>
  <conditionalFormatting sqref="B66">
    <cfRule type="duplicateValues" dxfId="401" priority="392"/>
  </conditionalFormatting>
  <conditionalFormatting sqref="B66">
    <cfRule type="duplicateValues" dxfId="400" priority="393"/>
  </conditionalFormatting>
  <conditionalFormatting sqref="B66">
    <cfRule type="duplicateValues" dxfId="399" priority="394"/>
    <cfRule type="duplicateValues" dxfId="398" priority="395"/>
    <cfRule type="duplicateValues" dxfId="397" priority="396"/>
    <cfRule type="duplicateValues" dxfId="396" priority="397"/>
  </conditionalFormatting>
  <conditionalFormatting sqref="B66">
    <cfRule type="duplicateValues" dxfId="395" priority="398"/>
  </conditionalFormatting>
  <conditionalFormatting sqref="B67">
    <cfRule type="duplicateValues" dxfId="394" priority="413"/>
    <cfRule type="duplicateValues" dxfId="393" priority="414"/>
    <cfRule type="duplicateValues" dxfId="392" priority="415"/>
    <cfRule type="duplicateValues" dxfId="391" priority="416"/>
  </conditionalFormatting>
  <conditionalFormatting sqref="B67">
    <cfRule type="duplicateValues" dxfId="390" priority="417"/>
  </conditionalFormatting>
  <conditionalFormatting sqref="E27:E36 E12 E25">
    <cfRule type="duplicateValues" dxfId="389" priority="382"/>
  </conditionalFormatting>
  <conditionalFormatting sqref="E27:E36 E12 E25">
    <cfRule type="duplicateValues" dxfId="388" priority="379"/>
    <cfRule type="duplicateValues" dxfId="387" priority="380"/>
    <cfRule type="duplicateValues" dxfId="386" priority="381"/>
  </conditionalFormatting>
  <conditionalFormatting sqref="E27:E36 E12 E25">
    <cfRule type="duplicateValues" dxfId="385" priority="377"/>
    <cfRule type="duplicateValues" dxfId="384" priority="378"/>
  </conditionalFormatting>
  <conditionalFormatting sqref="E37:E46">
    <cfRule type="duplicateValues" dxfId="383" priority="376"/>
  </conditionalFormatting>
  <conditionalFormatting sqref="E37:E46">
    <cfRule type="duplicateValues" dxfId="382" priority="373"/>
    <cfRule type="duplicateValues" dxfId="381" priority="374"/>
    <cfRule type="duplicateValues" dxfId="380" priority="375"/>
  </conditionalFormatting>
  <conditionalFormatting sqref="E37:E46">
    <cfRule type="duplicateValues" dxfId="379" priority="371"/>
    <cfRule type="duplicateValues" dxfId="378" priority="372"/>
  </conditionalFormatting>
  <conditionalFormatting sqref="E57:E69">
    <cfRule type="duplicateValues" dxfId="377" priority="370"/>
  </conditionalFormatting>
  <conditionalFormatting sqref="E57:E69">
    <cfRule type="duplicateValues" dxfId="376" priority="367"/>
    <cfRule type="duplicateValues" dxfId="375" priority="368"/>
    <cfRule type="duplicateValues" dxfId="374" priority="369"/>
  </conditionalFormatting>
  <conditionalFormatting sqref="E57:E69">
    <cfRule type="duplicateValues" dxfId="373" priority="365"/>
    <cfRule type="duplicateValues" dxfId="372" priority="366"/>
  </conditionalFormatting>
  <conditionalFormatting sqref="E51:E56">
    <cfRule type="duplicateValues" dxfId="371" priority="364"/>
  </conditionalFormatting>
  <conditionalFormatting sqref="E51:E56">
    <cfRule type="duplicateValues" dxfId="370" priority="361"/>
    <cfRule type="duplicateValues" dxfId="369" priority="362"/>
    <cfRule type="duplicateValues" dxfId="368" priority="363"/>
  </conditionalFormatting>
  <conditionalFormatting sqref="E51:E56">
    <cfRule type="duplicateValues" dxfId="367" priority="359"/>
    <cfRule type="duplicateValues" dxfId="366" priority="360"/>
  </conditionalFormatting>
  <conditionalFormatting sqref="E84:E89">
    <cfRule type="duplicateValues" dxfId="365" priority="346"/>
  </conditionalFormatting>
  <conditionalFormatting sqref="E84:E89">
    <cfRule type="duplicateValues" dxfId="364" priority="343"/>
    <cfRule type="duplicateValues" dxfId="363" priority="344"/>
    <cfRule type="duplicateValues" dxfId="362" priority="345"/>
  </conditionalFormatting>
  <conditionalFormatting sqref="E84:E89">
    <cfRule type="duplicateValues" dxfId="361" priority="341"/>
    <cfRule type="duplicateValues" dxfId="360" priority="342"/>
  </conditionalFormatting>
  <conditionalFormatting sqref="E90">
    <cfRule type="duplicateValues" dxfId="359" priority="340"/>
  </conditionalFormatting>
  <conditionalFormatting sqref="E90">
    <cfRule type="duplicateValues" dxfId="358" priority="337"/>
    <cfRule type="duplicateValues" dxfId="357" priority="338"/>
    <cfRule type="duplicateValues" dxfId="356" priority="339"/>
  </conditionalFormatting>
  <conditionalFormatting sqref="E90">
    <cfRule type="duplicateValues" dxfId="355" priority="335"/>
    <cfRule type="duplicateValues" dxfId="354" priority="336"/>
  </conditionalFormatting>
  <conditionalFormatting sqref="E91:E93">
    <cfRule type="duplicateValues" dxfId="353" priority="334"/>
  </conditionalFormatting>
  <conditionalFormatting sqref="E91:E93">
    <cfRule type="duplicateValues" dxfId="352" priority="331"/>
    <cfRule type="duplicateValues" dxfId="351" priority="332"/>
    <cfRule type="duplicateValues" dxfId="350" priority="333"/>
  </conditionalFormatting>
  <conditionalFormatting sqref="E91:E93">
    <cfRule type="duplicateValues" dxfId="349" priority="329"/>
    <cfRule type="duplicateValues" dxfId="348" priority="330"/>
  </conditionalFormatting>
  <conditionalFormatting sqref="E94:E96">
    <cfRule type="duplicateValues" dxfId="347" priority="328"/>
  </conditionalFormatting>
  <conditionalFormatting sqref="E94:E96">
    <cfRule type="duplicateValues" dxfId="346" priority="325"/>
    <cfRule type="duplicateValues" dxfId="345" priority="326"/>
    <cfRule type="duplicateValues" dxfId="344" priority="327"/>
  </conditionalFormatting>
  <conditionalFormatting sqref="E94:E96">
    <cfRule type="duplicateValues" dxfId="343" priority="323"/>
    <cfRule type="duplicateValues" dxfId="342" priority="324"/>
  </conditionalFormatting>
  <conditionalFormatting sqref="E97:E100">
    <cfRule type="duplicateValues" dxfId="341" priority="322"/>
  </conditionalFormatting>
  <conditionalFormatting sqref="E97:E100">
    <cfRule type="duplicateValues" dxfId="340" priority="319"/>
    <cfRule type="duplicateValues" dxfId="339" priority="320"/>
    <cfRule type="duplicateValues" dxfId="338" priority="321"/>
  </conditionalFormatting>
  <conditionalFormatting sqref="E97:E100">
    <cfRule type="duplicateValues" dxfId="337" priority="317"/>
    <cfRule type="duplicateValues" dxfId="336" priority="318"/>
  </conditionalFormatting>
  <conditionalFormatting sqref="B71">
    <cfRule type="duplicateValues" dxfId="335" priority="297"/>
  </conditionalFormatting>
  <conditionalFormatting sqref="B71">
    <cfRule type="duplicateValues" dxfId="334" priority="294"/>
    <cfRule type="duplicateValues" dxfId="333" priority="295"/>
    <cfRule type="duplicateValues" dxfId="332" priority="296"/>
  </conditionalFormatting>
  <conditionalFormatting sqref="E71">
    <cfRule type="duplicateValues" dxfId="331" priority="298"/>
  </conditionalFormatting>
  <conditionalFormatting sqref="E71">
    <cfRule type="duplicateValues" dxfId="330" priority="299"/>
    <cfRule type="duplicateValues" dxfId="329" priority="300"/>
    <cfRule type="duplicateValues" dxfId="328" priority="301"/>
  </conditionalFormatting>
  <conditionalFormatting sqref="E71">
    <cfRule type="duplicateValues" dxfId="327" priority="302"/>
    <cfRule type="duplicateValues" dxfId="326" priority="303"/>
  </conditionalFormatting>
  <conditionalFormatting sqref="E71">
    <cfRule type="duplicateValues" dxfId="325" priority="304"/>
  </conditionalFormatting>
  <conditionalFormatting sqref="E71">
    <cfRule type="duplicateValues" dxfId="324" priority="305"/>
    <cfRule type="duplicateValues" dxfId="323" priority="306"/>
    <cfRule type="duplicateValues" dxfId="322" priority="307"/>
  </conditionalFormatting>
  <conditionalFormatting sqref="E71">
    <cfRule type="duplicateValues" dxfId="321" priority="308"/>
    <cfRule type="duplicateValues" dxfId="320" priority="309"/>
  </conditionalFormatting>
  <conditionalFormatting sqref="E71">
    <cfRule type="duplicateValues" dxfId="319" priority="310"/>
  </conditionalFormatting>
  <conditionalFormatting sqref="B71">
    <cfRule type="duplicateValues" dxfId="318" priority="311"/>
    <cfRule type="duplicateValues" dxfId="317" priority="312"/>
    <cfRule type="duplicateValues" dxfId="316" priority="313"/>
    <cfRule type="duplicateValues" dxfId="315" priority="314"/>
  </conditionalFormatting>
  <conditionalFormatting sqref="B71">
    <cfRule type="duplicateValues" dxfId="314" priority="315"/>
  </conditionalFormatting>
  <conditionalFormatting sqref="E71">
    <cfRule type="duplicateValues" dxfId="313" priority="316"/>
  </conditionalFormatting>
  <conditionalFormatting sqref="B70">
    <cfRule type="duplicateValues" dxfId="312" priority="274"/>
  </conditionalFormatting>
  <conditionalFormatting sqref="B70">
    <cfRule type="duplicateValues" dxfId="311" priority="271"/>
    <cfRule type="duplicateValues" dxfId="310" priority="272"/>
    <cfRule type="duplicateValues" dxfId="309" priority="273"/>
  </conditionalFormatting>
  <conditionalFormatting sqref="E70">
    <cfRule type="duplicateValues" dxfId="308" priority="275"/>
  </conditionalFormatting>
  <conditionalFormatting sqref="E70">
    <cfRule type="duplicateValues" dxfId="307" priority="276"/>
    <cfRule type="duplicateValues" dxfId="306" priority="277"/>
    <cfRule type="duplicateValues" dxfId="305" priority="278"/>
  </conditionalFormatting>
  <conditionalFormatting sqref="E70">
    <cfRule type="duplicateValues" dxfId="304" priority="279"/>
    <cfRule type="duplicateValues" dxfId="303" priority="280"/>
  </conditionalFormatting>
  <conditionalFormatting sqref="E70">
    <cfRule type="duplicateValues" dxfId="302" priority="281"/>
  </conditionalFormatting>
  <conditionalFormatting sqref="E70">
    <cfRule type="duplicateValues" dxfId="301" priority="282"/>
    <cfRule type="duplicateValues" dxfId="300" priority="283"/>
    <cfRule type="duplicateValues" dxfId="299" priority="284"/>
  </conditionalFormatting>
  <conditionalFormatting sqref="E70">
    <cfRule type="duplicateValues" dxfId="298" priority="285"/>
    <cfRule type="duplicateValues" dxfId="297" priority="286"/>
  </conditionalFormatting>
  <conditionalFormatting sqref="E70">
    <cfRule type="duplicateValues" dxfId="296" priority="287"/>
  </conditionalFormatting>
  <conditionalFormatting sqref="B70">
    <cfRule type="duplicateValues" dxfId="295" priority="288"/>
    <cfRule type="duplicateValues" dxfId="294" priority="289"/>
    <cfRule type="duplicateValues" dxfId="293" priority="290"/>
    <cfRule type="duplicateValues" dxfId="292" priority="291"/>
  </conditionalFormatting>
  <conditionalFormatting sqref="B70">
    <cfRule type="duplicateValues" dxfId="291" priority="292"/>
  </conditionalFormatting>
  <conditionalFormatting sqref="E70">
    <cfRule type="duplicateValues" dxfId="290" priority="293"/>
  </conditionalFormatting>
  <conditionalFormatting sqref="B74">
    <cfRule type="duplicateValues" dxfId="289" priority="265"/>
  </conditionalFormatting>
  <conditionalFormatting sqref="B74">
    <cfRule type="duplicateValues" dxfId="288" priority="262"/>
    <cfRule type="duplicateValues" dxfId="287" priority="263"/>
    <cfRule type="duplicateValues" dxfId="286" priority="264"/>
  </conditionalFormatting>
  <conditionalFormatting sqref="B74">
    <cfRule type="duplicateValues" dxfId="285" priority="266"/>
    <cfRule type="duplicateValues" dxfId="284" priority="267"/>
    <cfRule type="duplicateValues" dxfId="283" priority="268"/>
    <cfRule type="duplicateValues" dxfId="282" priority="269"/>
  </conditionalFormatting>
  <conditionalFormatting sqref="B74">
    <cfRule type="duplicateValues" dxfId="281" priority="270"/>
  </conditionalFormatting>
  <conditionalFormatting sqref="B73">
    <cfRule type="duplicateValues" dxfId="280" priority="242"/>
  </conditionalFormatting>
  <conditionalFormatting sqref="B73">
    <cfRule type="duplicateValues" dxfId="279" priority="239"/>
    <cfRule type="duplicateValues" dxfId="278" priority="240"/>
    <cfRule type="duplicateValues" dxfId="277" priority="241"/>
  </conditionalFormatting>
  <conditionalFormatting sqref="E73">
    <cfRule type="duplicateValues" dxfId="276" priority="243"/>
  </conditionalFormatting>
  <conditionalFormatting sqref="E73">
    <cfRule type="duplicateValues" dxfId="275" priority="244"/>
    <cfRule type="duplicateValues" dxfId="274" priority="245"/>
    <cfRule type="duplicateValues" dxfId="273" priority="246"/>
  </conditionalFormatting>
  <conditionalFormatting sqref="E73">
    <cfRule type="duplicateValues" dxfId="272" priority="247"/>
    <cfRule type="duplicateValues" dxfId="271" priority="248"/>
  </conditionalFormatting>
  <conditionalFormatting sqref="E73">
    <cfRule type="duplicateValues" dxfId="270" priority="249"/>
  </conditionalFormatting>
  <conditionalFormatting sqref="E73">
    <cfRule type="duplicateValues" dxfId="269" priority="250"/>
    <cfRule type="duplicateValues" dxfId="268" priority="251"/>
    <cfRule type="duplicateValues" dxfId="267" priority="252"/>
  </conditionalFormatting>
  <conditionalFormatting sqref="E73">
    <cfRule type="duplicateValues" dxfId="266" priority="253"/>
    <cfRule type="duplicateValues" dxfId="265" priority="254"/>
  </conditionalFormatting>
  <conditionalFormatting sqref="E73">
    <cfRule type="duplicateValues" dxfId="264" priority="255"/>
  </conditionalFormatting>
  <conditionalFormatting sqref="B73">
    <cfRule type="duplicateValues" dxfId="263" priority="256"/>
    <cfRule type="duplicateValues" dxfId="262" priority="257"/>
    <cfRule type="duplicateValues" dxfId="261" priority="258"/>
    <cfRule type="duplicateValues" dxfId="260" priority="259"/>
  </conditionalFormatting>
  <conditionalFormatting sqref="B73">
    <cfRule type="duplicateValues" dxfId="259" priority="260"/>
  </conditionalFormatting>
  <conditionalFormatting sqref="E73">
    <cfRule type="duplicateValues" dxfId="258" priority="261"/>
  </conditionalFormatting>
  <conditionalFormatting sqref="B72">
    <cfRule type="duplicateValues" dxfId="257" priority="219"/>
  </conditionalFormatting>
  <conditionalFormatting sqref="B72">
    <cfRule type="duplicateValues" dxfId="256" priority="216"/>
    <cfRule type="duplicateValues" dxfId="255" priority="217"/>
    <cfRule type="duplicateValues" dxfId="254" priority="218"/>
  </conditionalFormatting>
  <conditionalFormatting sqref="E72">
    <cfRule type="duplicateValues" dxfId="253" priority="220"/>
  </conditionalFormatting>
  <conditionalFormatting sqref="E72">
    <cfRule type="duplicateValues" dxfId="252" priority="221"/>
    <cfRule type="duplicateValues" dxfId="251" priority="222"/>
    <cfRule type="duplicateValues" dxfId="250" priority="223"/>
  </conditionalFormatting>
  <conditionalFormatting sqref="E72">
    <cfRule type="duplicateValues" dxfId="249" priority="224"/>
    <cfRule type="duplicateValues" dxfId="248" priority="225"/>
  </conditionalFormatting>
  <conditionalFormatting sqref="E72">
    <cfRule type="duplicateValues" dxfId="247" priority="226"/>
  </conditionalFormatting>
  <conditionalFormatting sqref="E72">
    <cfRule type="duplicateValues" dxfId="246" priority="227"/>
    <cfRule type="duplicateValues" dxfId="245" priority="228"/>
    <cfRule type="duplicateValues" dxfId="244" priority="229"/>
  </conditionalFormatting>
  <conditionalFormatting sqref="E72">
    <cfRule type="duplicateValues" dxfId="243" priority="230"/>
    <cfRule type="duplicateValues" dxfId="242" priority="231"/>
  </conditionalFormatting>
  <conditionalFormatting sqref="E72">
    <cfRule type="duplicateValues" dxfId="241" priority="232"/>
  </conditionalFormatting>
  <conditionalFormatting sqref="B72">
    <cfRule type="duplicateValues" dxfId="240" priority="233"/>
    <cfRule type="duplicateValues" dxfId="239" priority="234"/>
    <cfRule type="duplicateValues" dxfId="238" priority="235"/>
    <cfRule type="duplicateValues" dxfId="237" priority="236"/>
  </conditionalFormatting>
  <conditionalFormatting sqref="B72">
    <cfRule type="duplicateValues" dxfId="236" priority="237"/>
  </conditionalFormatting>
  <conditionalFormatting sqref="E72">
    <cfRule type="duplicateValues" dxfId="235" priority="238"/>
  </conditionalFormatting>
  <conditionalFormatting sqref="E74">
    <cfRule type="duplicateValues" dxfId="234" priority="202"/>
  </conditionalFormatting>
  <conditionalFormatting sqref="E74">
    <cfRule type="duplicateValues" dxfId="233" priority="203"/>
    <cfRule type="duplicateValues" dxfId="232" priority="204"/>
    <cfRule type="duplicateValues" dxfId="231" priority="205"/>
  </conditionalFormatting>
  <conditionalFormatting sqref="E74">
    <cfRule type="duplicateValues" dxfId="230" priority="206"/>
    <cfRule type="duplicateValues" dxfId="229" priority="207"/>
  </conditionalFormatting>
  <conditionalFormatting sqref="E74">
    <cfRule type="duplicateValues" dxfId="228" priority="208"/>
  </conditionalFormatting>
  <conditionalFormatting sqref="E74">
    <cfRule type="duplicateValues" dxfId="227" priority="209"/>
    <cfRule type="duplicateValues" dxfId="226" priority="210"/>
    <cfRule type="duplicateValues" dxfId="225" priority="211"/>
  </conditionalFormatting>
  <conditionalFormatting sqref="E74">
    <cfRule type="duplicateValues" dxfId="224" priority="212"/>
    <cfRule type="duplicateValues" dxfId="223" priority="213"/>
  </conditionalFormatting>
  <conditionalFormatting sqref="E74">
    <cfRule type="duplicateValues" dxfId="222" priority="214"/>
  </conditionalFormatting>
  <conditionalFormatting sqref="E74">
    <cfRule type="duplicateValues" dxfId="221" priority="215"/>
  </conditionalFormatting>
  <conditionalFormatting sqref="B77:B79">
    <cfRule type="duplicateValues" dxfId="220" priority="182"/>
  </conditionalFormatting>
  <conditionalFormatting sqref="B77:B79">
    <cfRule type="duplicateValues" dxfId="219" priority="179"/>
    <cfRule type="duplicateValues" dxfId="218" priority="180"/>
    <cfRule type="duplicateValues" dxfId="217" priority="181"/>
  </conditionalFormatting>
  <conditionalFormatting sqref="E77:E79">
    <cfRule type="duplicateValues" dxfId="216" priority="183"/>
  </conditionalFormatting>
  <conditionalFormatting sqref="E77:E79">
    <cfRule type="duplicateValues" dxfId="215" priority="184"/>
    <cfRule type="duplicateValues" dxfId="214" priority="185"/>
    <cfRule type="duplicateValues" dxfId="213" priority="186"/>
  </conditionalFormatting>
  <conditionalFormatting sqref="E77:E79">
    <cfRule type="duplicateValues" dxfId="212" priority="187"/>
    <cfRule type="duplicateValues" dxfId="211" priority="188"/>
  </conditionalFormatting>
  <conditionalFormatting sqref="E77:E79">
    <cfRule type="duplicateValues" dxfId="210" priority="189"/>
  </conditionalFormatting>
  <conditionalFormatting sqref="E77:E79">
    <cfRule type="duplicateValues" dxfId="209" priority="190"/>
    <cfRule type="duplicateValues" dxfId="208" priority="191"/>
    <cfRule type="duplicateValues" dxfId="207" priority="192"/>
  </conditionalFormatting>
  <conditionalFormatting sqref="E77:E79">
    <cfRule type="duplicateValues" dxfId="206" priority="193"/>
    <cfRule type="duplicateValues" dxfId="205" priority="194"/>
  </conditionalFormatting>
  <conditionalFormatting sqref="E77:E79">
    <cfRule type="duplicateValues" dxfId="204" priority="195"/>
  </conditionalFormatting>
  <conditionalFormatting sqref="B77:B79">
    <cfRule type="duplicateValues" dxfId="203" priority="196"/>
    <cfRule type="duplicateValues" dxfId="202" priority="197"/>
    <cfRule type="duplicateValues" dxfId="201" priority="198"/>
    <cfRule type="duplicateValues" dxfId="200" priority="199"/>
  </conditionalFormatting>
  <conditionalFormatting sqref="B77:B79">
    <cfRule type="duplicateValues" dxfId="199" priority="200"/>
  </conditionalFormatting>
  <conditionalFormatting sqref="E77:E79">
    <cfRule type="duplicateValues" dxfId="198" priority="201"/>
  </conditionalFormatting>
  <conditionalFormatting sqref="B76">
    <cfRule type="duplicateValues" dxfId="197" priority="159"/>
  </conditionalFormatting>
  <conditionalFormatting sqref="B76">
    <cfRule type="duplicateValues" dxfId="196" priority="156"/>
    <cfRule type="duplicateValues" dxfId="195" priority="157"/>
    <cfRule type="duplicateValues" dxfId="194" priority="158"/>
  </conditionalFormatting>
  <conditionalFormatting sqref="E76">
    <cfRule type="duplicateValues" dxfId="193" priority="160"/>
  </conditionalFormatting>
  <conditionalFormatting sqref="E76">
    <cfRule type="duplicateValues" dxfId="192" priority="161"/>
    <cfRule type="duplicateValues" dxfId="191" priority="162"/>
    <cfRule type="duplicateValues" dxfId="190" priority="163"/>
  </conditionalFormatting>
  <conditionalFormatting sqref="E76">
    <cfRule type="duplicateValues" dxfId="189" priority="164"/>
    <cfRule type="duplicateValues" dxfId="188" priority="165"/>
  </conditionalFormatting>
  <conditionalFormatting sqref="E76">
    <cfRule type="duplicateValues" dxfId="187" priority="166"/>
  </conditionalFormatting>
  <conditionalFormatting sqref="E76">
    <cfRule type="duplicateValues" dxfId="186" priority="167"/>
    <cfRule type="duplicateValues" dxfId="185" priority="168"/>
    <cfRule type="duplicateValues" dxfId="184" priority="169"/>
  </conditionalFormatting>
  <conditionalFormatting sqref="E76">
    <cfRule type="duplicateValues" dxfId="183" priority="170"/>
    <cfRule type="duplicateValues" dxfId="182" priority="171"/>
  </conditionalFormatting>
  <conditionalFormatting sqref="E76">
    <cfRule type="duplicateValues" dxfId="181" priority="172"/>
  </conditionalFormatting>
  <conditionalFormatting sqref="B76">
    <cfRule type="duplicateValues" dxfId="180" priority="173"/>
    <cfRule type="duplicateValues" dxfId="179" priority="174"/>
    <cfRule type="duplicateValues" dxfId="178" priority="175"/>
    <cfRule type="duplicateValues" dxfId="177" priority="176"/>
  </conditionalFormatting>
  <conditionalFormatting sqref="B76">
    <cfRule type="duplicateValues" dxfId="176" priority="177"/>
  </conditionalFormatting>
  <conditionalFormatting sqref="E76">
    <cfRule type="duplicateValues" dxfId="175" priority="178"/>
  </conditionalFormatting>
  <conditionalFormatting sqref="B75">
    <cfRule type="duplicateValues" dxfId="174" priority="136"/>
  </conditionalFormatting>
  <conditionalFormatting sqref="B75">
    <cfRule type="duplicateValues" dxfId="173" priority="133"/>
    <cfRule type="duplicateValues" dxfId="172" priority="134"/>
    <cfRule type="duplicateValues" dxfId="171" priority="135"/>
  </conditionalFormatting>
  <conditionalFormatting sqref="E75">
    <cfRule type="duplicateValues" dxfId="170" priority="137"/>
  </conditionalFormatting>
  <conditionalFormatting sqref="E75">
    <cfRule type="duplicateValues" dxfId="169" priority="138"/>
    <cfRule type="duplicateValues" dxfId="168" priority="139"/>
    <cfRule type="duplicateValues" dxfId="167" priority="140"/>
  </conditionalFormatting>
  <conditionalFormatting sqref="E75">
    <cfRule type="duplicateValues" dxfId="166" priority="141"/>
    <cfRule type="duplicateValues" dxfId="165" priority="142"/>
  </conditionalFormatting>
  <conditionalFormatting sqref="E75">
    <cfRule type="duplicateValues" dxfId="164" priority="143"/>
  </conditionalFormatting>
  <conditionalFormatting sqref="E75">
    <cfRule type="duplicateValues" dxfId="163" priority="144"/>
    <cfRule type="duplicateValues" dxfId="162" priority="145"/>
    <cfRule type="duplicateValues" dxfId="161" priority="146"/>
  </conditionalFormatting>
  <conditionalFormatting sqref="E75">
    <cfRule type="duplicateValues" dxfId="160" priority="147"/>
    <cfRule type="duplicateValues" dxfId="159" priority="148"/>
  </conditionalFormatting>
  <conditionalFormatting sqref="E75">
    <cfRule type="duplicateValues" dxfId="158" priority="149"/>
  </conditionalFormatting>
  <conditionalFormatting sqref="B75">
    <cfRule type="duplicateValues" dxfId="157" priority="150"/>
    <cfRule type="duplicateValues" dxfId="156" priority="151"/>
    <cfRule type="duplicateValues" dxfId="155" priority="152"/>
    <cfRule type="duplicateValues" dxfId="154" priority="153"/>
  </conditionalFormatting>
  <conditionalFormatting sqref="B75">
    <cfRule type="duplicateValues" dxfId="153" priority="154"/>
  </conditionalFormatting>
  <conditionalFormatting sqref="E75">
    <cfRule type="duplicateValues" dxfId="152" priority="155"/>
  </conditionalFormatting>
  <conditionalFormatting sqref="E101">
    <cfRule type="duplicateValues" dxfId="151" priority="114"/>
  </conditionalFormatting>
  <conditionalFormatting sqref="E101">
    <cfRule type="duplicateValues" dxfId="150" priority="111"/>
    <cfRule type="duplicateValues" dxfId="149" priority="112"/>
    <cfRule type="duplicateValues" dxfId="148" priority="113"/>
  </conditionalFormatting>
  <conditionalFormatting sqref="E101">
    <cfRule type="duplicateValues" dxfId="147" priority="109"/>
    <cfRule type="duplicateValues" dxfId="146" priority="110"/>
  </conditionalFormatting>
  <conditionalFormatting sqref="E103">
    <cfRule type="duplicateValues" dxfId="145" priority="90"/>
  </conditionalFormatting>
  <conditionalFormatting sqref="E103">
    <cfRule type="duplicateValues" dxfId="144" priority="87"/>
    <cfRule type="duplicateValues" dxfId="143" priority="88"/>
    <cfRule type="duplicateValues" dxfId="142" priority="89"/>
  </conditionalFormatting>
  <conditionalFormatting sqref="E103">
    <cfRule type="duplicateValues" dxfId="141" priority="85"/>
    <cfRule type="duplicateValues" dxfId="140" priority="86"/>
  </conditionalFormatting>
  <conditionalFormatting sqref="E102">
    <cfRule type="duplicateValues" dxfId="139" priority="78"/>
  </conditionalFormatting>
  <conditionalFormatting sqref="E102">
    <cfRule type="duplicateValues" dxfId="138" priority="75"/>
    <cfRule type="duplicateValues" dxfId="137" priority="76"/>
    <cfRule type="duplicateValues" dxfId="136" priority="77"/>
  </conditionalFormatting>
  <conditionalFormatting sqref="E102">
    <cfRule type="duplicateValues" dxfId="135" priority="73"/>
    <cfRule type="duplicateValues" dxfId="134" priority="74"/>
  </conditionalFormatting>
  <conditionalFormatting sqref="E47:E50">
    <cfRule type="duplicateValues" dxfId="133" priority="448"/>
  </conditionalFormatting>
  <conditionalFormatting sqref="E47:E50">
    <cfRule type="duplicateValues" dxfId="132" priority="449"/>
    <cfRule type="duplicateValues" dxfId="131" priority="450"/>
    <cfRule type="duplicateValues" dxfId="130" priority="451"/>
  </conditionalFormatting>
  <conditionalFormatting sqref="E47:E50">
    <cfRule type="duplicateValues" dxfId="129" priority="452"/>
    <cfRule type="duplicateValues" dxfId="128" priority="453"/>
  </conditionalFormatting>
  <conditionalFormatting sqref="E119">
    <cfRule type="duplicateValues" dxfId="127" priority="63"/>
  </conditionalFormatting>
  <conditionalFormatting sqref="E119">
    <cfRule type="duplicateValues" dxfId="126" priority="64"/>
  </conditionalFormatting>
  <conditionalFormatting sqref="E120">
    <cfRule type="duplicateValues" dxfId="125" priority="61"/>
  </conditionalFormatting>
  <conditionalFormatting sqref="E120">
    <cfRule type="duplicateValues" dxfId="124" priority="62"/>
  </conditionalFormatting>
  <conditionalFormatting sqref="E121">
    <cfRule type="duplicateValues" dxfId="123" priority="59"/>
  </conditionalFormatting>
  <conditionalFormatting sqref="E121">
    <cfRule type="duplicateValues" dxfId="122" priority="60"/>
  </conditionalFormatting>
  <conditionalFormatting sqref="E122">
    <cfRule type="duplicateValues" dxfId="121" priority="57"/>
  </conditionalFormatting>
  <conditionalFormatting sqref="E122">
    <cfRule type="duplicateValues" dxfId="120" priority="58"/>
  </conditionalFormatting>
  <conditionalFormatting sqref="E123">
    <cfRule type="duplicateValues" dxfId="119" priority="55"/>
  </conditionalFormatting>
  <conditionalFormatting sqref="E123">
    <cfRule type="duplicateValues" dxfId="118" priority="56"/>
  </conditionalFormatting>
  <conditionalFormatting sqref="E117">
    <cfRule type="duplicateValues" dxfId="117" priority="53"/>
  </conditionalFormatting>
  <conditionalFormatting sqref="E117">
    <cfRule type="duplicateValues" dxfId="116" priority="54"/>
  </conditionalFormatting>
  <conditionalFormatting sqref="E118">
    <cfRule type="duplicateValues" dxfId="115" priority="49"/>
  </conditionalFormatting>
  <conditionalFormatting sqref="E118">
    <cfRule type="duplicateValues" dxfId="114" priority="50"/>
  </conditionalFormatting>
  <conditionalFormatting sqref="E124:E139">
    <cfRule type="duplicateValues" dxfId="113" priority="27"/>
  </conditionalFormatting>
  <conditionalFormatting sqref="E124:E139">
    <cfRule type="duplicateValues" dxfId="112" priority="28"/>
  </conditionalFormatting>
  <conditionalFormatting sqref="E140">
    <cfRule type="duplicateValues" dxfId="111" priority="25"/>
  </conditionalFormatting>
  <conditionalFormatting sqref="E140">
    <cfRule type="duplicateValues" dxfId="110" priority="26"/>
  </conditionalFormatting>
  <conditionalFormatting sqref="B105:B111 B80:B82 B1:B8 B10:B15 B17:B64 B147">
    <cfRule type="duplicateValues" dxfId="109" priority="454"/>
    <cfRule type="duplicateValues" dxfId="108" priority="455"/>
    <cfRule type="duplicateValues" dxfId="107" priority="456"/>
    <cfRule type="duplicateValues" dxfId="106" priority="457"/>
  </conditionalFormatting>
  <conditionalFormatting sqref="B105:B111 B80:B82 B1:B8 B10:B15 B17:B64 B147">
    <cfRule type="duplicateValues" dxfId="105" priority="458"/>
  </conditionalFormatting>
  <conditionalFormatting sqref="B106:B110 B81:B82 B1:B8 B14:B15">
    <cfRule type="duplicateValues" dxfId="104" priority="459"/>
  </conditionalFormatting>
  <conditionalFormatting sqref="B106:B110 B81:B82">
    <cfRule type="duplicateValues" dxfId="103" priority="460"/>
  </conditionalFormatting>
  <conditionalFormatting sqref="B36:B64 B17:B25 B10:B12">
    <cfRule type="duplicateValues" dxfId="102" priority="467"/>
  </conditionalFormatting>
  <conditionalFormatting sqref="E141">
    <cfRule type="duplicateValues" dxfId="101" priority="23"/>
  </conditionalFormatting>
  <conditionalFormatting sqref="E141">
    <cfRule type="duplicateValues" dxfId="100" priority="24"/>
  </conditionalFormatting>
  <conditionalFormatting sqref="B112:B146">
    <cfRule type="duplicateValues" dxfId="99" priority="5"/>
    <cfRule type="duplicateValues" dxfId="98" priority="6"/>
    <cfRule type="duplicateValues" dxfId="97" priority="7"/>
  </conditionalFormatting>
  <conditionalFormatting sqref="B112:B146">
    <cfRule type="duplicateValues" dxfId="96" priority="8"/>
    <cfRule type="duplicateValues" dxfId="95" priority="9"/>
    <cfRule type="duplicateValues" dxfId="94" priority="10"/>
    <cfRule type="duplicateValues" dxfId="93" priority="11"/>
  </conditionalFormatting>
  <conditionalFormatting sqref="B112:B146">
    <cfRule type="duplicateValues" dxfId="92" priority="12"/>
  </conditionalFormatting>
  <conditionalFormatting sqref="B112:B146">
    <cfRule type="duplicateValues" dxfId="91" priority="13"/>
  </conditionalFormatting>
  <conditionalFormatting sqref="E143:E146">
    <cfRule type="duplicateValues" dxfId="90" priority="3"/>
  </conditionalFormatting>
  <conditionalFormatting sqref="E143:E146">
    <cfRule type="duplicateValues" dxfId="89" priority="4"/>
  </conditionalFormatting>
  <conditionalFormatting sqref="E142">
    <cfRule type="duplicateValues" dxfId="88" priority="1"/>
  </conditionalFormatting>
  <conditionalFormatting sqref="E142">
    <cfRule type="duplicateValues" dxfId="87" priority="2"/>
  </conditionalFormatting>
  <conditionalFormatting sqref="E104">
    <cfRule type="duplicateValues" dxfId="86" priority="294764"/>
  </conditionalFormatting>
  <conditionalFormatting sqref="E104">
    <cfRule type="duplicateValues" dxfId="85" priority="294765"/>
    <cfRule type="duplicateValues" dxfId="84" priority="294766"/>
    <cfRule type="duplicateValues" dxfId="83" priority="294767"/>
  </conditionalFormatting>
  <conditionalFormatting sqref="E104">
    <cfRule type="duplicateValues" dxfId="82" priority="294768"/>
    <cfRule type="duplicateValues" dxfId="81" priority="294769"/>
  </conditionalFormatting>
  <conditionalFormatting sqref="B84:B104">
    <cfRule type="duplicateValues" dxfId="80" priority="294799"/>
    <cfRule type="duplicateValues" dxfId="79" priority="294800"/>
    <cfRule type="duplicateValues" dxfId="78" priority="294801"/>
  </conditionalFormatting>
  <conditionalFormatting sqref="B84:B104">
    <cfRule type="duplicateValues" dxfId="77" priority="294802"/>
    <cfRule type="duplicateValues" dxfId="76" priority="294803"/>
    <cfRule type="duplicateValues" dxfId="75" priority="294804"/>
    <cfRule type="duplicateValues" dxfId="74" priority="294805"/>
  </conditionalFormatting>
  <conditionalFormatting sqref="B84:B104">
    <cfRule type="duplicateValues" dxfId="73" priority="294806"/>
  </conditionalFormatting>
  <conditionalFormatting sqref="E17:E21 E24 E10:E11">
    <cfRule type="duplicateValues" dxfId="72" priority="294836"/>
  </conditionalFormatting>
  <conditionalFormatting sqref="E17:E21 E24 E10:E11">
    <cfRule type="duplicateValues" dxfId="71" priority="294840"/>
    <cfRule type="duplicateValues" dxfId="70" priority="294841"/>
    <cfRule type="duplicateValues" dxfId="69" priority="294842"/>
  </conditionalFormatting>
  <conditionalFormatting sqref="E17:E21 E24 E10:E11">
    <cfRule type="duplicateValues" dxfId="68" priority="294852"/>
    <cfRule type="duplicateValues" dxfId="67" priority="29485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2479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22">
        <v>581</v>
      </c>
      <c r="B430" s="122" t="s">
        <v>1606</v>
      </c>
      <c r="C430" s="122" t="s">
        <v>1275</v>
      </c>
    </row>
    <row r="431" spans="1:3" x14ac:dyDescent="0.25">
      <c r="A431" s="40">
        <v>582</v>
      </c>
      <c r="B431" s="40" t="s">
        <v>2495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2" t="s">
        <v>2437</v>
      </c>
      <c r="B1" s="153"/>
      <c r="C1" s="153"/>
      <c r="D1" s="153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2" t="s">
        <v>2447</v>
      </c>
      <c r="B25" s="153"/>
      <c r="C25" s="153"/>
      <c r="D25" s="153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68"/>
      <c r="B27" s="55"/>
      <c r="C27" s="68"/>
      <c r="D27" s="68"/>
    </row>
    <row r="28" spans="1:4" ht="15.75" x14ac:dyDescent="0.25">
      <c r="A28" s="68"/>
      <c r="B28" s="55"/>
      <c r="C28" s="68"/>
      <c r="D28" s="68"/>
    </row>
    <row r="29" spans="1:4" ht="15.75" x14ac:dyDescent="0.25">
      <c r="A29" s="68"/>
      <c r="B29" s="55"/>
      <c r="C29" s="68"/>
      <c r="D29" s="68"/>
    </row>
    <row r="30" spans="1:4" ht="15.75" x14ac:dyDescent="0.25">
      <c r="A30" s="68"/>
      <c r="B30" s="55"/>
      <c r="C30" s="68"/>
      <c r="D30" s="68"/>
    </row>
    <row r="31" spans="1:4" ht="15.75" x14ac:dyDescent="0.25">
      <c r="A31" s="68"/>
      <c r="B31" s="55"/>
      <c r="C31" s="68"/>
      <c r="D31" s="68"/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0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0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 t="e">
        <f>D49/D48</f>
        <v>#DIV/0!</v>
      </c>
    </row>
    <row r="52" spans="1:4" ht="15.75" thickBot="1" x14ac:dyDescent="0.3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66" priority="120"/>
  </conditionalFormatting>
  <conditionalFormatting sqref="A27:A34">
    <cfRule type="duplicateValues" dxfId="65" priority="107630"/>
  </conditionalFormatting>
  <conditionalFormatting sqref="A27:A34">
    <cfRule type="duplicateValues" dxfId="64" priority="109"/>
  </conditionalFormatting>
  <conditionalFormatting sqref="A42:A45">
    <cfRule type="duplicateValues" dxfId="63" priority="107"/>
  </conditionalFormatting>
  <conditionalFormatting sqref="A7:A11">
    <cfRule type="duplicateValues" dxfId="62" priority="118999"/>
  </conditionalFormatting>
  <conditionalFormatting sqref="A7:A11">
    <cfRule type="duplicateValues" dxfId="61" priority="119003"/>
    <cfRule type="duplicateValues" dxfId="60" priority="119004"/>
  </conditionalFormatting>
  <conditionalFormatting sqref="A7:A11">
    <cfRule type="duplicateValues" dxfId="59" priority="119007"/>
    <cfRule type="duplicateValues" dxfId="58" priority="119008"/>
  </conditionalFormatting>
  <conditionalFormatting sqref="B37:B39">
    <cfRule type="duplicateValues" dxfId="57" priority="66"/>
    <cfRule type="duplicateValues" dxfId="56" priority="67"/>
  </conditionalFormatting>
  <conditionalFormatting sqref="B37:B39">
    <cfRule type="duplicateValues" dxfId="55" priority="65"/>
  </conditionalFormatting>
  <conditionalFormatting sqref="B37:B39">
    <cfRule type="duplicateValues" dxfId="54" priority="64"/>
  </conditionalFormatting>
  <conditionalFormatting sqref="B37:B39">
    <cfRule type="duplicateValues" dxfId="53" priority="62"/>
    <cfRule type="duplicateValues" dxfId="52" priority="63"/>
  </conditionalFormatting>
  <conditionalFormatting sqref="A27:A34">
    <cfRule type="duplicateValues" dxfId="51" priority="56"/>
  </conditionalFormatting>
  <conditionalFormatting sqref="A27:A34">
    <cfRule type="duplicateValues" dxfId="50" priority="54"/>
    <cfRule type="duplicateValues" dxfId="49" priority="55"/>
  </conditionalFormatting>
  <conditionalFormatting sqref="A27:A34">
    <cfRule type="duplicateValues" dxfId="48" priority="52"/>
    <cfRule type="duplicateValues" dxfId="47" priority="53"/>
  </conditionalFormatting>
  <conditionalFormatting sqref="B3">
    <cfRule type="duplicateValues" dxfId="46" priority="40"/>
    <cfRule type="duplicateValues" dxfId="45" priority="41"/>
  </conditionalFormatting>
  <conditionalFormatting sqref="B3">
    <cfRule type="duplicateValues" dxfId="44" priority="39"/>
  </conditionalFormatting>
  <conditionalFormatting sqref="B3">
    <cfRule type="duplicateValues" dxfId="43" priority="38"/>
  </conditionalFormatting>
  <conditionalFormatting sqref="B3">
    <cfRule type="duplicateValues" dxfId="42" priority="36"/>
    <cfRule type="duplicateValues" dxfId="41" priority="37"/>
  </conditionalFormatting>
  <conditionalFormatting sqref="A4:A6">
    <cfRule type="duplicateValues" dxfId="40" priority="35"/>
  </conditionalFormatting>
  <conditionalFormatting sqref="A4:A6">
    <cfRule type="duplicateValues" dxfId="39" priority="33"/>
    <cfRule type="duplicateValues" dxfId="38" priority="34"/>
  </conditionalFormatting>
  <conditionalFormatting sqref="A4:A6">
    <cfRule type="duplicateValues" dxfId="37" priority="31"/>
    <cfRule type="duplicateValues" dxfId="36" priority="32"/>
  </conditionalFormatting>
  <conditionalFormatting sqref="A30:A34">
    <cfRule type="duplicateValues" dxfId="35" priority="30"/>
  </conditionalFormatting>
  <conditionalFormatting sqref="A30:A34">
    <cfRule type="duplicateValues" dxfId="34" priority="29"/>
  </conditionalFormatting>
  <conditionalFormatting sqref="A3:A6">
    <cfRule type="duplicateValues" dxfId="33" priority="12"/>
  </conditionalFormatting>
  <conditionalFormatting sqref="A3:A6">
    <cfRule type="duplicateValues" dxfId="32" priority="10"/>
    <cfRule type="duplicateValues" dxfId="31" priority="11"/>
  </conditionalFormatting>
  <conditionalFormatting sqref="A3:A6">
    <cfRule type="duplicateValues" dxfId="30" priority="8"/>
    <cfRule type="duplicateValues" dxfId="29" priority="9"/>
  </conditionalFormatting>
  <conditionalFormatting sqref="A35:A41">
    <cfRule type="duplicateValues" dxfId="28" priority="7"/>
  </conditionalFormatting>
  <conditionalFormatting sqref="B4:B6">
    <cfRule type="duplicateValues" dxfId="27" priority="5"/>
    <cfRule type="duplicateValues" dxfId="26" priority="6"/>
  </conditionalFormatting>
  <conditionalFormatting sqref="B4:B6">
    <cfRule type="duplicateValues" dxfId="25" priority="4"/>
  </conditionalFormatting>
  <conditionalFormatting sqref="B4:B6">
    <cfRule type="duplicateValues" dxfId="24" priority="3"/>
  </conditionalFormatting>
  <conditionalFormatting sqref="B4:B6">
    <cfRule type="duplicateValues" dxfId="23" priority="1"/>
    <cfRule type="duplicateValues" dxfId="2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4" t="s">
        <v>58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2" ca="1" si="0">CONCATENATE(TODAY()-C3," días")</f>
        <v>108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89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88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88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87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86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47.5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46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46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52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2020-11-25T18:10:47Z</cp:lastPrinted>
  <dcterms:created xsi:type="dcterms:W3CDTF">2014-10-01T23:18:29Z</dcterms:created>
  <dcterms:modified xsi:type="dcterms:W3CDTF">2021-01-05T16:39:04Z</dcterms:modified>
</cp:coreProperties>
</file>