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6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5" i="16" l="1"/>
  <c r="A14" i="16"/>
  <c r="C14" i="16"/>
  <c r="A97" i="16"/>
  <c r="C97" i="16"/>
  <c r="B98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3" i="16"/>
  <c r="A13" i="16"/>
  <c r="C12" i="16"/>
  <c r="A12" i="16"/>
  <c r="C11" i="16"/>
  <c r="A11" i="16"/>
  <c r="C10" i="16"/>
  <c r="A10" i="16"/>
  <c r="A70" i="16" l="1"/>
  <c r="F102" i="1" l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98" i="1" l="1"/>
  <c r="A99" i="1"/>
  <c r="A100" i="1"/>
  <c r="A101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97" i="1" l="1"/>
  <c r="G97" i="1"/>
  <c r="H97" i="1"/>
  <c r="I97" i="1"/>
  <c r="J97" i="1"/>
  <c r="K97" i="1"/>
  <c r="A97" i="1"/>
  <c r="F96" i="1"/>
  <c r="G96" i="1"/>
  <c r="H96" i="1"/>
  <c r="I96" i="1"/>
  <c r="J96" i="1"/>
  <c r="K96" i="1"/>
  <c r="A96" i="1"/>
  <c r="F95" i="1"/>
  <c r="G95" i="1"/>
  <c r="H95" i="1"/>
  <c r="I95" i="1"/>
  <c r="J95" i="1"/>
  <c r="K95" i="1"/>
  <c r="A95" i="1"/>
  <c r="G94" i="1" l="1"/>
  <c r="H94" i="1"/>
  <c r="I94" i="1"/>
  <c r="J94" i="1"/>
  <c r="K94" i="1"/>
  <c r="G93" i="1"/>
  <c r="H93" i="1"/>
  <c r="I93" i="1"/>
  <c r="J93" i="1"/>
  <c r="K93" i="1"/>
  <c r="G92" i="1"/>
  <c r="H92" i="1"/>
  <c r="I92" i="1"/>
  <c r="J92" i="1"/>
  <c r="K92" i="1"/>
  <c r="G91" i="1"/>
  <c r="H91" i="1"/>
  <c r="I91" i="1"/>
  <c r="J91" i="1"/>
  <c r="K91" i="1"/>
  <c r="G90" i="1"/>
  <c r="H90" i="1"/>
  <c r="I90" i="1"/>
  <c r="J90" i="1"/>
  <c r="K90" i="1"/>
  <c r="G89" i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G84" i="1"/>
  <c r="H84" i="1"/>
  <c r="I84" i="1"/>
  <c r="J84" i="1"/>
  <c r="K84" i="1"/>
  <c r="G83" i="1"/>
  <c r="H83" i="1"/>
  <c r="I83" i="1"/>
  <c r="J83" i="1"/>
  <c r="K83" i="1"/>
  <c r="G82" i="1"/>
  <c r="H82" i="1"/>
  <c r="I82" i="1"/>
  <c r="J82" i="1"/>
  <c r="K82" i="1"/>
  <c r="G81" i="1"/>
  <c r="H81" i="1"/>
  <c r="I81" i="1"/>
  <c r="J81" i="1"/>
  <c r="K81" i="1"/>
  <c r="G80" i="1"/>
  <c r="H80" i="1"/>
  <c r="I80" i="1"/>
  <c r="J80" i="1"/>
  <c r="K80" i="1"/>
  <c r="G79" i="1"/>
  <c r="H79" i="1"/>
  <c r="I79" i="1"/>
  <c r="J79" i="1"/>
  <c r="K79" i="1"/>
  <c r="G78" i="1"/>
  <c r="H78" i="1"/>
  <c r="I78" i="1"/>
  <c r="J78" i="1"/>
  <c r="K78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36" i="1" l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A35" i="1" l="1"/>
  <c r="F35" i="1"/>
  <c r="G35" i="1"/>
  <c r="H35" i="1"/>
  <c r="I35" i="1"/>
  <c r="J35" i="1"/>
  <c r="K35" i="1"/>
  <c r="A34" i="1" l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 l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8" i="1"/>
  <c r="A27" i="1"/>
  <c r="A26" i="1"/>
  <c r="F25" i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A23" i="1" l="1"/>
  <c r="F23" i="1"/>
  <c r="G23" i="1"/>
  <c r="H23" i="1"/>
  <c r="I23" i="1"/>
  <c r="J23" i="1"/>
  <c r="K23" i="1"/>
  <c r="A22" i="1" l="1"/>
  <c r="F22" i="1"/>
  <c r="G22" i="1"/>
  <c r="H22" i="1"/>
  <c r="I22" i="1"/>
  <c r="J22" i="1"/>
  <c r="K22" i="1"/>
  <c r="F21" i="1" l="1"/>
  <c r="G21" i="1"/>
  <c r="H21" i="1"/>
  <c r="I21" i="1"/>
  <c r="J21" i="1"/>
  <c r="K21" i="1"/>
  <c r="A21" i="1"/>
  <c r="A20" i="1" l="1"/>
  <c r="F20" i="1"/>
  <c r="G20" i="1"/>
  <c r="H20" i="1"/>
  <c r="I20" i="1"/>
  <c r="J20" i="1"/>
  <c r="K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 l="1"/>
  <c r="F17" i="1"/>
  <c r="G17" i="1"/>
  <c r="H17" i="1"/>
  <c r="I17" i="1"/>
  <c r="J17" i="1"/>
  <c r="K17" i="1"/>
  <c r="G16" i="1" l="1"/>
  <c r="H16" i="1"/>
  <c r="I16" i="1"/>
  <c r="J16" i="1"/>
  <c r="K16" i="1"/>
  <c r="F16" i="1"/>
  <c r="A16" i="1"/>
  <c r="A15" i="1" l="1"/>
  <c r="F15" i="1"/>
  <c r="G15" i="1"/>
  <c r="H15" i="1"/>
  <c r="I15" i="1"/>
  <c r="J15" i="1"/>
  <c r="K15" i="1"/>
  <c r="A14" i="1" l="1"/>
  <c r="F14" i="1"/>
  <c r="G14" i="1"/>
  <c r="H14" i="1"/>
  <c r="I14" i="1"/>
  <c r="J14" i="1"/>
  <c r="K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H11" i="1" l="1"/>
  <c r="I11" i="1"/>
  <c r="J11" i="1"/>
  <c r="K11" i="1"/>
  <c r="H10" i="1"/>
  <c r="I10" i="1"/>
  <c r="J10" i="1"/>
  <c r="K10" i="1"/>
  <c r="H9" i="1"/>
  <c r="I9" i="1"/>
  <c r="J9" i="1"/>
  <c r="K9" i="1"/>
  <c r="G11" i="1"/>
  <c r="G10" i="1"/>
  <c r="G9" i="1"/>
  <c r="F11" i="1"/>
  <c r="F10" i="1"/>
  <c r="F9" i="1"/>
  <c r="A11" i="1"/>
  <c r="A10" i="1"/>
  <c r="A9" i="1"/>
  <c r="A8" i="1" l="1"/>
  <c r="F8" i="1"/>
  <c r="G8" i="1"/>
  <c r="H8" i="1"/>
  <c r="I8" i="1"/>
  <c r="J8" i="1"/>
  <c r="K8" i="1"/>
  <c r="H7" i="1" l="1"/>
  <c r="I7" i="1"/>
  <c r="J7" i="1"/>
  <c r="K7" i="1"/>
  <c r="H6" i="1"/>
  <c r="I6" i="1"/>
  <c r="J6" i="1"/>
  <c r="K6" i="1"/>
  <c r="G7" i="1"/>
  <c r="G6" i="1"/>
  <c r="F7" i="1"/>
  <c r="F6" i="1"/>
  <c r="A7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<sst xmlns="http://schemas.openxmlformats.org/spreadsheetml/2006/main" count="13482" uniqueCount="2603">
  <si>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</si>
  <si>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</si>
  <si>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</si>
  <si>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</si>
  <si>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</si>
  <si>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</si>
  <si>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</si>
  <si>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</si>
  <si>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</si>
  <si>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</si>
  <si>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</si>
  <si>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</si>
  <si>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</si>
  <si>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</si>
  <si>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</si>
  <si>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</si>
  <si>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</si>
  <si>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</si>
  <si>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</si>
  <si>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</si>
  <si>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</si>
  <si>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</si>
  <si>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</si>
  <si>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</si>
  <si>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</si>
  <si>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</si>
  <si>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</si>
  <si>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</si>
  <si>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</si>
  <si>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</si>
  <si>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</si>
  <si>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</si>
  <si>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</si>
  <si>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</si>
  <si>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</si>
  <si>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</si>
  <si>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</si>
  <si>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</si>
  <si>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</si>
  <si>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</si>
  <si>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</si>
  <si>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</si>
  <si>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</si>
  <si>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</si>
  <si>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</si>
  <si>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</si>
  <si>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</si>
  <si>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</si>
  <si>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</si>
  <si>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</si>
  <si>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</si>
  <si>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</si>
  <si>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</si>
  <si>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</si>
  <si>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</si>
  <si>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</si>
  <si>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</si>
  <si>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</si>
  <si>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</si>
  <si>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</si>
  <si>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</si>
  <si>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</si>
  <si>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</si>
  <si>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</si>
  <si>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</si>
  <si>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</si>
  <si>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</si>
  <si>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</si>
  <si>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</si>
  <si>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</si>
  <si>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</si>
  <si>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</si>
  <si>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</si>
  <si>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</si>
  <si>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</si>
  <si>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</si>
  <si>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</si>
  <si>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</si>
  <si>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</si>
  <si>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</si>
  <si>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</si>
  <si>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</si>
  <si>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</si>
  <si>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</si>
  <si>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</si>
  <si>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</si>
  <si>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</si>
  <si>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</si>
  <si>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</si>
  <si>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</si>
  <si>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</si>
  <si>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</si>
  <si>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</si>
  <si>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</si>
  <si>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</si>
  <si>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</si>
  <si>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</si>
  <si>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</si>
  <si>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</si>
  <si>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</si>
  <si>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</si>
  <si>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</si>
  <si>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</si>
  <si>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</si>
  <si>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</si>
  <si>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</si>
  <si>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</si>
  <si>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</si>
  <si>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</si>
  <si>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</si>
  <si>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</si>
  <si>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</si>
  <si>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</si>
  <si>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</si>
  <si>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</si>
  <si>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</si>
  <si>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</si>
  <si>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</si>
  <si>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</si>
  <si>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</si>
  <si>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</si>
  <si>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</si>
  <si>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</si>
  <si>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</si>
  <si>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</si>
  <si>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</si>
  <si>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</si>
  <si>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</si>
  <si>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</si>
  <si>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</si>
  <si>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</si>
  <si>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</si>
  <si>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</si>
  <si>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</si>
  <si>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</si>
  <si>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</si>
  <si>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</si>
  <si>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</si>
  <si>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</si>
  <si>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</si>
  <si>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</si>
  <si>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</si>
  <si>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</si>
  <si>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</si>
  <si>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</si>
  <si>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</si>
  <si>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</si>
  <si>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</si>
  <si>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</si>
  <si>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</si>
  <si>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</si>
  <si>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</si>
  <si>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</si>
  <si>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</si>
  <si>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</si>
  <si>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</si>
  <si>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</si>
  <si>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</si>
  <si>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</si>
  <si>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</si>
  <si>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</si>
  <si>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</si>
  <si>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</si>
  <si>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</si>
  <si>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</si>
  <si>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</si>
  <si>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</si>
  <si>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</si>
  <si>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</si>
  <si>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</si>
  <si>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</si>
  <si>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</si>
  <si>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</si>
  <si>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</si>
  <si>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</si>
  <si>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</si>
  <si>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</si>
  <si>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</si>
  <si>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</si>
  <si>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</si>
  <si>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</si>
  <si>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</si>
  <si>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</si>
  <si>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</si>
  <si>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</si>
  <si>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</si>
  <si>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</si>
  <si>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</si>
  <si>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</si>
  <si>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</si>
  <si>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</si>
  <si>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</si>
  <si>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</si>
  <si>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</si>
  <si>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</si>
  <si>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</si>
  <si>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</si>
  <si>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</si>
  <si>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</si>
  <si>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</si>
  <si>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</si>
  <si>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</si>
  <si>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</si>
  <si>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</si>
  <si>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</si>
  <si>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</si>
  <si>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</si>
  <si>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</si>
  <si>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</si>
  <si>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</si>
  <si>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</si>
  <si>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</si>
  <si>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</si>
  <si>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</si>
  <si>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</si>
  <si>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</si>
  <si>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</si>
  <si>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</si>
  <si>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</si>
  <si>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</si>
  <si>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</si>
  <si>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</si>
  <si>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</si>
  <si>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</si>
  <si>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</si>
  <si>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</si>
  <si>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</si>
  <si>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</si>
  <si>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</si>
  <si>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</si>
  <si>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</si>
  <si>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</si>
  <si>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</si>
  <si>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</si>
  <si>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</si>
  <si>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</si>
  <si>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</si>
  <si>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</si>
  <si>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</si>
  <si>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</si>
  <si>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</si>
  <si>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</si>
  <si>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</si>
  <si>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</si>
  <si>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</si>
  <si>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</si>
  <si>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</si>
  <si>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</si>
  <si>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</si>
  <si>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</si>
  <si>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</si>
  <si>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</si>
  <si>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</si>
  <si>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</si>
  <si>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</si>
  <si>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</si>
  <si>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</si>
  <si>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</si>
  <si>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</si>
  <si>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</si>
  <si>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</si>
  <si>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</si>
  <si>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</si>
  <si>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</si>
  <si>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</si>
  <si>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</si>
  <si>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</si>
  <si>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</si>
  <si>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</si>
  <si>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</si>
  <si>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</si>
  <si>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</si>
  <si>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</si>
  <si>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</si>
  <si>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</si>
  <si>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</si>
  <si>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</si>
  <si>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</si>
  <si>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</si>
  <si>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</si>
  <si>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</si>
  <si>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</si>
  <si>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</si>
  <si>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</si>
  <si>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</si>
  <si>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</si>
  <si>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</si>
  <si>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</si>
  <si>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</si>
  <si>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</si>
  <si>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</si>
  <si>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</si>
  <si>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</si>
  <si>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</si>
  <si>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</si>
  <si>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</si>
  <si>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</si>
  <si>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</si>
  <si>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</si>
  <si>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</si>
  <si>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</si>
  <si>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</si>
  <si>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</si>
  <si>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</si>
  <si>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</si>
  <si>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</si>
  <si>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</si>
  <si>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</si>
  <si>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</si>
  <si>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</si>
  <si>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</si>
  <si>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</si>
  <si>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</si>
  <si>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</si>
  <si>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</si>
  <si>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</si>
  <si>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</si>
  <si>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</si>
  <si>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</si>
  <si>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</si>
  <si>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</si>
  <si>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</si>
  <si>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</si>
  <si>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</si>
  <si>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</si>
  <si>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</si>
  <si>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</si>
  <si>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</si>
  <si>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</si>
  <si>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</si>
  <si>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</si>
  <si>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</si>
  <si>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</si>
  <si>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</si>
  <si>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</si>
  <si>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</si>
  <si>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</si>
  <si>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</si>
  <si>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</si>
  <si>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</si>
  <si>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</si>
  <si>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</si>
  <si>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</si>
  <si>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</si>
  <si>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</si>
  <si>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</si>
  <si>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</si>
  <si>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</si>
  <si>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</si>
  <si>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</si>
  <si>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</si>
  <si>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</si>
  <si>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</si>
  <si>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</si>
  <si>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</si>
  <si>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</si>
  <si>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</si>
  <si>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</si>
  <si>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</si>
  <si>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</si>
  <si>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</si>
  <si>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</si>
  <si>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</si>
  <si>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</si>
  <si>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</si>
  <si>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</si>
  <si>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</si>
  <si>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</si>
  <si>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</si>
  <si>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</si>
  <si>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</si>
  <si>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</si>
  <si>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</si>
  <si>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</si>
  <si>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</si>
  <si>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</si>
  <si>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</si>
  <si>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</si>
  <si>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</si>
  <si>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</si>
  <si>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</si>
  <si>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</si>
  <si>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</si>
  <si>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</si>
  <si>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</si>
  <si>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</si>
  <si>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</si>
  <si>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</si>
  <si>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</si>
  <si>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</si>
  <si>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</si>
  <si>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</si>
  <si>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</si>
  <si>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</si>
  <si>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</si>
  <si>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</si>
  <si>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</si>
  <si>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</si>
  <si>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</si>
  <si>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</si>
  <si>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</si>
  <si>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</si>
  <si>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</si>
  <si>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</si>
  <si>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</si>
  <si>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</si>
  <si>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</si>
  <si>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</si>
  <si>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</si>
  <si>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</si>
  <si>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</si>
  <si>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</si>
  <si>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</si>
  <si>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</si>
  <si>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</si>
  <si>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</si>
  <si>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</si>
  <si>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</si>
  <si>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</si>
  <si>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</si>
  <si>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</si>
  <si>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</si>
  <si>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</si>
  <si>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</si>
  <si>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</si>
  <si>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</si>
  <si>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</si>
  <si>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</si>
  <si>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</si>
  <si>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</si>
  <si>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</si>
  <si>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</si>
  <si>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</si>
  <si>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</si>
  <si>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</si>
  <si>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</si>
  <si>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</si>
  <si>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</si>
  <si>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</si>
  <si>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</si>
  <si>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</si>
  <si>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</si>
  <si>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</si>
  <si>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</si>
  <si>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</si>
  <si>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</si>
  <si>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</si>
  <si>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</si>
  <si>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</si>
  <si>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</si>
  <si>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</si>
  <si>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</si>
  <si>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</si>
  <si>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</si>
  <si>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</si>
  <si>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</si>
  <si>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</si>
  <si>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</si>
  <si>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</si>
  <si>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</si>
  <si>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</si>
  <si>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</si>
  <si>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</si>
  <si>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</si>
  <si>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</si>
  <si>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</si>
  <si>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</si>
  <si>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</si>
  <si>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</si>
  <si>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</si>
  <si>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</si>
  <si>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</si>
  <si>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</si>
  <si>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</si>
  <si>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</si>
  <si>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</si>
  <si>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</si>
  <si>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</si>
  <si>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</si>
  <si>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</si>
  <si>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</si>
  <si>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</si>
  <si>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</si>
  <si>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</si>
  <si>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</si>
  <si>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</si>
  <si>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</si>
  <si>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</si>
  <si>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</si>
  <si>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</si>
  <si>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</si>
  <si>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</si>
  <si>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</si>
  <si>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</si>
  <si>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</si>
  <si>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</si>
  <si>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</si>
  <si>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</si>
  <si>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</si>
  <si>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</si>
  <si>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</si>
  <si>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</si>
  <si>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</si>
  <si>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</si>
  <si>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</si>
  <si>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</si>
  <si>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</si>
  <si>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</si>
  <si>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</si>
  <si>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</si>
  <si>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</si>
  <si>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</si>
  <si>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</si>
  <si>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</si>
  <si>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</si>
  <si>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</si>
  <si>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</si>
  <si>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</si>
  <si>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</si>
  <si>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</si>
  <si>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</si>
  <si>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</si>
  <si>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</si>
  <si>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</si>
  <si>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</si>
  <si>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</si>
  <si>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</si>
  <si>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</si>
  <si>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</si>
  <si>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</si>
  <si>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</si>
  <si>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</si>
  <si>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</si>
  <si>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</si>
  <si>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</si>
  <si>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</si>
  <si>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</si>
  <si>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</si>
  <si>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</si>
  <si>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</si>
  <si>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</si>
  <si>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</si>
  <si>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</si>
  <si>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</si>
  <si>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</si>
  <si>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</si>
  <si>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</si>
  <si>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</si>
  <si>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</si>
  <si>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</si>
  <si>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</si>
  <si>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</si>
  <si>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</si>
  <si>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</si>
  <si>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</si>
  <si>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</si>
  <si>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</si>
  <si>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</si>
  <si>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</si>
  <si>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</si>
  <si>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</si>
  <si>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</si>
  <si>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</si>
  <si>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</si>
  <si>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</si>
  <si>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</si>
  <si>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</si>
  <si>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</si>
  <si>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</si>
  <si>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</si>
  <si>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</si>
  <si>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</si>
  <si>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</si>
  <si>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</si>
  <si>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</si>
  <si>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</si>
  <si>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</si>
  <si>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</si>
  <si>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</si>
  <si>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</si>
  <si>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</si>
  <si>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</si>
  <si>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</si>
  <si>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</si>
  <si>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</si>
  <si>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</si>
  <si>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</si>
  <si>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</si>
  <si>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</si>
  <si>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</si>
  <si>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</si>
  <si>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</si>
  <si>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</si>
  <si>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</si>
  <si>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</si>
  <si>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</si>
  <si>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</si>
  <si>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</si>
  <si>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</si>
  <si>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</si>
  <si>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</si>
  <si>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</si>
  <si>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</si>
  <si>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</si>
  <si>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</si>
  <si>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</si>
  <si>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</si>
  <si>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</si>
  <si>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</si>
  <si>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</si>
  <si>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</si>
  <si>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</si>
  <si>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</si>
  <si>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</si>
  <si>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</si>
  <si>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</si>
  <si>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</si>
  <si>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</si>
  <si>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</si>
  <si>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</si>
  <si>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</si>
  <si>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</si>
  <si>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</si>
  <si>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</si>
  <si>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</si>
  <si>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</si>
  <si>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</si>
  <si>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</si>
  <si>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</si>
  <si>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</si>
  <si>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</si>
  <si>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</si>
  <si>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</si>
  <si>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</si>
  <si>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</si>
  <si>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</si>
  <si>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</si>
  <si>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</si>
  <si>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</si>
  <si>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</si>
  <si>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</si>
  <si>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</si>
  <si>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</si>
  <si>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</si>
  <si>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</si>
  <si>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</si>
  <si>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</si>
  <si>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</si>
  <si>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</si>
  <si>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</si>
  <si>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</si>
  <si>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</si>
  <si>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</si>
  <si>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</si>
  <si>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</si>
  <si>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</si>
  <si>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</si>
  <si>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</si>
  <si>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</si>
  <si>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</si>
  <si>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</si>
  <si>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</si>
  <si>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</si>
  <si>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</si>
  <si>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</si>
  <si>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</si>
  <si>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</si>
  <si>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</si>
  <si>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</si>
  <si>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</si>
  <si>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</si>
  <si>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</si>
  <si>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</si>
  <si>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</si>
  <si>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</si>
  <si>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</si>
  <si>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</si>
  <si>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</si>
  <si>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</si>
  <si>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</si>
  <si>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</si>
  <si>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</si>
  <si>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</si>
  <si>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</si>
  <si>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</si>
  <si>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</si>
  <si>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</si>
  <si>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</si>
  <si>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</si>
  <si>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</si>
  <si>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</si>
  <si>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</si>
  <si>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</si>
  <si>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</si>
  <si>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</si>
  <si>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</si>
  <si>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</si>
  <si>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</si>
  <si>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</si>
  <si>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</si>
  <si>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</si>
  <si>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</si>
  <si>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</si>
  <si>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</si>
  <si>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</si>
  <si>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</si>
  <si>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</si>
  <si>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</si>
  <si>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</si>
  <si>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</si>
  <si>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</si>
  <si>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</si>
  <si>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</si>
  <si>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</si>
  <si>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</si>
  <si>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</si>
  <si>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</si>
  <si>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</si>
  <si>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</si>
  <si>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</si>
  <si>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</si>
  <si>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</si>
  <si>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</si>
  <si>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</si>
  <si>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</si>
  <si>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</si>
  <si>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</si>
  <si>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</si>
  <si>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</si>
  <si>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</si>
  <si>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</si>
  <si>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</si>
  <si>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</si>
  <si>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</si>
  <si>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</si>
  <si>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</si>
  <si>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</si>
  <si>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</si>
  <si>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</si>
  <si>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</si>
  <si>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</si>
  <si>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</si>
  <si>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</si>
  <si>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</si>
  <si>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</si>
  <si>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</si>
  <si>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</si>
  <si>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</si>
  <si>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</si>
  <si>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</si>
  <si>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</si>
  <si>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</si>
  <si>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</si>
  <si>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</si>
  <si>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</si>
  <si>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</si>
  <si>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</si>
  <si>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</si>
  <si>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</si>
  <si>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</si>
  <si>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</si>
  <si>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</si>
  <si>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</si>
  <si>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</si>
  <si>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</si>
  <si>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</si>
  <si>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</si>
  <si>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</si>
  <si>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</si>
  <si>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</si>
  <si>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</si>
  <si>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</si>
  <si>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</si>
  <si>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</si>
  <si>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</si>
  <si>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</si>
  <si>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</si>
  <si>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</si>
  <si>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</si>
  <si>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</si>
  <si>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</si>
  <si>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</si>
  <si>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</si>
  <si>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</si>
  <si>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</si>
  <si>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</si>
  <si>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</si>
  <si>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</si>
  <si>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</si>
  <si>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</si>
  <si>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</si>
  <si>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</si>
  <si>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</si>
  <si>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</si>
  <si>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</si>
  <si>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</si>
  <si>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</si>
  <si>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</si>
  <si>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</si>
  <si>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</si>
  <si>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</si>
  <si>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</si>
  <si>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</si>
  <si>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</si>
  <si>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</si>
  <si>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</si>
  <si>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</si>
  <si>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</si>
  <si>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</si>
  <si>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</si>
  <si>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</si>
  <si>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</si>
  <si>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</si>
  <si>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</si>
  <si>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</si>
  <si>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</si>
  <si>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</si>
  <si>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</si>
  <si>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</si>
  <si>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</si>
  <si>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</si>
  <si>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</si>
  <si>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</si>
  <si>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</si>
  <si>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</si>
  <si>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</si>
  <si>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</si>
  <si>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</si>
  <si>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</si>
  <si>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</si>
  <si>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</si>
  <si>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</si>
  <si>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</si>
  <si>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</si>
  <si>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</si>
  <si>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</si>
  <si>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</si>
  <si>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</si>
  <si>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</si>
  <si>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</si>
  <si>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</si>
  <si>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</si>
  <si>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</si>
  <si>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</si>
  <si>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</si>
  <si>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</si>
  <si>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</si>
  <si>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</si>
  <si>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</si>
  <si>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</si>
  <si>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</si>
  <si>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</si>
  <si>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</si>
  <si>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</si>
  <si>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</si>
  <si>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</si>
  <si>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</si>
  <si>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</si>
  <si>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</si>
  <si>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</si>
  <si>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</si>
  <si>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</si>
  <si>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</si>
  <si>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</si>
  <si>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</si>
  <si>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</si>
  <si>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</si>
  <si>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</si>
  <si>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</si>
  <si>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</si>
  <si>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</si>
  <si>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</si>
  <si>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</si>
  <si>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</si>
  <si>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</si>
  <si>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</si>
  <si>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</si>
  <si>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</si>
  <si>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</si>
  <si>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</si>
  <si>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</si>
  <si>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</si>
  <si>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</si>
  <si>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</si>
  <si>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</si>
  <si>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</si>
  <si>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</si>
  <si>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</si>
  <si>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</si>
  <si>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</si>
  <si>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</si>
  <si>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</si>
  <si>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</si>
  <si>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</si>
  <si>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</si>
  <si>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</si>
  <si>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</si>
  <si>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</si>
  <si>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</si>
  <si>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</si>
  <si>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</si>
  <si>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</si>
  <si>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</si>
  <si>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</si>
  <si>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</si>
  <si>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</si>
  <si>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</si>
  <si>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</si>
  <si>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</si>
  <si>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</si>
  <si>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</si>
  <si>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</si>
  <si>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</si>
  <si>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</si>
  <si>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</si>
  <si>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</si>
  <si>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</si>
  <si>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</si>
  <si>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</si>
  <si>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</si>
  <si>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</si>
  <si>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</si>
  <si>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</si>
  <si>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</si>
  <si>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</si>
  <si>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</si>
  <si>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</si>
  <si>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</si>
  <si>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</si>
  <si>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</si>
  <si>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</si>
  <si>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</si>
  <si>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</si>
  <si>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</si>
  <si>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</si>
  <si>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</si>
  <si>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</si>
  <si>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</si>
  <si>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</si>
  <si>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</si>
  <si>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</si>
  <si>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</si>
  <si>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</si>
  <si>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</si>
  <si>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</si>
  <si>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</si>
  <si>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</si>
  <si>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</si>
  <si>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</si>
  <si>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</si>
  <si>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</si>
  <si>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</si>
  <si>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</si>
  <si>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</si>
  <si>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</si>
  <si>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</si>
  <si>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</si>
  <si>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</si>
  <si>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</si>
  <si>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</si>
  <si>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</si>
  <si>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</si>
  <si>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</si>
  <si>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</si>
  <si>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</si>
  <si>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</si>
  <si>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</si>
  <si>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</si>
  <si>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</si>
  <si>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</si>
  <si>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</si>
  <si>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</si>
  <si>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</si>
  <si>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</si>
  <si>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</si>
  <si>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</si>
  <si>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</si>
  <si>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</si>
  <si>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</si>
  <si>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</si>
  <si>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</si>
  <si>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</si>
  <si>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</si>
  <si>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</si>
  <si>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</si>
  <si>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</si>
  <si>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</si>
  <si>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</si>
  <si>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</si>
  <si>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</si>
  <si>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</si>
  <si>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</si>
  <si>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</si>
  <si>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</si>
  <si>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</si>
  <si>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</si>
  <si>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</si>
  <si>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</si>
  <si>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</si>
  <si>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</si>
  <si>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</si>
  <si>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</si>
  <si>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</si>
  <si>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</si>
  <si>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</si>
  <si>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</si>
  <si>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</si>
  <si>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</si>
  <si>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</si>
  <si>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</si>
  <si>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</si>
  <si>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</si>
  <si>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</si>
  <si>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</si>
  <si>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</si>
  <si>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</si>
  <si>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</si>
  <si>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</si>
  <si>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</si>
  <si>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</si>
  <si>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</si>
  <si>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</si>
  <si>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</si>
  <si>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</si>
  <si>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</si>
  <si>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</si>
  <si>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</si>
  <si>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</si>
  <si>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</si>
  <si>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</si>
  <si>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</si>
  <si>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</si>
  <si>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</si>
  <si>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</si>
  <si>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</si>
  <si>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</si>
  <si>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</si>
  <si>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</si>
  <si>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</si>
  <si>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</si>
  <si>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</si>
  <si>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</si>
  <si>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</si>
  <si>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</si>
  <si>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</si>
  <si>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</si>
  <si>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</si>
  <si>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</si>
  <si>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</si>
  <si>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</si>
  <si>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</si>
  <si>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</si>
  <si>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</si>
  <si>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</si>
  <si>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</si>
  <si>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</si>
  <si>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</si>
  <si>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</si>
  <si>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</si>
  <si>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</si>
  <si>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</si>
  <si>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</si>
  <si>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</si>
  <si>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</si>
  <si>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</si>
  <si>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</si>
  <si>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</si>
  <si>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</si>
  <si>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</si>
  <si>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</si>
  <si>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</si>
  <si>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</si>
  <si>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</si>
  <si>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</si>
  <si>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</si>
  <si>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</si>
  <si>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</si>
  <si>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</si>
  <si>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</si>
  <si>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</si>
  <si>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</si>
  <si>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</si>
  <si>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</si>
  <si>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</si>
  <si>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</si>
  <si>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</si>
  <si>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</si>
  <si>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</si>
  <si>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</si>
  <si>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</si>
  <si>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</si>
  <si>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</si>
  <si>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</si>
  <si>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</si>
  <si>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</si>
  <si>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</si>
  <si>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</si>
  <si>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</si>
  <si>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</si>
  <si>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</si>
  <si>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</si>
  <si>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</si>
  <si>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</si>
  <si>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</si>
  <si>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</si>
  <si>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</si>
  <si>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</si>
  <si>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</si>
  <si>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</si>
  <si>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</si>
  <si>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</si>
  <si>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</si>
  <si>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</si>
  <si>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</si>
  <si>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</si>
  <si>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</si>
  <si>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</si>
  <si>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</si>
  <si>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</si>
  <si>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</si>
  <si>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</si>
  <si>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</si>
  <si>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</si>
  <si>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</si>
  <si>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</si>
  <si>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</si>
  <si>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</si>
  <si>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</si>
  <si>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</si>
  <si>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</si>
  <si>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</si>
  <si>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</si>
  <si>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</si>
  <si>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</si>
  <si>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</si>
  <si>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</si>
  <si>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</si>
  <si>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</si>
  <si>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</si>
  <si>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</si>
  <si>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</si>
  <si>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</si>
  <si>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</si>
  <si>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</si>
  <si>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</si>
  <si>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</si>
  <si>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</si>
  <si>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</si>
  <si>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</si>
  <si>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</si>
  <si>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</si>
  <si>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</si>
  <si>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</si>
  <si>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</si>
  <si>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</si>
  <si>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</si>
  <si>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</si>
  <si>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</si>
  <si>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</si>
  <si>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</si>
  <si>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</si>
  <si>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</si>
  <si>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</si>
  <si>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</si>
  <si>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</si>
  <si>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</si>
  <si>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</si>
  <si>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</si>
  <si>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</si>
  <si>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</si>
  <si>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</si>
  <si>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</si>
  <si>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</si>
  <si>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</si>
  <si>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</si>
  <si>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</si>
  <si>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</si>
  <si>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</si>
  <si>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</si>
  <si>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</si>
  <si>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</si>
  <si>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</si>
  <si>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</si>
  <si>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</si>
  <si>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</si>
  <si>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</si>
  <si>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</si>
  <si>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</si>
  <si>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</si>
  <si>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</si>
  <si>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</si>
  <si>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</si>
  <si>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</si>
  <si>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</si>
  <si>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</si>
  <si>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</si>
  <si>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</si>
  <si>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</si>
  <si>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</si>
  <si>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</si>
  <si>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</si>
  <si>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</si>
  <si>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</si>
  <si>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</si>
  <si>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</si>
  <si>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</si>
  <si>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</si>
  <si>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</si>
  <si>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</si>
  <si>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</si>
  <si>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</si>
  <si>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</si>
  <si>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</si>
  <si>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</si>
  <si>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</si>
  <si>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</si>
  <si>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</si>
  <si>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</si>
  <si>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</si>
  <si>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</si>
  <si>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</si>
  <si>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</si>
  <si>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</si>
  <si>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</si>
  <si>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</si>
  <si>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</si>
  <si>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</si>
  <si>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</si>
  <si>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</si>
  <si>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</si>
  <si>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</si>
  <si>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</si>
  <si>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</si>
  <si>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</si>
  <si>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</si>
  <si>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</si>
  <si>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</si>
  <si>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</si>
  <si>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</si>
  <si>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</si>
  <si>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</si>
  <si>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</si>
  <si>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</si>
  <si>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</si>
  <si>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</si>
  <si>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</si>
  <si>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</si>
  <si>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</si>
  <si>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</si>
  <si>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</si>
  <si>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</si>
  <si>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</si>
  <si>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</si>
  <si>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</si>
  <si>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</si>
  <si>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</si>
  <si>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</si>
  <si>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</si>
  <si>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</si>
  <si>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</si>
  <si>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</si>
  <si>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</si>
  <si>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</si>
  <si>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</si>
  <si>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</si>
  <si>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</si>
  <si>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</si>
  <si>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</si>
  <si>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</si>
  <si>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</si>
  <si>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</si>
  <si>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</si>
  <si>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</si>
  <si>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</si>
  <si>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</si>
  <si>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</si>
  <si>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</si>
  <si>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</si>
  <si>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</si>
  <si>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</si>
  <si>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</si>
  <si>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</si>
  <si>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</si>
  <si>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</si>
  <si>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</si>
  <si>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</si>
  <si>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</si>
  <si>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</si>
  <si>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</si>
  <si>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</si>
  <si>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</si>
  <si>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</si>
  <si>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</si>
  <si>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</si>
  <si>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</si>
  <si>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</si>
  <si>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</si>
  <si>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</si>
  <si>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</si>
  <si>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</si>
  <si>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</si>
  <si>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</si>
  <si>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</si>
  <si>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</si>
  <si>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</si>
  <si>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</si>
  <si>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</si>
  <si>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</si>
  <si>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</si>
  <si>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</si>
  <si>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</si>
  <si>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</si>
  <si>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</si>
  <si>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</si>
  <si>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</si>
  <si>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</si>
  <si>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</si>
  <si>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</si>
  <si>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</si>
  <si>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</si>
  <si>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</si>
  <si>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</si>
  <si>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</si>
  <si>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</si>
  <si>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</si>
  <si>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</si>
  <si>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</si>
  <si>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</si>
  <si>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</si>
  <si>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</si>
  <si>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</si>
  <si>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</si>
  <si>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</si>
  <si>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</si>
  <si>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</si>
  <si>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</si>
  <si>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</si>
  <si>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</si>
  <si>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</si>
  <si>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</si>
  <si>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</si>
  <si>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</si>
  <si>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</si>
  <si>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</si>
  <si>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</si>
  <si>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</si>
  <si>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</si>
  <si>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</si>
  <si>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</si>
  <si>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</si>
  <si>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</si>
  <si>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</si>
  <si>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</si>
  <si>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</si>
  <si>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</si>
  <si>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</si>
  <si>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</si>
  <si>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</si>
  <si>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</si>
  <si>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</si>
  <si>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</si>
  <si>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</si>
  <si>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</si>
  <si>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</si>
  <si>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</si>
  <si>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</si>
  <si>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</si>
  <si>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</si>
  <si>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</si>
  <si>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</si>
  <si>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</si>
  <si>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</si>
  <si>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</si>
  <si>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</si>
  <si>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</si>
  <si>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</si>
  <si>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</si>
  <si>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</si>
  <si>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</si>
  <si>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</si>
  <si>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</si>
  <si>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</si>
  <si>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</si>
  <si>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</si>
  <si>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</si>
  <si>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</si>
  <si>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</si>
  <si>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</si>
  <si>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</si>
  <si>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</si>
  <si>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</si>
  <si>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</si>
  <si>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</si>
  <si>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</si>
  <si>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</si>
  <si>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</si>
  <si>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</si>
  <si>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</si>
  <si>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</si>
  <si>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</si>
  <si>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</si>
  <si>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</si>
  <si>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</si>
  <si>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</si>
  <si>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</si>
  <si>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</si>
  <si>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</si>
  <si>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</si>
  <si>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</si>
  <si>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</si>
  <si>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</si>
  <si>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</si>
  <si>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</si>
  <si>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</si>
  <si>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</si>
  <si>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</si>
  <si>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</si>
  <si>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</si>
  <si>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</si>
  <si>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</si>
  <si>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</si>
  <si>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</si>
  <si>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</si>
  <si>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</si>
  <si>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</si>
  <si>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</si>
  <si>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</si>
  <si>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</si>
  <si>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</si>
  <si>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</si>
  <si>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</si>
  <si>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</si>
  <si>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</si>
  <si>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</si>
  <si>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</si>
  <si>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</si>
  <si>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</si>
  <si>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</si>
  <si>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</si>
  <si>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</si>
  <si>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</si>
  <si>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</si>
  <si>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</si>
  <si>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</si>
  <si>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</si>
  <si>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</si>
  <si>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</si>
  <si>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</si>
  <si>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</si>
  <si>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</si>
  <si>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</si>
  <si>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</si>
  <si>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</si>
  <si>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</si>
  <si>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</si>
  <si>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</si>
  <si>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</si>
  <si>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</si>
  <si>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</si>
  <si>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</si>
  <si>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</si>
  <si>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</si>
  <si>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</si>
  <si>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</si>
  <si>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</si>
  <si>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</si>
  <si>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</si>
  <si>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</si>
  <si>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</si>
  <si>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</si>
  <si>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</si>
  <si>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</si>
  <si>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</si>
  <si>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</si>
  <si>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</si>
  <si>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</si>
  <si>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</si>
  <si>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</si>
  <si>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</si>
  <si>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</si>
  <si>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</si>
  <si>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</si>
  <si>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</si>
  <si>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</si>
  <si>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</si>
  <si>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</si>
  <si>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</si>
  <si>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</si>
  <si>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</si>
  <si>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</si>
  <si>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</si>
  <si>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</si>
  <si>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</si>
  <si>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</si>
  <si>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</si>
  <si>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</si>
  <si>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</si>
  <si>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</si>
  <si>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</si>
  <si>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</si>
  <si>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</si>
  <si>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</si>
  <si>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</si>
  <si>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</si>
  <si>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</si>
  <si>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</si>
  <si>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</si>
  <si>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</si>
  <si>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</si>
  <si>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</si>
  <si>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</si>
  <si>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</si>
  <si>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</si>
  <si>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</si>
  <si>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</si>
  <si>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</si>
  <si>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</si>
  <si>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</si>
  <si>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</si>
  <si>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</si>
  <si>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</si>
  <si>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</si>
  <si>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</si>
  <si>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</si>
  <si>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</si>
  <si>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</si>
  <si>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</si>
  <si>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</si>
  <si>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</si>
  <si>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</si>
  <si>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</si>
  <si>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</si>
  <si>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</si>
  <si>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</si>
  <si>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</si>
  <si>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</si>
  <si>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</si>
  <si>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</si>
  <si>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</si>
  <si>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</si>
  <si>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</si>
  <si>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</si>
  <si>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</si>
  <si>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</si>
  <si>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</si>
  <si>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</si>
  <si>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</si>
  <si>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</si>
  <si>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</si>
  <si>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</si>
  <si>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</si>
  <si>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</si>
  <si>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</si>
  <si>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</si>
  <si>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</si>
  <si>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</si>
  <si>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</si>
  <si>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</si>
  <si>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</si>
  <si>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</si>
  <si>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</si>
  <si>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</si>
  <si>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</si>
  <si>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</si>
  <si>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</si>
  <si>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</si>
  <si>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</si>
  <si>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</si>
  <si>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</si>
  <si>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</si>
  <si>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</si>
  <si>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</si>
  <si>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</si>
  <si>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</si>
  <si>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</si>
  <si>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</si>
  <si>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</si>
  <si>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</si>
  <si>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</si>
  <si>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</si>
  <si>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</si>
  <si>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</si>
  <si>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</si>
  <si>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</si>
  <si>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</si>
  <si>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</si>
  <si>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</si>
  <si>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</si>
  <si>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</si>
  <si>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</si>
  <si>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</si>
  <si>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</si>
  <si>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</si>
  <si>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</si>
  <si>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</si>
  <si>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</si>
  <si>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</si>
  <si>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</si>
  <si>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</si>
  <si>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</si>
  <si>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</si>
  <si>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</si>
  <si>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</si>
  <si>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</si>
  <si>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</si>
  <si>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</si>
  <si>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</si>
  <si>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</si>
  <si>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</si>
  <si>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</si>
  <si>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</si>
  <si>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</si>
  <si>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</si>
  <si>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</si>
  <si>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</si>
  <si>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</si>
  <si>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</si>
  <si>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</si>
  <si>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</si>
  <si>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</si>
  <si>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</si>
  <si>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</si>
  <si>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</si>
  <si>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</si>
  <si>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</si>
  <si>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</si>
  <si>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</si>
  <si>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</si>
  <si>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</si>
  <si>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</si>
  <si>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</si>
  <si>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</si>
  <si>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</si>
  <si>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</si>
  <si>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</si>
  <si>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</si>
  <si>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</si>
  <si>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</si>
  <si>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</si>
  <si>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</si>
  <si>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</si>
  <si>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</si>
  <si>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</si>
  <si>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</si>
  <si>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</si>
  <si>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</si>
  <si>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</si>
  <si>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</si>
  <si>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</si>
  <si>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</si>
  <si>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</si>
  <si>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</si>
  <si>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</si>
  <si>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</si>
  <si>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</si>
  <si>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</si>
  <si>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</si>
  <si>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</si>
  <si>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</si>
  <si>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</si>
  <si>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</si>
  <si>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</si>
  <si>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</si>
  <si>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</si>
  <si>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</si>
  <si>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</si>
  <si>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</si>
  <si>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</si>
  <si>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</si>
  <si>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</si>
  <si>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</si>
  <si>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</si>
  <si>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</si>
  <si>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</si>
  <si>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</si>
  <si>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</si>
  <si>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</si>
  <si>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</si>
  <si>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</si>
  <si>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</si>
  <si>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</si>
  <si>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</si>
  <si>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</si>
  <si>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</si>
  <si>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</si>
  <si>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</si>
  <si>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</si>
  <si>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</si>
  <si>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</si>
  <si>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</si>
  <si>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</si>
  <si>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</si>
  <si>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</si>
  <si>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</si>
  <si>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</si>
  <si>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</si>
  <si>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</si>
  <si>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</si>
  <si>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</si>
  <si>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</si>
  <si>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</si>
  <si>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</si>
  <si>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</si>
  <si>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</si>
  <si>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</si>
  <si>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</si>
  <si>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</si>
  <si>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</si>
  <si>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</si>
  <si>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</si>
  <si>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</si>
  <si>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</si>
  <si>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</si>
  <si>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</si>
  <si>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</si>
  <si>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</si>
  <si>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</si>
  <si>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</si>
  <si>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</si>
  <si>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</si>
  <si>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</si>
  <si>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</si>
  <si>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</si>
  <si>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</si>
  <si>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</si>
  <si>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</si>
  <si>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</si>
  <si>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</si>
  <si>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</si>
  <si>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</si>
  <si>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</si>
  <si>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</si>
  <si>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</si>
  <si>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</si>
  <si>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</si>
  <si>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</si>
  <si>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</si>
  <si>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</si>
  <si>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</si>
  <si>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</si>
  <si>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</si>
  <si>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</si>
  <si>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</si>
  <si>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</si>
  <si>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</si>
  <si>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</si>
  <si>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</si>
  <si>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</si>
  <si>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</si>
  <si>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</si>
  <si>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</si>
  <si>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</si>
  <si>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</si>
  <si>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</si>
  <si>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</si>
  <si>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</si>
  <si>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</si>
  <si>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</si>
  <si>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</si>
  <si>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</si>
  <si>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</si>
  <si>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</si>
  <si>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</si>
  <si>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</si>
  <si>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</si>
  <si>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</si>
  <si>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</si>
  <si>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</si>
  <si>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</si>
  <si>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</si>
  <si>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</si>
  <si>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</si>
  <si>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</si>
  <si>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</si>
  <si>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</si>
  <si>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</si>
  <si>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</si>
  <si>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</si>
  <si>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</si>
  <si>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</si>
  <si>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</si>
  <si>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</si>
  <si>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</si>
  <si>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</si>
  <si>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</si>
  <si>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</si>
  <si>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</si>
  <si>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</si>
  <si>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</si>
  <si>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</si>
  <si>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</si>
  <si>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</si>
  <si>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</si>
  <si>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</si>
  <si>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</si>
  <si>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</si>
  <si>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</si>
  <si>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</si>
  <si>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</si>
  <si>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</si>
  <si>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</si>
  <si>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</si>
  <si>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</si>
  <si>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</si>
  <si>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</si>
  <si>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</si>
  <si>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</si>
  <si>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</si>
  <si>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</si>
  <si>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</si>
  <si>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</si>
  <si>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</si>
  <si>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</si>
  <si>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</si>
  <si>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</si>
  <si>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</si>
  <si>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</si>
  <si>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</si>
  <si>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</si>
  <si>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</si>
  <si>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</si>
  <si>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</si>
  <si>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</si>
  <si>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</si>
  <si>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</si>
  <si>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</si>
  <si>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</si>
  <si>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</si>
  <si>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</si>
  <si>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</si>
  <si>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</si>
  <si>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</si>
  <si>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</si>
  <si>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</si>
  <si>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</si>
  <si>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</si>
  <si>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</si>
  <si>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</si>
  <si>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</si>
  <si>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</si>
  <si>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</si>
  <si>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</si>
  <si>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</si>
  <si>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</si>
  <si>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</si>
  <si>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</si>
  <si>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</si>
  <si>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</si>
  <si>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</si>
  <si>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</si>
  <si>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</si>
  <si>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</si>
  <si>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</si>
  <si>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</si>
  <si>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</si>
  <si>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</si>
  <si>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</si>
  <si>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</si>
  <si>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</si>
  <si>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</si>
  <si>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</si>
  <si>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</si>
  <si>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</si>
  <si>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</si>
  <si>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</si>
  <si>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</si>
  <si>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</si>
  <si>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</si>
  <si>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</si>
  <si>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</si>
  <si>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</si>
  <si>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</si>
  <si>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</si>
  <si>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</si>
  <si>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</si>
  <si>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</si>
  <si>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</si>
  <si>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</si>
  <si>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</si>
  <si>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</si>
  <si>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</si>
  <si>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</si>
  <si>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</si>
  <si>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</si>
  <si>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</si>
  <si>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</si>
  <si>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</si>
  <si>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</si>
  <si>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</si>
  <si>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</si>
  <si>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</si>
  <si>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</si>
  <si>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</si>
  <si>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</si>
  <si>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</si>
  <si>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</si>
  <si>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</si>
  <si>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</si>
  <si>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</si>
  <si>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</si>
  <si>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</si>
  <si>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</si>
  <si>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</si>
  <si>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</si>
  <si>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</si>
  <si>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</si>
  <si>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</si>
  <si>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</si>
  <si>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</si>
  <si>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</si>
  <si>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</si>
  <si>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</si>
  <si>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</si>
  <si>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</si>
  <si>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</si>
  <si>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</si>
  <si>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</si>
  <si>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</si>
  <si>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</si>
  <si>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</si>
  <si>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</si>
  <si>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</si>
  <si>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</si>
  <si>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</si>
  <si>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</si>
  <si>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</si>
  <si>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</si>
  <si>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</si>
  <si>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</si>
  <si>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</si>
  <si>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</si>
  <si>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</si>
  <si>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</si>
  <si>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</si>
  <si>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</si>
  <si>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</si>
  <si>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</si>
  <si>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</si>
  <si>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</si>
  <si>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</si>
  <si>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</si>
  <si>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</si>
  <si>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</si>
  <si>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</si>
  <si>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</si>
  <si>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</si>
  <si>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</si>
  <si>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</si>
  <si>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</si>
  <si>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</si>
  <si>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</si>
  <si>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</si>
  <si>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</si>
  <si>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</si>
  <si>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</si>
  <si>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</si>
  <si>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</si>
  <si>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</si>
  <si>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</si>
  <si>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</si>
  <si>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</si>
  <si>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</si>
  <si>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</si>
  <si>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</si>
  <si>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</si>
  <si>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</si>
  <si>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</si>
  <si>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</si>
  <si>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</si>
  <si>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</si>
  <si>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</si>
  <si>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</si>
  <si>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</si>
  <si>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</si>
  <si>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</si>
  <si>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</si>
  <si>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</si>
  <si>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</si>
  <si>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</si>
  <si>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</si>
  <si>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</si>
  <si>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</si>
  <si>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</si>
  <si>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</si>
  <si>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</si>
  <si>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</si>
  <si>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</si>
  <si>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</si>
  <si>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</si>
  <si>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</si>
  <si>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</si>
  <si>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</si>
  <si>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</si>
  <si>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</si>
  <si>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</si>
  <si>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</si>
  <si>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</si>
  <si>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</si>
  <si>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</si>
  <si>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</si>
  <si>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</si>
  <si>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</si>
  <si>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</si>
  <si>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</si>
  <si>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</si>
  <si>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</si>
  <si>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</si>
  <si>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</si>
  <si>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</si>
  <si>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</si>
  <si>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</si>
  <si>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</si>
  <si>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</si>
  <si>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</si>
  <si>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</si>
  <si>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</si>
  <si>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</si>
  <si>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</si>
  <si>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</si>
  <si>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</si>
  <si>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</si>
  <si>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</si>
  <si>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</si>
  <si>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</si>
  <si>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</si>
  <si>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</si>
  <si>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</si>
  <si>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</si>
  <si>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</si>
  <si>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</si>
  <si>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</si>
  <si>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</si>
  <si>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</si>
  <si>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</si>
  <si>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</si>
  <si>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</si>
  <si>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</si>
  <si>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</si>
  <si>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</si>
  <si>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</si>
  <si>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</si>
  <si>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</si>
  <si>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</si>
  <si>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</si>
  <si>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</si>
  <si>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</si>
  <si>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</si>
  <si>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</si>
  <si>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</si>
  <si>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</si>
  <si>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</si>
  <si>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</si>
  <si>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</si>
  <si>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</si>
  <si>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</si>
  <si>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</si>
  <si>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</si>
  <si>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</si>
  <si>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</si>
  <si>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</si>
  <si>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</si>
  <si>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</si>
  <si>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</si>
  <si>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</si>
  <si>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</si>
  <si>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</si>
  <si>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</si>
  <si>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</si>
  <si>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</si>
  <si>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</si>
  <si>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</si>
  <si>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</si>
  <si>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</si>
  <si>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</si>
  <si>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</si>
  <si>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</si>
  <si>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</si>
  <si>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</si>
  <si>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</si>
  <si>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</si>
  <si>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</si>
  <si>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</si>
  <si>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</si>
  <si>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</si>
  <si>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</si>
  <si>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</si>
  <si>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</si>
  <si>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</si>
  <si>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</si>
  <si>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</si>
  <si>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</si>
  <si>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</si>
  <si>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</si>
  <si>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</si>
  <si>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</si>
  <si>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</si>
  <si>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</si>
  <si>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</si>
  <si>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</si>
  <si>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</si>
  <si>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</si>
  <si>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</si>
  <si>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</si>
  <si>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</si>
  <si>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</si>
  <si>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</si>
  <si>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</si>
  <si>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</si>
  <si>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</si>
  <si>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</si>
  <si>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</si>
  <si>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</si>
  <si>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</si>
  <si>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</si>
  <si>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</si>
  <si>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</si>
  <si>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</si>
  <si>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</si>
  <si>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</si>
  <si>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</si>
  <si>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</si>
  <si>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</si>
  <si>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</si>
  <si>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</si>
  <si>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</si>
  <si>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</si>
  <si>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</si>
  <si>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</si>
  <si>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</si>
  <si>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</si>
  <si>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</si>
  <si>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</si>
  <si>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</si>
  <si>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</si>
  <si>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</si>
  <si>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</si>
  <si>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</si>
  <si>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</si>
  <si>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</si>
  <si>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</si>
  <si>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</si>
  <si>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</si>
  <si>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</si>
  <si>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</si>
  <si>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</si>
  <si>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</si>
  <si>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</si>
  <si>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</si>
  <si>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</si>
  <si>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</si>
  <si>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</si>
  <si>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</si>
  <si>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</si>
  <si>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</si>
  <si>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</si>
  <si>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</si>
  <si>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</si>
  <si>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</si>
  <si>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</si>
  <si>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</si>
  <si>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</si>
  <si>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</si>
  <si>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</si>
  <si>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</si>
  <si>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</si>
  <si>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</si>
  <si>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</si>
  <si>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</si>
  <si>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</si>
  <si>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</si>
  <si>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</si>
  <si>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</si>
  <si>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</si>
  <si>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</si>
  <si>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</si>
  <si>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</si>
  <si>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</si>
  <si>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</si>
  <si>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</si>
  <si>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</si>
  <si>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</si>
  <si>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</si>
  <si>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</si>
  <si>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</si>
  <si>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</si>
  <si>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</si>
  <si>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</si>
  <si>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</si>
  <si>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</si>
  <si>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</si>
  <si>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</si>
  <si>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</si>
  <si>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</si>
  <si>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</si>
  <si>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</si>
  <si>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</si>
  <si>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</si>
  <si>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</si>
  <si>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</si>
  <si>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</si>
  <si>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</si>
  <si>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</si>
  <si>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</si>
  <si>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</si>
  <si>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</si>
  <si>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</si>
  <si>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</si>
  <si>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</si>
  <si>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</si>
  <si>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</si>
  <si>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</si>
  <si>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</si>
  <si>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</si>
  <si>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</si>
  <si>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</si>
  <si>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</si>
  <si>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</si>
  <si>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</si>
  <si>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</si>
  <si>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</si>
  <si>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</si>
  <si>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</si>
  <si>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</si>
  <si>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</si>
  <si>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</si>
  <si>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</si>
  <si>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</si>
  <si>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</si>
  <si>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</si>
  <si>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</si>
  <si>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</si>
  <si>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</si>
  <si>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</si>
  <si>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</si>
  <si>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</si>
  <si>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</si>
  <si>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</si>
  <si>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</si>
  <si>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</si>
  <si>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</si>
  <si>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</si>
  <si>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</si>
  <si>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</si>
  <si>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</si>
  <si>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</si>
  <si>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</si>
  <si>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</si>
  <si>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</si>
  <si>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</si>
  <si>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</si>
  <si>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</si>
  <si>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</si>
  <si>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</si>
  <si>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</si>
  <si>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</si>
  <si>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</si>
  <si>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</si>
  <si>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</si>
  <si>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</si>
  <si>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</si>
  <si>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</si>
  <si>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</si>
  <si>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</si>
  <si>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</si>
  <si>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</si>
  <si>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</si>
  <si>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</si>
  <si>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</si>
  <si>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</si>
  <si>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</si>
  <si>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</si>
  <si>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</si>
  <si>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</si>
  <si>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</si>
  <si>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</si>
  <si>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</si>
  <si>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</si>
  <si>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</si>
  <si>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</si>
  <si>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</si>
  <si>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</si>
  <si>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</si>
  <si>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</si>
  <si>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</si>
  <si>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</si>
  <si>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</si>
  <si>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</si>
  <si>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</si>
  <si>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</si>
  <si>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</si>
  <si>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</si>
  <si>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</si>
  <si>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</si>
  <si>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</si>
  <si>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</si>
  <si>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</si>
  <si>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</si>
  <si>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</si>
  <si>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</si>
  <si>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</si>
  <si>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</si>
  <si>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</si>
  <si>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</si>
  <si>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</si>
  <si>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</si>
  <si>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</si>
  <si>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</si>
  <si>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</si>
  <si>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</si>
  <si>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</si>
  <si>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</si>
  <si>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</si>
  <si>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</si>
  <si>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</si>
  <si>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</si>
  <si>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</si>
  <si>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</si>
  <si>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</si>
  <si>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</si>
  <si>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</si>
  <si>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</si>
  <si>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</si>
  <si>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</si>
  <si>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</si>
  <si>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</si>
  <si>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</si>
  <si>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</si>
  <si>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</si>
  <si>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</si>
  <si>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</si>
  <si>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</si>
  <si>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</si>
  <si>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</si>
  <si>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</si>
  <si>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</si>
  <si>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</si>
  <si>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</si>
  <si>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</si>
  <si>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</si>
  <si>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</si>
  <si>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</si>
  <si>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</si>
  <si>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</si>
  <si>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</si>
  <si>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</si>
  <si>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</si>
  <si>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</si>
  <si>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</si>
  <si>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</si>
  <si>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</si>
  <si>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</si>
  <si>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</si>
  <si>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</si>
  <si>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</si>
  <si>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</si>
  <si>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</si>
  <si>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</si>
  <si>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</si>
  <si>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</si>
  <si>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</si>
  <si>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</si>
  <si>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</si>
  <si>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</si>
  <si>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</si>
  <si>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</si>
  <si>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</si>
  <si>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</si>
  <si>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</si>
  <si>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</si>
  <si>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</si>
  <si>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</si>
  <si>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</si>
  <si>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</si>
  <si>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</si>
  <si>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</si>
  <si>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</si>
  <si>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</si>
  <si>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</si>
  <si>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</si>
  <si>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</si>
  <si>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</si>
  <si>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</si>
  <si>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</si>
  <si>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</si>
  <si>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</si>
  <si>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</si>
  <si>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</si>
  <si>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</si>
  <si>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</si>
  <si>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</si>
  <si>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</si>
  <si>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</si>
  <si>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</si>
  <si>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</si>
  <si>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</si>
  <si>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</si>
  <si>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</si>
  <si>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</si>
  <si>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</si>
  <si>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</si>
  <si>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</si>
  <si>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</si>
  <si>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</si>
  <si>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</si>
  <si>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</si>
  <si>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</si>
  <si>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</si>
  <si>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</si>
  <si>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</si>
  <si>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</si>
  <si>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</si>
  <si>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</si>
  <si>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</si>
  <si>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</si>
  <si>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</si>
  <si>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</si>
  <si>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</si>
  <si>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</si>
  <si>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</si>
  <si>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</si>
  <si>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</si>
  <si>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</si>
  <si>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</si>
  <si>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</si>
  <si>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</si>
  <si>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</si>
  <si>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</si>
  <si>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</si>
  <si>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</si>
  <si>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</si>
  <si>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</si>
  <si>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</si>
  <si>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</si>
  <si>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</si>
  <si>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</si>
  <si>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</si>
  <si>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</si>
  <si>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</si>
  <si>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</si>
  <si>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</si>
  <si>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</si>
  <si>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</si>
  <si>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</si>
  <si>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</si>
  <si>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</si>
  <si>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</si>
  <si>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</si>
  <si>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</si>
  <si>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</si>
  <si>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</si>
  <si>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</si>
  <si>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</si>
  <si>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</si>
  <si>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</si>
  <si>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</si>
  <si>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</si>
  <si>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</si>
  <si>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</si>
  <si>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</si>
  <si>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</si>
  <si>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</si>
  <si>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</si>
  <si>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</si>
  <si>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</si>
  <si>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</si>
  <si>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</si>
  <si>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</si>
  <si>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</si>
  <si>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</si>
  <si>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</si>
  <si>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</si>
  <si>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</si>
  <si>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</si>
  <si>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</si>
  <si>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</si>
  <si>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</si>
  <si>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</si>
  <si>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</si>
  <si>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</si>
  <si>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</si>
  <si>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</si>
  <si>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</si>
  <si>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</si>
  <si>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</si>
  <si>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</si>
  <si>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</si>
  <si>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</si>
  <si>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</si>
  <si>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</si>
  <si>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</si>
  <si>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</si>
  <si>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</si>
  <si>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</si>
  <si>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</si>
  <si>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</si>
  <si>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</si>
  <si>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</si>
  <si>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335753768</t>
  </si>
  <si>
    <t>1 Gavetas Vacía y 2 Fallando</t>
  </si>
  <si>
    <t>335753785</t>
  </si>
  <si>
    <t>335753809</t>
  </si>
  <si>
    <t>335753824</t>
  </si>
  <si>
    <t>335753819</t>
  </si>
  <si>
    <t>335753848</t>
  </si>
  <si>
    <t>335753846</t>
  </si>
  <si>
    <t>335753845</t>
  </si>
  <si>
    <t>335753877</t>
  </si>
  <si>
    <t>335753887</t>
  </si>
  <si>
    <t>335753891</t>
  </si>
  <si>
    <t>GAVETA DE DEPÓSITOS LLENA</t>
  </si>
  <si>
    <t>335753912</t>
  </si>
  <si>
    <t>335753908</t>
  </si>
  <si>
    <t>335753905</t>
  </si>
  <si>
    <t>335753912 </t>
  </si>
  <si>
    <t>335753982</t>
  </si>
  <si>
    <t>2 Fallando y 1 Vacia</t>
  </si>
  <si>
    <t>335754338</t>
  </si>
  <si>
    <t>335754733</t>
  </si>
  <si>
    <t>335754736</t>
  </si>
  <si>
    <t>335754749</t>
  </si>
  <si>
    <t>335754757</t>
  </si>
  <si>
    <t>335754795</t>
  </si>
  <si>
    <t>335754828</t>
  </si>
  <si>
    <t>335754831</t>
  </si>
  <si>
    <t>335754843</t>
  </si>
  <si>
    <t>335754844</t>
  </si>
  <si>
    <t>335754852</t>
  </si>
  <si>
    <t>335755002</t>
  </si>
  <si>
    <t>335755006</t>
  </si>
  <si>
    <t>335755010</t>
  </si>
  <si>
    <t>335755088</t>
  </si>
  <si>
    <t>335755263</t>
  </si>
  <si>
    <t>335755262</t>
  </si>
  <si>
    <t>335755261</t>
  </si>
  <si>
    <t>335755260</t>
  </si>
  <si>
    <t>335755256</t>
  </si>
  <si>
    <t>335755253</t>
  </si>
  <si>
    <t>335755252</t>
  </si>
  <si>
    <t>335755251</t>
  </si>
  <si>
    <t>335755250</t>
  </si>
  <si>
    <t>335755246</t>
  </si>
  <si>
    <t>335755245</t>
  </si>
  <si>
    <t>335755244</t>
  </si>
  <si>
    <t>335755243</t>
  </si>
  <si>
    <t>335755232</t>
  </si>
  <si>
    <t>335755218</t>
  </si>
  <si>
    <t>335755210</t>
  </si>
  <si>
    <t>335755209</t>
  </si>
  <si>
    <t>335755206</t>
  </si>
  <si>
    <t>335755205</t>
  </si>
  <si>
    <t>335755204</t>
  </si>
  <si>
    <t>335755191</t>
  </si>
  <si>
    <t>335755180</t>
  </si>
  <si>
    <t>335755151</t>
  </si>
  <si>
    <t>335755135</t>
  </si>
  <si>
    <t>335755122</t>
  </si>
  <si>
    <t>335755110</t>
  </si>
  <si>
    <t>335755100</t>
  </si>
  <si>
    <t>PRINTER ERROR</t>
  </si>
  <si>
    <t>GAVETAS DE DEPOSITO LLENA</t>
  </si>
  <si>
    <t>335755280</t>
  </si>
  <si>
    <t>335755279</t>
  </si>
  <si>
    <t>335755278</t>
  </si>
  <si>
    <t>335755277</t>
  </si>
  <si>
    <t>335755276</t>
  </si>
  <si>
    <t>335755275</t>
  </si>
  <si>
    <t>335755274</t>
  </si>
  <si>
    <t>335755273</t>
  </si>
  <si>
    <t>335755272</t>
  </si>
  <si>
    <t>335755271</t>
  </si>
  <si>
    <t>335755270</t>
  </si>
  <si>
    <t>335755269</t>
  </si>
  <si>
    <t>335755268</t>
  </si>
  <si>
    <t>335755267</t>
  </si>
  <si>
    <t>335755266</t>
  </si>
  <si>
    <t>335755265</t>
  </si>
  <si>
    <t>335755264</t>
  </si>
  <si>
    <t>DIPENSADOR</t>
  </si>
  <si>
    <t>GAVETA DE DEPOSTO LLENA</t>
  </si>
  <si>
    <t>TARJET TRABADA</t>
  </si>
  <si>
    <t xml:space="preserve"> Gcia Cajeros Automaticos</t>
  </si>
  <si>
    <t>06 Enero de 2021</t>
  </si>
  <si>
    <t>335755316</t>
  </si>
  <si>
    <t>335755323</t>
  </si>
  <si>
    <t>335755381</t>
  </si>
  <si>
    <t>335755389</t>
  </si>
  <si>
    <t>Closed</t>
  </si>
  <si>
    <t>En Servicio</t>
  </si>
  <si>
    <t>GAVETAS VACIAS + GAVETAS FAL...</t>
  </si>
  <si>
    <t>335755405</t>
  </si>
  <si>
    <t>335755480</t>
  </si>
  <si>
    <t>335755493</t>
  </si>
  <si>
    <t>335755501</t>
  </si>
  <si>
    <t>335755604</t>
  </si>
  <si>
    <t>335755625</t>
  </si>
  <si>
    <t>335755635</t>
  </si>
  <si>
    <t>335755652</t>
  </si>
  <si>
    <t>335755670</t>
  </si>
  <si>
    <t>335755727</t>
  </si>
  <si>
    <t>335755732</t>
  </si>
  <si>
    <t>335755775</t>
  </si>
  <si>
    <t>335755777</t>
  </si>
  <si>
    <t>3 Gavetas Vacías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</si>
</sst>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  <font>
      <b/>
      <u/>
      <sz val="12"/>
      <color theme="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2" fillId="42" borderId="56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40" borderId="54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74"/>
      <tableStyleElement type="headerRow" dxfId="573"/>
      <tableStyleElement type="totalRow" dxfId="572"/>
      <tableStyleElement type="firstColumn" dxfId="571"/>
      <tableStyleElement type="lastColumn" dxfId="570"/>
      <tableStyleElement type="firstRowStripe" dxfId="569"/>
      <tableStyleElement type="firstColumnStripe" dxfId="5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63299" TargetMode="External"/><Relationship Id="rId13" Type="http://schemas.openxmlformats.org/officeDocument/2006/relationships/hyperlink" Target="http://s460-helpdesk/CAisd/pdmweb.exe?OP=SEARCH+FACTORY=in+SKIPLIST=1+QBE.EQ.id=3463650" TargetMode="External"/><Relationship Id="rId18" Type="http://schemas.openxmlformats.org/officeDocument/2006/relationships/hyperlink" Target="http://s460-helpdesk/CAisd/pdmweb.exe?OP=SEARCH+FACTORY=in+SKIPLIST=1+QBE.EQ.id=3463543" TargetMode="External"/><Relationship Id="rId26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463411" TargetMode="External"/><Relationship Id="rId7" Type="http://schemas.openxmlformats.org/officeDocument/2006/relationships/hyperlink" Target="http://s460-helpdesk/CAisd/pdmweb.exe?OP=SEARCH+FACTORY=in+SKIPLIST=1+QBE.EQ.id=3463307" TargetMode="External"/><Relationship Id="rId12" Type="http://schemas.openxmlformats.org/officeDocument/2006/relationships/hyperlink" Target="http://s460-helpdesk/CAisd/pdmweb.exe?OP=SEARCH+FACTORY=in+SKIPLIST=1+QBE.EQ.id=3463693" TargetMode="External"/><Relationship Id="rId17" Type="http://schemas.openxmlformats.org/officeDocument/2006/relationships/hyperlink" Target="http://s460-helpdesk/CAisd/pdmweb.exe?OP=SEARCH+FACTORY=in+SKIPLIST=1+QBE.EQ.id=3463553" TargetMode="External"/><Relationship Id="rId25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63570" TargetMode="External"/><Relationship Id="rId20" Type="http://schemas.openxmlformats.org/officeDocument/2006/relationships/hyperlink" Target="http://s460-helpdesk/CAisd/pdmweb.exe?OP=SEARCH+FACTORY=in+SKIPLIST=1+QBE.EQ.id=3463419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63695" TargetMode="External"/><Relationship Id="rId24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63588" TargetMode="External"/><Relationship Id="rId23" Type="http://schemas.openxmlformats.org/officeDocument/2006/relationships/hyperlink" Target="http://s460-helpdesk/CAisd/pdmweb.exe?OP=SEARCH+FACTORY=in+SKIPLIST=1+QBE.EQ.id=3463323" TargetMode="External"/><Relationship Id="rId10" Type="http://schemas.openxmlformats.org/officeDocument/2006/relationships/hyperlink" Target="http://s460-helpdesk/CAisd/pdmweb.exe?OP=SEARCH+FACTORY=in+SKIPLIST=1+QBE.EQ.id=3463234" TargetMode="External"/><Relationship Id="rId19" Type="http://schemas.openxmlformats.org/officeDocument/2006/relationships/hyperlink" Target="http://s460-helpdesk/CAisd/pdmweb.exe?OP=SEARCH+FACTORY=in+SKIPLIST=1+QBE.EQ.id=346352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3241" TargetMode="External"/><Relationship Id="rId14" Type="http://schemas.openxmlformats.org/officeDocument/2006/relationships/hyperlink" Target="http://s460-helpdesk/CAisd/pdmweb.exe?OP=SEARCH+FACTORY=in+SKIPLIST=1+QBE.EQ.id=3463645" TargetMode="External"/><Relationship Id="rId22" Type="http://schemas.openxmlformats.org/officeDocument/2006/relationships/hyperlink" Target="http://s460-helpdesk/CAisd/pdmweb.exe?OP=SEARCH+FACTORY=in+SKIPLIST=1+QBE.EQ.id=3463398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14"/>
  <sheetViews>
    <sheetView tabSelected="1" topLeftCell="G1" zoomScale="85" zoomScaleNormal="85" workbookViewId="0">
      <pane ySplit="4" topLeftCell="A12" activePane="bottomLeft" state="frozen"/>
      <selection pane="bottomLeft" activeCell="Q104" sqref="Q104"/>
    </sheetView>
  </sheetViews>
  <sheetFormatPr baseColWidth="10" defaultColWidth="20.85546875" defaultRowHeight="15" x14ac:dyDescent="0.25"/>
  <cols>
    <col min="1" max="1" width="27.140625" style="71" bestFit="1" customWidth="1"/>
    <col min="2" max="2" width="19.5703125" style="47" bestFit="1" customWidth="1"/>
    <col min="3" max="3" width="18.85546875" style="48" customWidth="1"/>
    <col min="4" max="4" width="29.5703125" style="71" customWidth="1"/>
    <col min="5" max="5" width="12.28515625" style="85" bestFit="1" customWidth="1"/>
    <col min="6" max="6" width="12.140625" style="49" bestFit="1" customWidth="1"/>
    <col min="7" max="7" width="59.5703125" style="49" bestFit="1" customWidth="1"/>
    <col min="8" max="11" width="6.85546875" style="49" bestFit="1" customWidth="1"/>
    <col min="12" max="12" width="51.85546875" style="49" customWidth="1"/>
    <col min="13" max="13" width="22.28515625" style="71" customWidth="1"/>
    <col min="14" max="14" width="17.140625" style="89" customWidth="1"/>
    <col min="15" max="15" width="40.140625" style="89" bestFit="1" customWidth="1"/>
    <col min="16" max="16" width="23.7109375" style="75" customWidth="1"/>
    <col min="17" max="17" width="51.8554687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2581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s="92" customFormat="1" ht="18" x14ac:dyDescent="0.25">
      <c r="A5" s="86" t="str">
        <f>VLOOKUP(E5,'LISTADO ATM'!$A$2:$C$894,3,0)</f>
        <v>ESTE</v>
      </c>
      <c r="B5" s="117">
        <v>335750816</v>
      </c>
      <c r="C5" s="87">
        <v>44193.719212962962</v>
      </c>
      <c r="D5" s="87" t="s">
        <v>2189</v>
      </c>
      <c r="E5" s="115">
        <v>803</v>
      </c>
      <c r="F5" s="86" t="str">
        <f>VLOOKUP(E5,VIP!$A$2:$O10905,2,0)</f>
        <v>DRBR803</v>
      </c>
      <c r="G5" s="119" t="str">
        <f>VLOOKUP(E5,'LISTADO ATM'!$A$2:$B$893,2,0)</f>
        <v xml:space="preserve">ATM Hotel Be Live Canoa (Bayahibe) I </v>
      </c>
      <c r="H5" s="119" t="str">
        <f>VLOOKUP(E5,VIP!$A$2:$O15731,7,FALSE)</f>
        <v>Si</v>
      </c>
      <c r="I5" s="119" t="str">
        <f>VLOOKUP(E5,VIP!$A$2:$O7700,8,FALSE)</f>
        <v>Si</v>
      </c>
      <c r="J5" s="119" t="str">
        <f>VLOOKUP(E5,VIP!$A$2:$O7648,8,FALSE)</f>
        <v>Si</v>
      </c>
      <c r="K5" s="119" t="str">
        <f>VLOOKUP(E5,VIP!$A$2:$O11224,6,0)</f>
        <v>NO</v>
      </c>
      <c r="L5" s="119" t="s">
        <v>2254</v>
      </c>
      <c r="M5" s="88" t="s">
        <v>2473</v>
      </c>
      <c r="N5" s="88" t="s">
        <v>2483</v>
      </c>
      <c r="O5" s="119" t="s">
        <v>2486</v>
      </c>
      <c r="P5" s="119"/>
      <c r="Q5" s="90" t="s">
        <v>2254</v>
      </c>
    </row>
    <row r="6" spans="1:17" s="92" customFormat="1" ht="18" x14ac:dyDescent="0.25">
      <c r="A6" s="86" t="str">
        <f>VLOOKUP(E6,'LISTADO ATM'!$A$2:$C$894,3,0)</f>
        <v>SUR</v>
      </c>
      <c r="B6" s="117">
        <v>335753026</v>
      </c>
      <c r="C6" s="87">
        <v>44195.84920138889</v>
      </c>
      <c r="D6" s="87" t="s">
        <v>2189</v>
      </c>
      <c r="E6" s="115">
        <v>7</v>
      </c>
      <c r="F6" s="86" t="str">
        <f>VLOOKUP(E6,VIP!$A$2:$O11057,2,0)</f>
        <v>DRBR007</v>
      </c>
      <c r="G6" s="119" t="str">
        <f>VLOOKUP(E6,'LISTADO ATM'!$A$2:$B$893,2,0)</f>
        <v>ATM Isla San Juan</v>
      </c>
      <c r="H6" s="119" t="str">
        <f>VLOOKUP(E6,VIP!$A$2:$O15979,7,FALSE)</f>
        <v>Si</v>
      </c>
      <c r="I6" s="119" t="str">
        <f>VLOOKUP(E6,VIP!$A$2:$O7944,8,FALSE)</f>
        <v>Si</v>
      </c>
      <c r="J6" s="119" t="str">
        <f>VLOOKUP(E6,VIP!$A$2:$O7894,8,FALSE)</f>
        <v>Si</v>
      </c>
      <c r="K6" s="119" t="str">
        <f>VLOOKUP(E6,VIP!$A$2:$O11468,6,0)</f>
        <v/>
      </c>
      <c r="L6" s="119" t="s">
        <v>2254</v>
      </c>
      <c r="M6" s="88" t="s">
        <v>2473</v>
      </c>
      <c r="N6" s="88" t="s">
        <v>2483</v>
      </c>
      <c r="O6" s="119" t="s">
        <v>2486</v>
      </c>
      <c r="P6" s="91"/>
      <c r="Q6" s="90" t="s">
        <v>2254</v>
      </c>
    </row>
    <row r="7" spans="1:17" s="92" customFormat="1" ht="18" x14ac:dyDescent="0.25">
      <c r="A7" s="86" t="str">
        <f>VLOOKUP(E7,'LISTADO ATM'!$A$2:$C$894,3,0)</f>
        <v>SUR</v>
      </c>
      <c r="B7" s="117">
        <v>335753039</v>
      </c>
      <c r="C7" s="87">
        <v>44195.900185185186</v>
      </c>
      <c r="D7" s="87" t="s">
        <v>2478</v>
      </c>
      <c r="E7" s="115">
        <v>730</v>
      </c>
      <c r="F7" s="86" t="str">
        <f>VLOOKUP(E7,VIP!$A$2:$O11054,2,0)</f>
        <v>DRBR082</v>
      </c>
      <c r="G7" s="119" t="str">
        <f>VLOOKUP(E7,'LISTADO ATM'!$A$2:$B$893,2,0)</f>
        <v xml:space="preserve">ATM Palacio de Justicia Barahona </v>
      </c>
      <c r="H7" s="119" t="str">
        <f>VLOOKUP(E7,VIP!$A$2:$O15976,7,FALSE)</f>
        <v>Si</v>
      </c>
      <c r="I7" s="119" t="str">
        <f>VLOOKUP(E7,VIP!$A$2:$O7941,8,FALSE)</f>
        <v>Si</v>
      </c>
      <c r="J7" s="119" t="str">
        <f>VLOOKUP(E7,VIP!$A$2:$O7891,8,FALSE)</f>
        <v>Si</v>
      </c>
      <c r="K7" s="119" t="str">
        <f>VLOOKUP(E7,VIP!$A$2:$O11465,6,0)</f>
        <v>NO</v>
      </c>
      <c r="L7" s="119" t="s">
        <v>2430</v>
      </c>
      <c r="M7" s="88" t="s">
        <v>2473</v>
      </c>
      <c r="N7" s="88" t="s">
        <v>2483</v>
      </c>
      <c r="O7" s="119" t="s">
        <v>2487</v>
      </c>
      <c r="P7" s="91"/>
      <c r="Q7" s="90" t="s">
        <v>2430</v>
      </c>
    </row>
    <row r="8" spans="1:17" s="92" customFormat="1" ht="18" x14ac:dyDescent="0.25">
      <c r="A8" s="86" t="str">
        <f>VLOOKUP(E8,'LISTADO ATM'!$A$2:$C$894,3,0)</f>
        <v>DISTRITO NACIONAL</v>
      </c>
      <c r="B8" s="117">
        <v>335753455</v>
      </c>
      <c r="C8" s="87">
        <v>44196.574120370373</v>
      </c>
      <c r="D8" s="87" t="s">
        <v>2477</v>
      </c>
      <c r="E8" s="115">
        <v>958</v>
      </c>
      <c r="F8" s="86" t="str">
        <f>VLOOKUP(E8,VIP!$A$2:$O11046,2,0)</f>
        <v>DRBR958</v>
      </c>
      <c r="G8" s="119" t="str">
        <f>VLOOKUP(E8,'LISTADO ATM'!$A$2:$B$893,2,0)</f>
        <v xml:space="preserve">ATM Olé Aut. San Isidro </v>
      </c>
      <c r="H8" s="119" t="str">
        <f>VLOOKUP(E8,VIP!$A$2:$O15968,7,FALSE)</f>
        <v>Si</v>
      </c>
      <c r="I8" s="119" t="str">
        <f>VLOOKUP(E8,VIP!$A$2:$O7933,8,FALSE)</f>
        <v>Si</v>
      </c>
      <c r="J8" s="119" t="str">
        <f>VLOOKUP(E8,VIP!$A$2:$O7883,8,FALSE)</f>
        <v>Si</v>
      </c>
      <c r="K8" s="119" t="str">
        <f>VLOOKUP(E8,VIP!$A$2:$O11457,6,0)</f>
        <v>NO</v>
      </c>
      <c r="L8" s="119" t="s">
        <v>2430</v>
      </c>
      <c r="M8" s="88" t="s">
        <v>2473</v>
      </c>
      <c r="N8" s="88" t="s">
        <v>2483</v>
      </c>
      <c r="O8" s="119" t="s">
        <v>2485</v>
      </c>
      <c r="P8" s="91"/>
      <c r="Q8" s="90" t="s">
        <v>2430</v>
      </c>
    </row>
    <row r="9" spans="1:17" s="92" customFormat="1" ht="18" x14ac:dyDescent="0.25">
      <c r="A9" s="86" t="str">
        <f>VLOOKUP(E9,'LISTADO ATM'!$A$2:$C$894,3,0)</f>
        <v>ESTE</v>
      </c>
      <c r="B9" s="117">
        <v>335753464</v>
      </c>
      <c r="C9" s="87">
        <v>44196.614108796297</v>
      </c>
      <c r="D9" s="87" t="s">
        <v>2189</v>
      </c>
      <c r="E9" s="115">
        <v>159</v>
      </c>
      <c r="F9" s="86" t="str">
        <f>VLOOKUP(E9,VIP!$A$2:$O11097,2,0)</f>
        <v>DRBR159</v>
      </c>
      <c r="G9" s="119" t="str">
        <f>VLOOKUP(E9,'LISTADO ATM'!$A$2:$B$893,2,0)</f>
        <v xml:space="preserve">ATM Hotel Dreams Bayahibe I </v>
      </c>
      <c r="H9" s="119" t="str">
        <f>VLOOKUP(E9,VIP!$A$2:$O16018,7,FALSE)</f>
        <v>Si</v>
      </c>
      <c r="I9" s="119" t="str">
        <f>VLOOKUP(E9,VIP!$A$2:$O7983,8,FALSE)</f>
        <v>Si</v>
      </c>
      <c r="J9" s="119" t="str">
        <f>VLOOKUP(E9,VIP!$A$2:$O7933,8,FALSE)</f>
        <v>Si</v>
      </c>
      <c r="K9" s="119" t="str">
        <f>VLOOKUP(E9,VIP!$A$2:$O11507,6,0)</f>
        <v>NO</v>
      </c>
      <c r="L9" s="119" t="s">
        <v>2254</v>
      </c>
      <c r="M9" s="88" t="s">
        <v>2473</v>
      </c>
      <c r="N9" s="88" t="s">
        <v>2491</v>
      </c>
      <c r="O9" s="119" t="s">
        <v>2486</v>
      </c>
      <c r="P9" s="91"/>
      <c r="Q9" s="90" t="s">
        <v>2254</v>
      </c>
    </row>
    <row r="10" spans="1:17" s="92" customFormat="1" ht="18" x14ac:dyDescent="0.25">
      <c r="A10" s="86" t="str">
        <f>VLOOKUP(E10,'LISTADO ATM'!$A$2:$C$894,3,0)</f>
        <v>DISTRITO NACIONAL</v>
      </c>
      <c r="B10" s="117">
        <v>335753494</v>
      </c>
      <c r="C10" s="87">
        <v>44196.740104166667</v>
      </c>
      <c r="D10" s="87" t="s">
        <v>2189</v>
      </c>
      <c r="E10" s="115">
        <v>12</v>
      </c>
      <c r="F10" s="86" t="str">
        <f>VLOOKUP(E10,VIP!$A$2:$O11083,2,0)</f>
        <v>DRBR012</v>
      </c>
      <c r="G10" s="119" t="str">
        <f>VLOOKUP(E10,'LISTADO ATM'!$A$2:$B$893,2,0)</f>
        <v xml:space="preserve">ATM Comercial Ganadera (San Isidro) </v>
      </c>
      <c r="H10" s="119" t="str">
        <f>VLOOKUP(E10,VIP!$A$2:$O16004,7,FALSE)</f>
        <v>Si</v>
      </c>
      <c r="I10" s="119" t="str">
        <f>VLOOKUP(E10,VIP!$A$2:$O7969,8,FALSE)</f>
        <v>No</v>
      </c>
      <c r="J10" s="119" t="str">
        <f>VLOOKUP(E10,VIP!$A$2:$O7919,8,FALSE)</f>
        <v>No</v>
      </c>
      <c r="K10" s="119" t="str">
        <f>VLOOKUP(E10,VIP!$A$2:$O11493,6,0)</f>
        <v>NO</v>
      </c>
      <c r="L10" s="119" t="s">
        <v>2463</v>
      </c>
      <c r="M10" s="88" t="s">
        <v>2473</v>
      </c>
      <c r="N10" s="88" t="s">
        <v>2483</v>
      </c>
      <c r="O10" s="119" t="s">
        <v>2486</v>
      </c>
      <c r="P10" s="91"/>
      <c r="Q10" s="90" t="s">
        <v>2463</v>
      </c>
    </row>
    <row r="11" spans="1:17" s="92" customFormat="1" ht="18" x14ac:dyDescent="0.25">
      <c r="A11" s="86" t="str">
        <f>VLOOKUP(E11,'LISTADO ATM'!$A$2:$C$894,3,0)</f>
        <v>DISTRITO NACIONAL</v>
      </c>
      <c r="B11" s="117">
        <v>335753524</v>
      </c>
      <c r="C11" s="87">
        <v>44196.78402777778</v>
      </c>
      <c r="D11" s="87" t="s">
        <v>2189</v>
      </c>
      <c r="E11" s="115">
        <v>590</v>
      </c>
      <c r="F11" s="86" t="str">
        <f>VLOOKUP(E11,VIP!$A$2:$O11055,2,0)</f>
        <v>DRBR177</v>
      </c>
      <c r="G11" s="119" t="str">
        <f>VLOOKUP(E11,'LISTADO ATM'!$A$2:$B$893,2,0)</f>
        <v xml:space="preserve">ATM Olé Aut. Las Américas </v>
      </c>
      <c r="H11" s="119" t="str">
        <f>VLOOKUP(E11,VIP!$A$2:$O15976,7,FALSE)</f>
        <v>Si</v>
      </c>
      <c r="I11" s="119" t="str">
        <f>VLOOKUP(E11,VIP!$A$2:$O7941,8,FALSE)</f>
        <v>Si</v>
      </c>
      <c r="J11" s="119" t="str">
        <f>VLOOKUP(E11,VIP!$A$2:$O7891,8,FALSE)</f>
        <v>Si</v>
      </c>
      <c r="K11" s="119" t="str">
        <f>VLOOKUP(E11,VIP!$A$2:$O11465,6,0)</f>
        <v>SI</v>
      </c>
      <c r="L11" s="119" t="s">
        <v>2492</v>
      </c>
      <c r="M11" s="88" t="s">
        <v>2473</v>
      </c>
      <c r="N11" s="88" t="s">
        <v>2483</v>
      </c>
      <c r="O11" s="119" t="s">
        <v>2486</v>
      </c>
      <c r="P11" s="91"/>
      <c r="Q11" s="90" t="s">
        <v>2492</v>
      </c>
    </row>
    <row r="12" spans="1:17" s="92" customFormat="1" ht="18" x14ac:dyDescent="0.25">
      <c r="A12" s="86" t="str">
        <f>VLOOKUP(E12,'LISTADO ATM'!$A$2:$C$894,3,0)</f>
        <v>DISTRITO NACIONAL</v>
      </c>
      <c r="B12" s="117">
        <v>335753553</v>
      </c>
      <c r="C12" s="87">
        <v>44197.059027777781</v>
      </c>
      <c r="D12" s="87" t="s">
        <v>2478</v>
      </c>
      <c r="E12" s="115">
        <v>911</v>
      </c>
      <c r="F12" s="86" t="str">
        <f>VLOOKUP(E12,VIP!$A$2:$O11053,2,0)</f>
        <v>DRBR911</v>
      </c>
      <c r="G12" s="119" t="str">
        <f>VLOOKUP(E12,'LISTADO ATM'!$A$2:$B$893,2,0)</f>
        <v xml:space="preserve">ATM Oficina Venezuela II </v>
      </c>
      <c r="H12" s="119" t="str">
        <f>VLOOKUP(E12,VIP!$A$2:$O15975,7,FALSE)</f>
        <v>Si</v>
      </c>
      <c r="I12" s="119" t="str">
        <f>VLOOKUP(E12,VIP!$A$2:$O7940,8,FALSE)</f>
        <v>Si</v>
      </c>
      <c r="J12" s="119" t="str">
        <f>VLOOKUP(E12,VIP!$A$2:$O7890,8,FALSE)</f>
        <v>Si</v>
      </c>
      <c r="K12" s="119" t="str">
        <f>VLOOKUP(E12,VIP!$A$2:$O11464,6,0)</f>
        <v>SI</v>
      </c>
      <c r="L12" s="119" t="s">
        <v>2466</v>
      </c>
      <c r="M12" s="165" t="s">
        <v>2587</v>
      </c>
      <c r="N12" s="165" t="s">
        <v>2586</v>
      </c>
      <c r="O12" s="119" t="s">
        <v>2487</v>
      </c>
      <c r="P12" s="91"/>
      <c r="Q12" s="165">
        <v>44348.423611111109</v>
      </c>
    </row>
    <row r="13" spans="1:17" s="92" customFormat="1" ht="18" x14ac:dyDescent="0.25">
      <c r="A13" s="86" t="str">
        <f>VLOOKUP(E13,'LISTADO ATM'!$A$2:$C$894,3,0)</f>
        <v>DISTRITO NACIONAL</v>
      </c>
      <c r="B13" s="117">
        <v>335753555</v>
      </c>
      <c r="C13" s="87">
        <v>44197.06658564815</v>
      </c>
      <c r="D13" s="87" t="s">
        <v>2189</v>
      </c>
      <c r="E13" s="115">
        <v>639</v>
      </c>
      <c r="F13" s="86" t="str">
        <f>VLOOKUP(E13,VIP!$A$2:$O11051,2,0)</f>
        <v>DRBR639</v>
      </c>
      <c r="G13" s="119" t="str">
        <f>VLOOKUP(E13,'LISTADO ATM'!$A$2:$B$893,2,0)</f>
        <v xml:space="preserve">ATM Comisión Militar MOPC </v>
      </c>
      <c r="H13" s="119" t="str">
        <f>VLOOKUP(E13,VIP!$A$2:$O15973,7,FALSE)</f>
        <v>Si</v>
      </c>
      <c r="I13" s="119" t="str">
        <f>VLOOKUP(E13,VIP!$A$2:$O7938,8,FALSE)</f>
        <v>Si</v>
      </c>
      <c r="J13" s="119" t="str">
        <f>VLOOKUP(E13,VIP!$A$2:$O7888,8,FALSE)</f>
        <v>Si</v>
      </c>
      <c r="K13" s="119" t="str">
        <f>VLOOKUP(E13,VIP!$A$2:$O11462,6,0)</f>
        <v>NO</v>
      </c>
      <c r="L13" s="119" t="s">
        <v>2228</v>
      </c>
      <c r="M13" s="88" t="s">
        <v>2473</v>
      </c>
      <c r="N13" s="88" t="s">
        <v>2483</v>
      </c>
      <c r="O13" s="119" t="s">
        <v>2486</v>
      </c>
      <c r="P13" s="91"/>
      <c r="Q13" s="90" t="s">
        <v>2228</v>
      </c>
    </row>
    <row r="14" spans="1:17" s="92" customFormat="1" ht="18" x14ac:dyDescent="0.25">
      <c r="A14" s="86" t="str">
        <f>VLOOKUP(E14,'LISTADO ATM'!$A$2:$C$894,3,0)</f>
        <v>DISTRITO NACIONAL</v>
      </c>
      <c r="B14" s="117">
        <v>335753604</v>
      </c>
      <c r="C14" s="87">
        <v>44197.831504629627</v>
      </c>
      <c r="D14" s="87" t="s">
        <v>2478</v>
      </c>
      <c r="E14" s="115">
        <v>527</v>
      </c>
      <c r="F14" s="86" t="str">
        <f>VLOOKUP(E14,VIP!$A$2:$O11121,2,0)</f>
        <v>DRBR527</v>
      </c>
      <c r="G14" s="119" t="str">
        <f>VLOOKUP(E14,'LISTADO ATM'!$A$2:$B$893,2,0)</f>
        <v>ATM Oficina Zona Oriental II</v>
      </c>
      <c r="H14" s="119" t="str">
        <f>VLOOKUP(E14,VIP!$A$2:$O16042,7,FALSE)</f>
        <v>Si</v>
      </c>
      <c r="I14" s="119" t="str">
        <f>VLOOKUP(E14,VIP!$A$2:$O8007,8,FALSE)</f>
        <v>Si</v>
      </c>
      <c r="J14" s="119" t="str">
        <f>VLOOKUP(E14,VIP!$A$2:$O7957,8,FALSE)</f>
        <v>Si</v>
      </c>
      <c r="K14" s="119" t="str">
        <f>VLOOKUP(E14,VIP!$A$2:$O11531,6,0)</f>
        <v>SI</v>
      </c>
      <c r="L14" s="119" t="s">
        <v>2430</v>
      </c>
      <c r="M14" s="88" t="s">
        <v>2473</v>
      </c>
      <c r="N14" s="88" t="s">
        <v>2483</v>
      </c>
      <c r="O14" s="119" t="s">
        <v>2487</v>
      </c>
      <c r="P14" s="91"/>
      <c r="Q14" s="90" t="s">
        <v>2430</v>
      </c>
    </row>
    <row r="15" spans="1:17" s="92" customFormat="1" ht="18" x14ac:dyDescent="0.25">
      <c r="A15" s="86" t="str">
        <f>VLOOKUP(E15,'LISTADO ATM'!$A$2:$C$894,3,0)</f>
        <v>DISTRITO NACIONAL</v>
      </c>
      <c r="B15" s="117">
        <v>335753605</v>
      </c>
      <c r="C15" s="87">
        <v>44197.994108796294</v>
      </c>
      <c r="D15" s="87" t="s">
        <v>2189</v>
      </c>
      <c r="E15" s="115">
        <v>493</v>
      </c>
      <c r="F15" s="86" t="str">
        <f>VLOOKUP(E15,VIP!$A$2:$O11079,2,0)</f>
        <v>DRBR493</v>
      </c>
      <c r="G15" s="119" t="str">
        <f>VLOOKUP(E15,'LISTADO ATM'!$A$2:$B$893,2,0)</f>
        <v xml:space="preserve">ATM Oficina Haina Occidental II </v>
      </c>
      <c r="H15" s="119" t="str">
        <f>VLOOKUP(E15,VIP!$A$2:$O16000,7,FALSE)</f>
        <v>Si</v>
      </c>
      <c r="I15" s="119" t="str">
        <f>VLOOKUP(E15,VIP!$A$2:$O7965,8,FALSE)</f>
        <v>Si</v>
      </c>
      <c r="J15" s="119" t="str">
        <f>VLOOKUP(E15,VIP!$A$2:$O7915,8,FALSE)</f>
        <v>Si</v>
      </c>
      <c r="K15" s="119" t="str">
        <f>VLOOKUP(E15,VIP!$A$2:$O11489,6,0)</f>
        <v>NO</v>
      </c>
      <c r="L15" s="119" t="s">
        <v>2228</v>
      </c>
      <c r="M15" s="88" t="s">
        <v>2473</v>
      </c>
      <c r="N15" s="88" t="s">
        <v>2483</v>
      </c>
      <c r="O15" s="119" t="s">
        <v>2486</v>
      </c>
      <c r="P15" s="91"/>
      <c r="Q15" s="90" t="s">
        <v>2228</v>
      </c>
    </row>
    <row r="16" spans="1:17" s="92" customFormat="1" ht="18" x14ac:dyDescent="0.25">
      <c r="A16" s="86" t="str">
        <f>VLOOKUP(E16,'LISTADO ATM'!$A$2:$C$894,3,0)</f>
        <v>SUR</v>
      </c>
      <c r="B16" s="117">
        <v>335753631</v>
      </c>
      <c r="C16" s="87">
        <v>44198.49428240741</v>
      </c>
      <c r="D16" s="87" t="s">
        <v>2477</v>
      </c>
      <c r="E16" s="115">
        <v>249</v>
      </c>
      <c r="F16" s="86" t="str">
        <f>VLOOKUP(E16,VIP!$A$2:$O11074,2,0)</f>
        <v>DRBR249</v>
      </c>
      <c r="G16" s="119" t="str">
        <f>VLOOKUP(E16,'LISTADO ATM'!$A$2:$B$893,2,0)</f>
        <v xml:space="preserve">ATM Banco Agrícola Neiba </v>
      </c>
      <c r="H16" s="119" t="str">
        <f>VLOOKUP(E16,VIP!$A$2:$O15995,7,FALSE)</f>
        <v>Si</v>
      </c>
      <c r="I16" s="119" t="str">
        <f>VLOOKUP(E16,VIP!$A$2:$O7960,8,FALSE)</f>
        <v>Si</v>
      </c>
      <c r="J16" s="119" t="str">
        <f>VLOOKUP(E16,VIP!$A$2:$O7910,8,FALSE)</f>
        <v>Si</v>
      </c>
      <c r="K16" s="119" t="str">
        <f>VLOOKUP(E16,VIP!$A$2:$O11484,6,0)</f>
        <v>NO</v>
      </c>
      <c r="L16" s="119" t="s">
        <v>2430</v>
      </c>
      <c r="M16" s="88" t="s">
        <v>2473</v>
      </c>
      <c r="N16" s="88" t="s">
        <v>2483</v>
      </c>
      <c r="O16" s="119" t="s">
        <v>2485</v>
      </c>
      <c r="P16" s="91"/>
      <c r="Q16" s="90" t="s">
        <v>2430</v>
      </c>
    </row>
    <row r="17" spans="1:17" s="92" customFormat="1" ht="18" x14ac:dyDescent="0.25">
      <c r="A17" s="86" t="str">
        <f>VLOOKUP(E17,'LISTADO ATM'!$A$2:$C$894,3,0)</f>
        <v>DISTRITO NACIONAL</v>
      </c>
      <c r="B17" s="117">
        <v>335753673</v>
      </c>
      <c r="C17" s="87">
        <v>44198.835763888892</v>
      </c>
      <c r="D17" s="87" t="s">
        <v>2189</v>
      </c>
      <c r="E17" s="115">
        <v>409</v>
      </c>
      <c r="F17" s="86" t="str">
        <f>VLOOKUP(E17,VIP!$A$2:$O11071,2,0)</f>
        <v>DRBR409</v>
      </c>
      <c r="G17" s="119" t="str">
        <f>VLOOKUP(E17,'LISTADO ATM'!$A$2:$B$893,2,0)</f>
        <v xml:space="preserve">ATM Oficina Las Palmas de Herrera I </v>
      </c>
      <c r="H17" s="119" t="str">
        <f>VLOOKUP(E17,VIP!$A$2:$O15992,7,FALSE)</f>
        <v>Si</v>
      </c>
      <c r="I17" s="119" t="str">
        <f>VLOOKUP(E17,VIP!$A$2:$O7957,8,FALSE)</f>
        <v>Si</v>
      </c>
      <c r="J17" s="119" t="str">
        <f>VLOOKUP(E17,VIP!$A$2:$O7907,8,FALSE)</f>
        <v>Si</v>
      </c>
      <c r="K17" s="119" t="str">
        <f>VLOOKUP(E17,VIP!$A$2:$O11481,6,0)</f>
        <v>NO</v>
      </c>
      <c r="L17" s="119" t="s">
        <v>2228</v>
      </c>
      <c r="M17" s="88" t="s">
        <v>2473</v>
      </c>
      <c r="N17" s="88" t="s">
        <v>2483</v>
      </c>
      <c r="O17" s="119" t="s">
        <v>2486</v>
      </c>
      <c r="P17" s="91"/>
      <c r="Q17" s="90" t="s">
        <v>2228</v>
      </c>
    </row>
    <row r="18" spans="1:17" ht="18" x14ac:dyDescent="0.25">
      <c r="A18" s="86" t="str">
        <f>VLOOKUP(E18,'LISTADO ATM'!$A$2:$C$894,3,0)</f>
        <v>DISTRITO NACIONAL</v>
      </c>
      <c r="B18" s="117">
        <v>335753696</v>
      </c>
      <c r="C18" s="87">
        <v>44199.297037037039</v>
      </c>
      <c r="D18" s="87" t="s">
        <v>2189</v>
      </c>
      <c r="E18" s="115">
        <v>574</v>
      </c>
      <c r="F18" s="86" t="str">
        <f>VLOOKUP(E18,VIP!$A$2:$O11082,2,0)</f>
        <v>DRBR080</v>
      </c>
      <c r="G18" s="119" t="str">
        <f>VLOOKUP(E18,'LISTADO ATM'!$A$2:$B$893,2,0)</f>
        <v xml:space="preserve">ATM Club Obras Públicas </v>
      </c>
      <c r="H18" s="119" t="str">
        <f>VLOOKUP(E18,VIP!$A$2:$O16003,7,FALSE)</f>
        <v>Si</v>
      </c>
      <c r="I18" s="119" t="str">
        <f>VLOOKUP(E18,VIP!$A$2:$O7968,8,FALSE)</f>
        <v>Si</v>
      </c>
      <c r="J18" s="119" t="str">
        <f>VLOOKUP(E18,VIP!$A$2:$O7918,8,FALSE)</f>
        <v>Si</v>
      </c>
      <c r="K18" s="119" t="str">
        <f>VLOOKUP(E18,VIP!$A$2:$O11492,6,0)</f>
        <v>NO</v>
      </c>
      <c r="L18" s="119" t="s">
        <v>2228</v>
      </c>
      <c r="M18" s="88" t="s">
        <v>2473</v>
      </c>
      <c r="N18" s="88" t="s">
        <v>2483</v>
      </c>
      <c r="O18" s="119" t="s">
        <v>2486</v>
      </c>
      <c r="P18" s="91"/>
      <c r="Q18" s="90" t="s">
        <v>2228</v>
      </c>
    </row>
    <row r="19" spans="1:17" ht="18" x14ac:dyDescent="0.25">
      <c r="A19" s="86" t="str">
        <f>VLOOKUP(E19,'LISTADO ATM'!$A$2:$C$894,3,0)</f>
        <v>SUR</v>
      </c>
      <c r="B19" s="117">
        <v>335753701</v>
      </c>
      <c r="C19" s="87">
        <v>44199.335578703707</v>
      </c>
      <c r="D19" s="87" t="s">
        <v>2189</v>
      </c>
      <c r="E19" s="115">
        <v>751</v>
      </c>
      <c r="F19" s="86" t="str">
        <f>VLOOKUP(E19,VIP!$A$2:$O11078,2,0)</f>
        <v>DRBR751</v>
      </c>
      <c r="G19" s="119" t="str">
        <f>VLOOKUP(E19,'LISTADO ATM'!$A$2:$B$893,2,0)</f>
        <v>ATM Eco Petroleo Camilo</v>
      </c>
      <c r="H19" s="119" t="str">
        <f>VLOOKUP(E19,VIP!$A$2:$O15999,7,FALSE)</f>
        <v>N/A</v>
      </c>
      <c r="I19" s="119" t="str">
        <f>VLOOKUP(E19,VIP!$A$2:$O7964,8,FALSE)</f>
        <v>N/A</v>
      </c>
      <c r="J19" s="119" t="str">
        <f>VLOOKUP(E19,VIP!$A$2:$O7914,8,FALSE)</f>
        <v>N/A</v>
      </c>
      <c r="K19" s="119" t="str">
        <f>VLOOKUP(E19,VIP!$A$2:$O11488,6,0)</f>
        <v>N/A</v>
      </c>
      <c r="L19" s="119" t="s">
        <v>2228</v>
      </c>
      <c r="M19" s="88" t="s">
        <v>2473</v>
      </c>
      <c r="N19" s="88" t="s">
        <v>2483</v>
      </c>
      <c r="O19" s="119" t="s">
        <v>2486</v>
      </c>
      <c r="P19" s="91"/>
      <c r="Q19" s="90" t="s">
        <v>2228</v>
      </c>
    </row>
    <row r="20" spans="1:17" ht="18" x14ac:dyDescent="0.25">
      <c r="A20" s="86" t="str">
        <f>VLOOKUP(E20,'LISTADO ATM'!$A$2:$C$894,3,0)</f>
        <v>NORTE</v>
      </c>
      <c r="B20" s="117">
        <v>335753706</v>
      </c>
      <c r="C20" s="87">
        <v>44199.375509259262</v>
      </c>
      <c r="D20" s="87" t="s">
        <v>2190</v>
      </c>
      <c r="E20" s="115">
        <v>291</v>
      </c>
      <c r="F20" s="86" t="str">
        <f>VLOOKUP(E20,VIP!$A$2:$O11093,2,0)</f>
        <v>DRBR291</v>
      </c>
      <c r="G20" s="119" t="str">
        <f>VLOOKUP(E20,'LISTADO ATM'!$A$2:$B$893,2,0)</f>
        <v xml:space="preserve">ATM S/M Jumbo Las Colinas </v>
      </c>
      <c r="H20" s="119" t="str">
        <f>VLOOKUP(E20,VIP!$A$2:$O16014,7,FALSE)</f>
        <v>Si</v>
      </c>
      <c r="I20" s="119" t="str">
        <f>VLOOKUP(E20,VIP!$A$2:$O7979,8,FALSE)</f>
        <v>Si</v>
      </c>
      <c r="J20" s="119" t="str">
        <f>VLOOKUP(E20,VIP!$A$2:$O7929,8,FALSE)</f>
        <v>Si</v>
      </c>
      <c r="K20" s="119" t="str">
        <f>VLOOKUP(E20,VIP!$A$2:$O11503,6,0)</f>
        <v>NO</v>
      </c>
      <c r="L20" s="119" t="s">
        <v>2254</v>
      </c>
      <c r="M20" s="88" t="s">
        <v>2473</v>
      </c>
      <c r="N20" s="88" t="s">
        <v>2483</v>
      </c>
      <c r="O20" s="119" t="s">
        <v>2484</v>
      </c>
      <c r="P20" s="91"/>
      <c r="Q20" s="90" t="s">
        <v>2254</v>
      </c>
    </row>
    <row r="21" spans="1:17" ht="18" x14ac:dyDescent="0.25">
      <c r="A21" s="86" t="str">
        <f>VLOOKUP(E21,'LISTADO ATM'!$A$2:$C$894,3,0)</f>
        <v>SUR</v>
      </c>
      <c r="B21" s="117" t="s">
        <v>2497</v>
      </c>
      <c r="C21" s="120">
        <v>44199.583958333336</v>
      </c>
      <c r="D21" s="120" t="s">
        <v>2478</v>
      </c>
      <c r="E21" s="121">
        <v>825</v>
      </c>
      <c r="F21" s="86" t="str">
        <f>VLOOKUP(E21,VIP!$A$2:$O11092,2,0)</f>
        <v>DRBR825</v>
      </c>
      <c r="G21" s="119" t="str">
        <f>VLOOKUP(E21,'LISTADO ATM'!$A$2:$B$893,2,0)</f>
        <v xml:space="preserve">ATM Estacion Eco Cibeles (Las Matas de Farfán) </v>
      </c>
      <c r="H21" s="119" t="str">
        <f>VLOOKUP(E21,VIP!$A$2:$O16013,7,FALSE)</f>
        <v>Si</v>
      </c>
      <c r="I21" s="119" t="str">
        <f>VLOOKUP(E21,VIP!$A$2:$O7978,8,FALSE)</f>
        <v>Si</v>
      </c>
      <c r="J21" s="119" t="str">
        <f>VLOOKUP(E21,VIP!$A$2:$O7928,8,FALSE)</f>
        <v>Si</v>
      </c>
      <c r="K21" s="119" t="str">
        <f>VLOOKUP(E21,VIP!$A$2:$O11502,6,0)</f>
        <v>NO</v>
      </c>
      <c r="L21" s="119" t="s">
        <v>2466</v>
      </c>
      <c r="M21" s="88" t="s">
        <v>2473</v>
      </c>
      <c r="N21" s="88" t="s">
        <v>2483</v>
      </c>
      <c r="O21" s="119" t="s">
        <v>2487</v>
      </c>
      <c r="P21" s="91"/>
      <c r="Q21" s="90" t="s">
        <v>2466</v>
      </c>
    </row>
    <row r="22" spans="1:17" ht="18" x14ac:dyDescent="0.25">
      <c r="A22" s="86" t="str">
        <f>VLOOKUP(E22,'LISTADO ATM'!$A$2:$C$894,3,0)</f>
        <v>SUR</v>
      </c>
      <c r="B22" s="117" t="s">
        <v>2499</v>
      </c>
      <c r="C22" s="120">
        <v>44199.69189814815</v>
      </c>
      <c r="D22" s="120" t="s">
        <v>2477</v>
      </c>
      <c r="E22" s="121">
        <v>403</v>
      </c>
      <c r="F22" s="86" t="str">
        <f>VLOOKUP(E22,VIP!$A$2:$O11084,2,0)</f>
        <v>DRBR403</v>
      </c>
      <c r="G22" s="119" t="str">
        <f>VLOOKUP(E22,'LISTADO ATM'!$A$2:$B$893,2,0)</f>
        <v xml:space="preserve">ATM Oficina Vicente Noble </v>
      </c>
      <c r="H22" s="119" t="str">
        <f>VLOOKUP(E22,VIP!$A$2:$O16005,7,FALSE)</f>
        <v>Si</v>
      </c>
      <c r="I22" s="119" t="str">
        <f>VLOOKUP(E22,VIP!$A$2:$O7970,8,FALSE)</f>
        <v>Si</v>
      </c>
      <c r="J22" s="119" t="str">
        <f>VLOOKUP(E22,VIP!$A$2:$O7920,8,FALSE)</f>
        <v>Si</v>
      </c>
      <c r="K22" s="119" t="str">
        <f>VLOOKUP(E22,VIP!$A$2:$O11494,6,0)</f>
        <v>NO</v>
      </c>
      <c r="L22" s="119" t="s">
        <v>2430</v>
      </c>
      <c r="M22" s="88" t="s">
        <v>2473</v>
      </c>
      <c r="N22" s="88" t="s">
        <v>2483</v>
      </c>
      <c r="O22" s="119" t="s">
        <v>2485</v>
      </c>
      <c r="P22" s="91"/>
      <c r="Q22" s="90" t="s">
        <v>2430</v>
      </c>
    </row>
    <row r="23" spans="1:17" ht="18" x14ac:dyDescent="0.25">
      <c r="A23" s="86" t="str">
        <f>VLOOKUP(E23,'LISTADO ATM'!$A$2:$C$894,3,0)</f>
        <v>NORTE</v>
      </c>
      <c r="B23" s="117" t="s">
        <v>2500</v>
      </c>
      <c r="C23" s="120">
        <v>44200.401192129626</v>
      </c>
      <c r="D23" s="120" t="s">
        <v>2481</v>
      </c>
      <c r="E23" s="121">
        <v>520</v>
      </c>
      <c r="F23" s="86" t="str">
        <f>VLOOKUP(E23,VIP!$A$2:$O11093,2,0)</f>
        <v>DRBR520</v>
      </c>
      <c r="G23" s="119" t="str">
        <f>VLOOKUP(E23,'LISTADO ATM'!$A$2:$B$893,2,0)</f>
        <v xml:space="preserve">ATM Cooperativa Navarrete (COOPNAVA) </v>
      </c>
      <c r="H23" s="119" t="str">
        <f>VLOOKUP(E23,VIP!$A$2:$O16014,7,FALSE)</f>
        <v>Si</v>
      </c>
      <c r="I23" s="119" t="str">
        <f>VLOOKUP(E23,VIP!$A$2:$O7979,8,FALSE)</f>
        <v>Si</v>
      </c>
      <c r="J23" s="119" t="str">
        <f>VLOOKUP(E23,VIP!$A$2:$O7929,8,FALSE)</f>
        <v>Si</v>
      </c>
      <c r="K23" s="119" t="str">
        <f>VLOOKUP(E23,VIP!$A$2:$O11503,6,0)</f>
        <v>NO</v>
      </c>
      <c r="L23" s="119" t="s">
        <v>2430</v>
      </c>
      <c r="M23" s="165" t="s">
        <v>2587</v>
      </c>
      <c r="N23" s="165" t="s">
        <v>2586</v>
      </c>
      <c r="O23" s="119" t="s">
        <v>2488</v>
      </c>
      <c r="P23" s="91"/>
      <c r="Q23" s="165">
        <v>44348.423611111109</v>
      </c>
    </row>
    <row r="24" spans="1:17" ht="18" x14ac:dyDescent="0.25">
      <c r="A24" s="86" t="str">
        <f>VLOOKUP(E24,'LISTADO ATM'!$A$2:$C$894,3,0)</f>
        <v>DISTRITO NACIONAL</v>
      </c>
      <c r="B24" s="117" t="s">
        <v>2502</v>
      </c>
      <c r="C24" s="120">
        <v>44200.465428240743</v>
      </c>
      <c r="D24" s="120" t="s">
        <v>2477</v>
      </c>
      <c r="E24" s="121">
        <v>724</v>
      </c>
      <c r="F24" s="86" t="str">
        <f>VLOOKUP(E24,VIP!$A$2:$O11098,2,0)</f>
        <v>DRBR997</v>
      </c>
      <c r="G24" s="119" t="str">
        <f>VLOOKUP(E24,'LISTADO ATM'!$A$2:$B$893,2,0)</f>
        <v xml:space="preserve">ATM El Huacal I </v>
      </c>
      <c r="H24" s="119" t="str">
        <f>VLOOKUP(E24,VIP!$A$2:$O16019,7,FALSE)</f>
        <v>Si</v>
      </c>
      <c r="I24" s="119" t="str">
        <f>VLOOKUP(E24,VIP!$A$2:$O7984,8,FALSE)</f>
        <v>Si</v>
      </c>
      <c r="J24" s="119" t="str">
        <f>VLOOKUP(E24,VIP!$A$2:$O7934,8,FALSE)</f>
        <v>Si</v>
      </c>
      <c r="K24" s="119" t="str">
        <f>VLOOKUP(E24,VIP!$A$2:$O11508,6,0)</f>
        <v>NO</v>
      </c>
      <c r="L24" s="119" t="s">
        <v>2466</v>
      </c>
      <c r="M24" s="165" t="s">
        <v>2587</v>
      </c>
      <c r="N24" s="88" t="s">
        <v>2483</v>
      </c>
      <c r="O24" s="119" t="s">
        <v>2485</v>
      </c>
      <c r="P24" s="91"/>
      <c r="Q24" s="165">
        <v>44348.423611111109</v>
      </c>
    </row>
    <row r="25" spans="1:17" ht="18" x14ac:dyDescent="0.25">
      <c r="A25" s="86" t="str">
        <f>VLOOKUP(E25,'LISTADO ATM'!$A$2:$C$894,3,0)</f>
        <v>NORTE</v>
      </c>
      <c r="B25" s="117" t="s">
        <v>2501</v>
      </c>
      <c r="C25" s="120">
        <v>44200.470266203702</v>
      </c>
      <c r="D25" s="120" t="s">
        <v>2478</v>
      </c>
      <c r="E25" s="121">
        <v>888</v>
      </c>
      <c r="F25" s="86" t="str">
        <f>VLOOKUP(E25,VIP!$A$2:$O11093,2,0)</f>
        <v>DRBR888</v>
      </c>
      <c r="G25" s="119" t="str">
        <f>VLOOKUP(E25,'LISTADO ATM'!$A$2:$B$893,2,0)</f>
        <v>ATM Oficina galeria 56 II (SFM)</v>
      </c>
      <c r="H25" s="119" t="str">
        <f>VLOOKUP(E25,VIP!$A$2:$O16014,7,FALSE)</f>
        <v>Si</v>
      </c>
      <c r="I25" s="119" t="str">
        <f>VLOOKUP(E25,VIP!$A$2:$O7979,8,FALSE)</f>
        <v>Si</v>
      </c>
      <c r="J25" s="119" t="str">
        <f>VLOOKUP(E25,VIP!$A$2:$O7929,8,FALSE)</f>
        <v>Si</v>
      </c>
      <c r="K25" s="119" t="str">
        <f>VLOOKUP(E25,VIP!$A$2:$O11503,6,0)</f>
        <v>SI</v>
      </c>
      <c r="L25" s="119" t="s">
        <v>2466</v>
      </c>
      <c r="M25" s="165" t="s">
        <v>2587</v>
      </c>
      <c r="N25" s="88" t="s">
        <v>2483</v>
      </c>
      <c r="O25" s="119" t="s">
        <v>2487</v>
      </c>
      <c r="P25" s="91"/>
      <c r="Q25" s="165">
        <v>44348.423611111109</v>
      </c>
    </row>
    <row r="26" spans="1:17" ht="18" x14ac:dyDescent="0.25">
      <c r="A26" s="86" t="str">
        <f>VLOOKUP(E26,'LISTADO ATM'!$A$2:$C$894,3,0)</f>
        <v>DISTRITO NACIONAL</v>
      </c>
      <c r="B26" s="117" t="s">
        <v>2505</v>
      </c>
      <c r="C26" s="87">
        <v>44200.557164351849</v>
      </c>
      <c r="D26" s="87" t="s">
        <v>2189</v>
      </c>
      <c r="E26" s="115">
        <v>938</v>
      </c>
      <c r="F26" s="86" t="str">
        <f>VLOOKUP(E26,VIP!$A$2:$O11062,2,0)</f>
        <v>DRBR938</v>
      </c>
      <c r="G26" s="119" t="str">
        <f>VLOOKUP(E26,'LISTADO ATM'!$A$2:$B$893,2,0)</f>
        <v xml:space="preserve">ATM Autobanco Oficina Filadelfia Plaza </v>
      </c>
      <c r="H26" s="119" t="str">
        <f>VLOOKUP(E26,VIP!$A$2:$O15983,7,FALSE)</f>
        <v>Si</v>
      </c>
      <c r="I26" s="119" t="str">
        <f>VLOOKUP(E26,VIP!$A$2:$O7948,8,FALSE)</f>
        <v>Si</v>
      </c>
      <c r="J26" s="119" t="str">
        <f>VLOOKUP(E26,VIP!$A$2:$O7898,8,FALSE)</f>
        <v>Si</v>
      </c>
      <c r="K26" s="119" t="str">
        <f>VLOOKUP(E26,VIP!$A$2:$O11472,6,0)</f>
        <v>NO</v>
      </c>
      <c r="L26" s="119" t="s">
        <v>2228</v>
      </c>
      <c r="M26" s="88" t="s">
        <v>2473</v>
      </c>
      <c r="N26" s="88" t="s">
        <v>2483</v>
      </c>
      <c r="O26" s="119" t="s">
        <v>2486</v>
      </c>
      <c r="P26" s="91"/>
      <c r="Q26" s="90" t="s">
        <v>2228</v>
      </c>
    </row>
    <row r="27" spans="1:17" ht="18" x14ac:dyDescent="0.25">
      <c r="A27" s="86" t="str">
        <f>VLOOKUP(E27,'LISTADO ATM'!$A$2:$C$894,3,0)</f>
        <v>DISTRITO NACIONAL</v>
      </c>
      <c r="B27" s="117" t="s">
        <v>2504</v>
      </c>
      <c r="C27" s="87">
        <v>44200.557766203703</v>
      </c>
      <c r="D27" s="87" t="s">
        <v>2189</v>
      </c>
      <c r="E27" s="115">
        <v>438</v>
      </c>
      <c r="F27" s="86" t="str">
        <f>VLOOKUP(E27,VIP!$A$2:$O11061,2,0)</f>
        <v>DRBR438</v>
      </c>
      <c r="G27" s="119" t="str">
        <f>VLOOKUP(E27,'LISTADO ATM'!$A$2:$B$893,2,0)</f>
        <v xml:space="preserve">ATM Autobanco Torre IV </v>
      </c>
      <c r="H27" s="119" t="str">
        <f>VLOOKUP(E27,VIP!$A$2:$O15982,7,FALSE)</f>
        <v>Si</v>
      </c>
      <c r="I27" s="119" t="str">
        <f>VLOOKUP(E27,VIP!$A$2:$O7947,8,FALSE)</f>
        <v>Si</v>
      </c>
      <c r="J27" s="119" t="str">
        <f>VLOOKUP(E27,VIP!$A$2:$O7897,8,FALSE)</f>
        <v>Si</v>
      </c>
      <c r="K27" s="119" t="str">
        <f>VLOOKUP(E27,VIP!$A$2:$O11471,6,0)</f>
        <v>SI</v>
      </c>
      <c r="L27" s="119" t="s">
        <v>2228</v>
      </c>
      <c r="M27" s="88" t="s">
        <v>2473</v>
      </c>
      <c r="N27" s="88" t="s">
        <v>2483</v>
      </c>
      <c r="O27" s="119" t="s">
        <v>2486</v>
      </c>
      <c r="P27" s="91"/>
      <c r="Q27" s="90" t="s">
        <v>2228</v>
      </c>
    </row>
    <row r="28" spans="1:17" ht="18" x14ac:dyDescent="0.25">
      <c r="A28" s="86" t="str">
        <f>VLOOKUP(E28,'LISTADO ATM'!$A$2:$C$894,3,0)</f>
        <v>DISTRITO NACIONAL</v>
      </c>
      <c r="B28" s="117" t="s">
        <v>2503</v>
      </c>
      <c r="C28" s="87">
        <v>44200.561597222222</v>
      </c>
      <c r="D28" s="87" t="s">
        <v>2189</v>
      </c>
      <c r="E28" s="115">
        <v>560</v>
      </c>
      <c r="F28" s="86" t="str">
        <f>VLOOKUP(E28,VIP!$A$2:$O11059,2,0)</f>
        <v>DRBR229</v>
      </c>
      <c r="G28" s="119" t="str">
        <f>VLOOKUP(E28,'LISTADO ATM'!$A$2:$B$893,2,0)</f>
        <v xml:space="preserve">ATM Junta Central Electoral </v>
      </c>
      <c r="H28" s="119" t="str">
        <f>VLOOKUP(E28,VIP!$A$2:$O15980,7,FALSE)</f>
        <v>Si</v>
      </c>
      <c r="I28" s="119" t="str">
        <f>VLOOKUP(E28,VIP!$A$2:$O7945,8,FALSE)</f>
        <v>Si</v>
      </c>
      <c r="J28" s="119" t="str">
        <f>VLOOKUP(E28,VIP!$A$2:$O7895,8,FALSE)</f>
        <v>Si</v>
      </c>
      <c r="K28" s="119" t="str">
        <f>VLOOKUP(E28,VIP!$A$2:$O11469,6,0)</f>
        <v>SI</v>
      </c>
      <c r="L28" s="119" t="s">
        <v>2228</v>
      </c>
      <c r="M28" s="88" t="s">
        <v>2473</v>
      </c>
      <c r="N28" s="88" t="s">
        <v>2483</v>
      </c>
      <c r="O28" s="119" t="s">
        <v>2486</v>
      </c>
      <c r="P28" s="91"/>
      <c r="Q28" s="90" t="s">
        <v>2228</v>
      </c>
    </row>
    <row r="29" spans="1:17" ht="18" x14ac:dyDescent="0.25">
      <c r="A29" s="86" t="str">
        <f>VLOOKUP(E29,'LISTADO ATM'!$A$2:$C$894,3,0)</f>
        <v>NORTE</v>
      </c>
      <c r="B29" s="117" t="s">
        <v>2506</v>
      </c>
      <c r="C29" s="87">
        <v>44200.714733796296</v>
      </c>
      <c r="D29" s="87" t="s">
        <v>2478</v>
      </c>
      <c r="E29" s="115">
        <v>857</v>
      </c>
      <c r="F29" s="86" t="str">
        <f>VLOOKUP(E29,VIP!$A$2:$O11069,2,0)</f>
        <v>DRBR857</v>
      </c>
      <c r="G29" s="119" t="str">
        <f>VLOOKUP(E29,'LISTADO ATM'!$A$2:$B$893,2,0)</f>
        <v xml:space="preserve">ATM Oficina Los Alamos </v>
      </c>
      <c r="H29" s="119" t="str">
        <f>VLOOKUP(E29,VIP!$A$2:$O15990,7,FALSE)</f>
        <v>Si</v>
      </c>
      <c r="I29" s="119" t="str">
        <f>VLOOKUP(E29,VIP!$A$2:$O7955,8,FALSE)</f>
        <v>Si</v>
      </c>
      <c r="J29" s="119" t="str">
        <f>VLOOKUP(E29,VIP!$A$2:$O7905,8,FALSE)</f>
        <v>Si</v>
      </c>
      <c r="K29" s="119" t="str">
        <f>VLOOKUP(E29,VIP!$A$2:$O11479,6,0)</f>
        <v>NO</v>
      </c>
      <c r="L29" s="119" t="s">
        <v>2430</v>
      </c>
      <c r="M29" s="88" t="s">
        <v>2473</v>
      </c>
      <c r="N29" s="88" t="s">
        <v>2483</v>
      </c>
      <c r="O29" s="119" t="s">
        <v>2487</v>
      </c>
      <c r="P29" s="91"/>
      <c r="Q29" s="90" t="s">
        <v>2430</v>
      </c>
    </row>
    <row r="30" spans="1:17" ht="18" x14ac:dyDescent="0.25">
      <c r="A30" s="86" t="str">
        <f>VLOOKUP(E30,'LISTADO ATM'!$A$2:$C$894,3,0)</f>
        <v>NORTE</v>
      </c>
      <c r="B30" s="117" t="s">
        <v>2507</v>
      </c>
      <c r="C30" s="87">
        <v>44200.780578703707</v>
      </c>
      <c r="D30" s="87" t="s">
        <v>2190</v>
      </c>
      <c r="E30" s="115">
        <v>633</v>
      </c>
      <c r="F30" s="86" t="str">
        <f>VLOOKUP(E30,VIP!$A$2:$O11062,2,0)</f>
        <v>DRBR260</v>
      </c>
      <c r="G30" s="119" t="str">
        <f>VLOOKUP(E30,'LISTADO ATM'!$A$2:$B$893,2,0)</f>
        <v xml:space="preserve">ATM Autobanco Las Colinas </v>
      </c>
      <c r="H30" s="119" t="str">
        <f>VLOOKUP(E30,VIP!$A$2:$O15983,7,FALSE)</f>
        <v>Si</v>
      </c>
      <c r="I30" s="119" t="str">
        <f>VLOOKUP(E30,VIP!$A$2:$O7948,8,FALSE)</f>
        <v>Si</v>
      </c>
      <c r="J30" s="119" t="str">
        <f>VLOOKUP(E30,VIP!$A$2:$O7898,8,FALSE)</f>
        <v>Si</v>
      </c>
      <c r="K30" s="119" t="str">
        <f>VLOOKUP(E30,VIP!$A$2:$O11472,6,0)</f>
        <v>SI</v>
      </c>
      <c r="L30" s="119" t="s">
        <v>2228</v>
      </c>
      <c r="M30" s="88" t="s">
        <v>2473</v>
      </c>
      <c r="N30" s="88" t="s">
        <v>2483</v>
      </c>
      <c r="O30" s="119" t="s">
        <v>2484</v>
      </c>
      <c r="P30" s="91"/>
      <c r="Q30" s="90" t="s">
        <v>2228</v>
      </c>
    </row>
    <row r="31" spans="1:17" ht="18" x14ac:dyDescent="0.25">
      <c r="A31" s="86" t="str">
        <f>VLOOKUP(E31,'LISTADO ATM'!$A$2:$C$894,3,0)</f>
        <v>NORTE</v>
      </c>
      <c r="B31" s="117" t="s">
        <v>2508</v>
      </c>
      <c r="C31" s="87">
        <v>44200.861863425926</v>
      </c>
      <c r="D31" s="87" t="s">
        <v>2481</v>
      </c>
      <c r="E31" s="115">
        <v>990</v>
      </c>
      <c r="F31" s="86" t="str">
        <f>VLOOKUP(E31,VIP!$A$2:$O11067,2,0)</f>
        <v>DRBR742</v>
      </c>
      <c r="G31" s="119" t="str">
        <f>VLOOKUP(E31,'LISTADO ATM'!$A$2:$B$893,2,0)</f>
        <v xml:space="preserve">ATM Autoservicio Bonao II </v>
      </c>
      <c r="H31" s="119" t="str">
        <f>VLOOKUP(E31,VIP!$A$2:$O15988,7,FALSE)</f>
        <v>Si</v>
      </c>
      <c r="I31" s="119" t="str">
        <f>VLOOKUP(E31,VIP!$A$2:$O7953,8,FALSE)</f>
        <v>Si</v>
      </c>
      <c r="J31" s="119" t="str">
        <f>VLOOKUP(E31,VIP!$A$2:$O7903,8,FALSE)</f>
        <v>Si</v>
      </c>
      <c r="K31" s="119" t="str">
        <f>VLOOKUP(E31,VIP!$A$2:$O11477,6,0)</f>
        <v>NO</v>
      </c>
      <c r="L31" s="119" t="s">
        <v>2509</v>
      </c>
      <c r="M31" s="88" t="s">
        <v>2473</v>
      </c>
      <c r="N31" s="88" t="s">
        <v>2483</v>
      </c>
      <c r="O31" s="119" t="s">
        <v>2488</v>
      </c>
      <c r="P31" s="91"/>
      <c r="Q31" s="90" t="s">
        <v>2509</v>
      </c>
    </row>
    <row r="32" spans="1:17" ht="18" x14ac:dyDescent="0.25">
      <c r="A32" s="86" t="str">
        <f>VLOOKUP(E32,'LISTADO ATM'!$A$2:$C$894,3,0)</f>
        <v>NORTE</v>
      </c>
      <c r="B32" s="117" t="s">
        <v>2512</v>
      </c>
      <c r="C32" s="87">
        <v>44201.026944444442</v>
      </c>
      <c r="D32" s="87" t="s">
        <v>2481</v>
      </c>
      <c r="E32" s="115">
        <v>832</v>
      </c>
      <c r="F32" s="86" t="str">
        <f>VLOOKUP(E32,VIP!$A$2:$O11076,2,0)</f>
        <v>DRBR832</v>
      </c>
      <c r="G32" s="119" t="str">
        <f>VLOOKUP(E32,'LISTADO ATM'!$A$2:$B$893,2,0)</f>
        <v xml:space="preserve">ATM Hospital Traumatológico La Vega </v>
      </c>
      <c r="H32" s="119" t="str">
        <f>VLOOKUP(E32,VIP!$A$2:$O15997,7,FALSE)</f>
        <v>Si</v>
      </c>
      <c r="I32" s="119" t="str">
        <f>VLOOKUP(E32,VIP!$A$2:$O7962,8,FALSE)</f>
        <v>Si</v>
      </c>
      <c r="J32" s="119" t="str">
        <f>VLOOKUP(E32,VIP!$A$2:$O7912,8,FALSE)</f>
        <v>Si</v>
      </c>
      <c r="K32" s="119" t="str">
        <f>VLOOKUP(E32,VIP!$A$2:$O11486,6,0)</f>
        <v>NO</v>
      </c>
      <c r="L32" s="119" t="s">
        <v>2430</v>
      </c>
      <c r="M32" s="165" t="s">
        <v>2587</v>
      </c>
      <c r="N32" s="88" t="s">
        <v>2483</v>
      </c>
      <c r="O32" s="119" t="s">
        <v>2488</v>
      </c>
      <c r="P32" s="91"/>
      <c r="Q32" s="165">
        <v>44348.423611111109</v>
      </c>
    </row>
    <row r="33" spans="1:17" ht="18" x14ac:dyDescent="0.25">
      <c r="A33" s="86" t="str">
        <f>VLOOKUP(E33,'LISTADO ATM'!$A$2:$C$894,3,0)</f>
        <v>DISTRITO NACIONAL</v>
      </c>
      <c r="B33" s="117" t="s">
        <v>2511</v>
      </c>
      <c r="C33" s="87">
        <v>44201.046469907407</v>
      </c>
      <c r="D33" s="87" t="s">
        <v>2478</v>
      </c>
      <c r="E33" s="115">
        <v>516</v>
      </c>
      <c r="F33" s="86" t="str">
        <f>VLOOKUP(E33,VIP!$A$2:$O11073,2,0)</f>
        <v>DRBR516</v>
      </c>
      <c r="G33" s="119" t="str">
        <f>VLOOKUP(E33,'LISTADO ATM'!$A$2:$B$893,2,0)</f>
        <v xml:space="preserve">ATM Oficina Gascue </v>
      </c>
      <c r="H33" s="119" t="str">
        <f>VLOOKUP(E33,VIP!$A$2:$O15994,7,FALSE)</f>
        <v>Si</v>
      </c>
      <c r="I33" s="119" t="str">
        <f>VLOOKUP(E33,VIP!$A$2:$O7959,8,FALSE)</f>
        <v>Si</v>
      </c>
      <c r="J33" s="119" t="str">
        <f>VLOOKUP(E33,VIP!$A$2:$O7909,8,FALSE)</f>
        <v>Si</v>
      </c>
      <c r="K33" s="119" t="str">
        <f>VLOOKUP(E33,VIP!$A$2:$O11483,6,0)</f>
        <v>SI</v>
      </c>
      <c r="L33" s="119" t="s">
        <v>2430</v>
      </c>
      <c r="M33" s="165" t="s">
        <v>2587</v>
      </c>
      <c r="N33" s="88" t="s">
        <v>2483</v>
      </c>
      <c r="O33" s="119" t="s">
        <v>2496</v>
      </c>
      <c r="P33" s="91"/>
      <c r="Q33" s="165">
        <v>44348.423611111109</v>
      </c>
    </row>
    <row r="34" spans="1:17" ht="18" x14ac:dyDescent="0.25">
      <c r="A34" s="86" t="str">
        <f>VLOOKUP(E34,'LISTADO ATM'!$A$2:$C$894,3,0)</f>
        <v>SUR</v>
      </c>
      <c r="B34" s="117" t="s">
        <v>2510</v>
      </c>
      <c r="C34" s="87">
        <v>44201.059502314813</v>
      </c>
      <c r="D34" s="87" t="s">
        <v>2478</v>
      </c>
      <c r="E34" s="115">
        <v>767</v>
      </c>
      <c r="F34" s="86" t="str">
        <f>VLOOKUP(E34,VIP!$A$2:$O11070,2,0)</f>
        <v>DRBR059</v>
      </c>
      <c r="G34" s="119" t="str">
        <f>VLOOKUP(E34,'LISTADO ATM'!$A$2:$B$893,2,0)</f>
        <v xml:space="preserve">ATM S/M Diverso (Azua) </v>
      </c>
      <c r="H34" s="119" t="str">
        <f>VLOOKUP(E34,VIP!$A$2:$O15991,7,FALSE)</f>
        <v>Si</v>
      </c>
      <c r="I34" s="119" t="str">
        <f>VLOOKUP(E34,VIP!$A$2:$O7956,8,FALSE)</f>
        <v>No</v>
      </c>
      <c r="J34" s="119" t="str">
        <f>VLOOKUP(E34,VIP!$A$2:$O7906,8,FALSE)</f>
        <v>No</v>
      </c>
      <c r="K34" s="119" t="str">
        <f>VLOOKUP(E34,VIP!$A$2:$O11480,6,0)</f>
        <v>NO</v>
      </c>
      <c r="L34" s="119" t="s">
        <v>2430</v>
      </c>
      <c r="M34" s="88" t="s">
        <v>2473</v>
      </c>
      <c r="N34" s="88" t="s">
        <v>2483</v>
      </c>
      <c r="O34" s="119" t="s">
        <v>2496</v>
      </c>
      <c r="P34" s="91"/>
      <c r="Q34" s="90" t="s">
        <v>2430</v>
      </c>
    </row>
    <row r="35" spans="1:17" ht="18" x14ac:dyDescent="0.25">
      <c r="A35" s="86" t="str">
        <f>VLOOKUP(E35,'LISTADO ATM'!$A$2:$C$894,3,0)</f>
        <v>NORTE</v>
      </c>
      <c r="B35" s="117" t="s">
        <v>2514</v>
      </c>
      <c r="C35" s="87">
        <v>44201.342210648145</v>
      </c>
      <c r="D35" s="87" t="s">
        <v>2481</v>
      </c>
      <c r="E35" s="115">
        <v>937</v>
      </c>
      <c r="F35" s="86" t="str">
        <f>VLOOKUP(E35,VIP!$A$2:$O11070,2,0)</f>
        <v>DRBR937</v>
      </c>
      <c r="G35" s="119" t="str">
        <f>VLOOKUP(E35,'LISTADO ATM'!$A$2:$B$893,2,0)</f>
        <v xml:space="preserve">ATM Autobanco Oficina La Vega II </v>
      </c>
      <c r="H35" s="119" t="str">
        <f>VLOOKUP(E35,VIP!$A$2:$O15991,7,FALSE)</f>
        <v>Si</v>
      </c>
      <c r="I35" s="119" t="str">
        <f>VLOOKUP(E35,VIP!$A$2:$O7956,8,FALSE)</f>
        <v>Si</v>
      </c>
      <c r="J35" s="119" t="str">
        <f>VLOOKUP(E35,VIP!$A$2:$O7906,8,FALSE)</f>
        <v>Si</v>
      </c>
      <c r="K35" s="119" t="str">
        <f>VLOOKUP(E35,VIP!$A$2:$O11480,6,0)</f>
        <v>NO</v>
      </c>
      <c r="L35" s="119" t="s">
        <v>2430</v>
      </c>
      <c r="M35" s="88" t="s">
        <v>2473</v>
      </c>
      <c r="N35" s="88" t="s">
        <v>2483</v>
      </c>
      <c r="O35" s="119" t="s">
        <v>2488</v>
      </c>
      <c r="P35" s="91"/>
      <c r="Q35" s="90" t="s">
        <v>2430</v>
      </c>
    </row>
    <row r="36" spans="1:17" ht="18" x14ac:dyDescent="0.25">
      <c r="A36" s="86" t="str">
        <f>VLOOKUP(E36,'LISTADO ATM'!$A$2:$C$894,3,0)</f>
        <v>DISTRITO NACIONAL</v>
      </c>
      <c r="B36" s="117" t="s">
        <v>2516</v>
      </c>
      <c r="C36" s="87">
        <v>44201.420567129629</v>
      </c>
      <c r="D36" s="87" t="s">
        <v>2189</v>
      </c>
      <c r="E36" s="115">
        <v>231</v>
      </c>
      <c r="F36" s="86" t="str">
        <f>VLOOKUP(E36,VIP!$A$2:$O11071,2,0)</f>
        <v>DRBR231</v>
      </c>
      <c r="G36" s="119" t="str">
        <f>VLOOKUP(E36,'LISTADO ATM'!$A$2:$B$893,2,0)</f>
        <v xml:space="preserve">ATM Oficina Zona Oriental </v>
      </c>
      <c r="H36" s="119" t="str">
        <f>VLOOKUP(E36,VIP!$A$2:$O15992,7,FALSE)</f>
        <v>Si</v>
      </c>
      <c r="I36" s="119" t="str">
        <f>VLOOKUP(E36,VIP!$A$2:$O7957,8,FALSE)</f>
        <v>Si</v>
      </c>
      <c r="J36" s="119" t="str">
        <f>VLOOKUP(E36,VIP!$A$2:$O7907,8,FALSE)</f>
        <v>Si</v>
      </c>
      <c r="K36" s="119" t="str">
        <f>VLOOKUP(E36,VIP!$A$2:$O11481,6,0)</f>
        <v>SI</v>
      </c>
      <c r="L36" s="119" t="s">
        <v>2228</v>
      </c>
      <c r="M36" s="88" t="s">
        <v>2473</v>
      </c>
      <c r="N36" s="88" t="s">
        <v>2483</v>
      </c>
      <c r="O36" s="119" t="s">
        <v>2486</v>
      </c>
      <c r="P36" s="91"/>
      <c r="Q36" s="90" t="s">
        <v>2228</v>
      </c>
    </row>
    <row r="37" spans="1:17" ht="18" x14ac:dyDescent="0.25">
      <c r="A37" s="86" t="str">
        <f>VLOOKUP(E37,'LISTADO ATM'!$A$2:$C$894,3,0)</f>
        <v>DISTRITO NACIONAL</v>
      </c>
      <c r="B37" s="117" t="s">
        <v>2517</v>
      </c>
      <c r="C37" s="87">
        <v>44201.511631944442</v>
      </c>
      <c r="D37" s="87" t="s">
        <v>2189</v>
      </c>
      <c r="E37" s="115">
        <v>835</v>
      </c>
      <c r="F37" s="86" t="str">
        <f>VLOOKUP(E37,VIP!$A$2:$O11072,2,0)</f>
        <v>DRBR835</v>
      </c>
      <c r="G37" s="119" t="str">
        <f>VLOOKUP(E37,'LISTADO ATM'!$A$2:$B$893,2,0)</f>
        <v xml:space="preserve">ATM UNP Megacentro </v>
      </c>
      <c r="H37" s="119" t="str">
        <f>VLOOKUP(E37,VIP!$A$2:$O15993,7,FALSE)</f>
        <v>Si</v>
      </c>
      <c r="I37" s="119" t="str">
        <f>VLOOKUP(E37,VIP!$A$2:$O7958,8,FALSE)</f>
        <v>Si</v>
      </c>
      <c r="J37" s="119" t="str">
        <f>VLOOKUP(E37,VIP!$A$2:$O7908,8,FALSE)</f>
        <v>Si</v>
      </c>
      <c r="K37" s="119" t="str">
        <f>VLOOKUP(E37,VIP!$A$2:$O11482,6,0)</f>
        <v>SI</v>
      </c>
      <c r="L37" s="119" t="s">
        <v>2463</v>
      </c>
      <c r="M37" s="165" t="s">
        <v>2587</v>
      </c>
      <c r="N37" s="88" t="s">
        <v>2483</v>
      </c>
      <c r="O37" s="119" t="s">
        <v>2486</v>
      </c>
      <c r="P37" s="91"/>
      <c r="Q37" s="165">
        <v>44348.423611111109</v>
      </c>
    </row>
    <row r="38" spans="1:17" ht="18" x14ac:dyDescent="0.25">
      <c r="A38" s="86" t="str">
        <f>VLOOKUP(E38,'LISTADO ATM'!$A$2:$C$894,3,0)</f>
        <v>DISTRITO NACIONAL</v>
      </c>
      <c r="B38" s="117" t="s">
        <v>2518</v>
      </c>
      <c r="C38" s="87">
        <v>44201.514444444445</v>
      </c>
      <c r="D38" s="87" t="s">
        <v>2189</v>
      </c>
      <c r="E38" s="115">
        <v>989</v>
      </c>
      <c r="F38" s="86" t="str">
        <f>VLOOKUP(E38,VIP!$A$2:$O11073,2,0)</f>
        <v>DRBR989</v>
      </c>
      <c r="G38" s="119" t="str">
        <f>VLOOKUP(E38,'LISTADO ATM'!$A$2:$B$893,2,0)</f>
        <v xml:space="preserve">ATM Ministerio de Deportes </v>
      </c>
      <c r="H38" s="119" t="str">
        <f>VLOOKUP(E38,VIP!$A$2:$O15994,7,FALSE)</f>
        <v>Si</v>
      </c>
      <c r="I38" s="119" t="str">
        <f>VLOOKUP(E38,VIP!$A$2:$O7959,8,FALSE)</f>
        <v>Si</v>
      </c>
      <c r="J38" s="119" t="str">
        <f>VLOOKUP(E38,VIP!$A$2:$O7909,8,FALSE)</f>
        <v>Si</v>
      </c>
      <c r="K38" s="119" t="str">
        <f>VLOOKUP(E38,VIP!$A$2:$O11483,6,0)</f>
        <v>NO</v>
      </c>
      <c r="L38" s="119" t="s">
        <v>2254</v>
      </c>
      <c r="M38" s="165" t="s">
        <v>2587</v>
      </c>
      <c r="N38" s="88" t="s">
        <v>2483</v>
      </c>
      <c r="O38" s="119" t="s">
        <v>2486</v>
      </c>
      <c r="P38" s="91"/>
      <c r="Q38" s="165">
        <v>44348.423611111109</v>
      </c>
    </row>
    <row r="39" spans="1:17" ht="18" x14ac:dyDescent="0.25">
      <c r="A39" s="86" t="str">
        <f>VLOOKUP(E39,'LISTADO ATM'!$A$2:$C$894,3,0)</f>
        <v>NORTE</v>
      </c>
      <c r="B39" s="117" t="s">
        <v>2519</v>
      </c>
      <c r="C39" s="87">
        <v>44201.519699074073</v>
      </c>
      <c r="D39" s="87" t="s">
        <v>2190</v>
      </c>
      <c r="E39" s="115">
        <v>635</v>
      </c>
      <c r="F39" s="86" t="str">
        <f>VLOOKUP(E39,VIP!$A$2:$O11075,2,0)</f>
        <v>DRBR12J</v>
      </c>
      <c r="G39" s="119" t="str">
        <f>VLOOKUP(E39,'LISTADO ATM'!$A$2:$B$893,2,0)</f>
        <v xml:space="preserve">ATM Zona Franca Tamboril </v>
      </c>
      <c r="H39" s="119" t="str">
        <f>VLOOKUP(E39,VIP!$A$2:$O15996,7,FALSE)</f>
        <v>Si</v>
      </c>
      <c r="I39" s="119" t="str">
        <f>VLOOKUP(E39,VIP!$A$2:$O7961,8,FALSE)</f>
        <v>Si</v>
      </c>
      <c r="J39" s="119" t="str">
        <f>VLOOKUP(E39,VIP!$A$2:$O7911,8,FALSE)</f>
        <v>Si</v>
      </c>
      <c r="K39" s="119" t="str">
        <f>VLOOKUP(E39,VIP!$A$2:$O11485,6,0)</f>
        <v>NO</v>
      </c>
      <c r="L39" s="119" t="s">
        <v>2228</v>
      </c>
      <c r="M39" s="88" t="s">
        <v>2473</v>
      </c>
      <c r="N39" s="88" t="s">
        <v>2483</v>
      </c>
      <c r="O39" s="119" t="s">
        <v>2484</v>
      </c>
      <c r="P39" s="91"/>
      <c r="Q39" s="90" t="s">
        <v>2228</v>
      </c>
    </row>
    <row r="40" spans="1:17" ht="18" x14ac:dyDescent="0.25">
      <c r="A40" s="86" t="str">
        <f>VLOOKUP(E40,'LISTADO ATM'!$A$2:$C$894,3,0)</f>
        <v>DISTRITO NACIONAL</v>
      </c>
      <c r="B40" s="117" t="s">
        <v>2520</v>
      </c>
      <c r="C40" s="87">
        <v>44201.522291666668</v>
      </c>
      <c r="D40" s="87" t="s">
        <v>2478</v>
      </c>
      <c r="E40" s="115">
        <v>946</v>
      </c>
      <c r="F40" s="86" t="str">
        <f>VLOOKUP(E40,VIP!$A$2:$O11076,2,0)</f>
        <v>DRBR24R</v>
      </c>
      <c r="G40" s="119" t="str">
        <f>VLOOKUP(E40,'LISTADO ATM'!$A$2:$B$893,2,0)</f>
        <v xml:space="preserve">ATM Oficina Núñez de Cáceres I </v>
      </c>
      <c r="H40" s="119" t="str">
        <f>VLOOKUP(E40,VIP!$A$2:$O15997,7,FALSE)</f>
        <v>Si</v>
      </c>
      <c r="I40" s="119" t="str">
        <f>VLOOKUP(E40,VIP!$A$2:$O7962,8,FALSE)</f>
        <v>Si</v>
      </c>
      <c r="J40" s="119" t="str">
        <f>VLOOKUP(E40,VIP!$A$2:$O7912,8,FALSE)</f>
        <v>Si</v>
      </c>
      <c r="K40" s="119" t="str">
        <f>VLOOKUP(E40,VIP!$A$2:$O11486,6,0)</f>
        <v>NO</v>
      </c>
      <c r="L40" s="119" t="s">
        <v>2466</v>
      </c>
      <c r="M40" s="88" t="s">
        <v>2473</v>
      </c>
      <c r="N40" s="88" t="s">
        <v>2483</v>
      </c>
      <c r="O40" s="119" t="s">
        <v>2487</v>
      </c>
      <c r="P40" s="91"/>
      <c r="Q40" s="90" t="s">
        <v>2466</v>
      </c>
    </row>
    <row r="41" spans="1:17" ht="18" x14ac:dyDescent="0.25">
      <c r="A41" s="86" t="str">
        <f>VLOOKUP(E41,'LISTADO ATM'!$A$2:$C$894,3,0)</f>
        <v>DISTRITO NACIONAL</v>
      </c>
      <c r="B41" s="117" t="s">
        <v>2521</v>
      </c>
      <c r="C41" s="87">
        <v>44201.540891203702</v>
      </c>
      <c r="D41" s="87" t="s">
        <v>2189</v>
      </c>
      <c r="E41" s="115">
        <v>911</v>
      </c>
      <c r="F41" s="86" t="str">
        <f>VLOOKUP(E41,VIP!$A$2:$O11077,2,0)</f>
        <v>DRBR911</v>
      </c>
      <c r="G41" s="119" t="str">
        <f>VLOOKUP(E41,'LISTADO ATM'!$A$2:$B$893,2,0)</f>
        <v xml:space="preserve">ATM Oficina Venezuela II </v>
      </c>
      <c r="H41" s="119" t="str">
        <f>VLOOKUP(E41,VIP!$A$2:$O15998,7,FALSE)</f>
        <v>Si</v>
      </c>
      <c r="I41" s="119" t="str">
        <f>VLOOKUP(E41,VIP!$A$2:$O7963,8,FALSE)</f>
        <v>Si</v>
      </c>
      <c r="J41" s="119" t="str">
        <f>VLOOKUP(E41,VIP!$A$2:$O7913,8,FALSE)</f>
        <v>Si</v>
      </c>
      <c r="K41" s="119" t="str">
        <f>VLOOKUP(E41,VIP!$A$2:$O11487,6,0)</f>
        <v>SI</v>
      </c>
      <c r="L41" s="119" t="s">
        <v>2228</v>
      </c>
      <c r="M41" s="165" t="s">
        <v>2587</v>
      </c>
      <c r="N41" s="88" t="s">
        <v>2483</v>
      </c>
      <c r="O41" s="119" t="s">
        <v>2486</v>
      </c>
      <c r="P41" s="91"/>
      <c r="Q41" s="165">
        <v>44348.423611111109</v>
      </c>
    </row>
    <row r="42" spans="1:17" ht="18" x14ac:dyDescent="0.25">
      <c r="A42" s="86" t="str">
        <f>VLOOKUP(E42,'LISTADO ATM'!$A$2:$C$894,3,0)</f>
        <v>NORTE</v>
      </c>
      <c r="B42" s="117" t="s">
        <v>2522</v>
      </c>
      <c r="C42" s="87">
        <v>44201.55609953704</v>
      </c>
      <c r="D42" s="87" t="s">
        <v>2190</v>
      </c>
      <c r="E42" s="115">
        <v>518</v>
      </c>
      <c r="F42" s="86" t="str">
        <f>VLOOKUP(E42,VIP!$A$2:$O11079,2,0)</f>
        <v>DRBR518</v>
      </c>
      <c r="G42" s="119" t="str">
        <f>VLOOKUP(E42,'LISTADO ATM'!$A$2:$B$893,2,0)</f>
        <v xml:space="preserve">ATM Autobanco Los Alamos </v>
      </c>
      <c r="H42" s="119" t="str">
        <f>VLOOKUP(E42,VIP!$A$2:$O16000,7,FALSE)</f>
        <v>Si</v>
      </c>
      <c r="I42" s="119" t="str">
        <f>VLOOKUP(E42,VIP!$A$2:$O7965,8,FALSE)</f>
        <v>Si</v>
      </c>
      <c r="J42" s="119" t="str">
        <f>VLOOKUP(E42,VIP!$A$2:$O7915,8,FALSE)</f>
        <v>Si</v>
      </c>
      <c r="K42" s="119" t="str">
        <f>VLOOKUP(E42,VIP!$A$2:$O11489,6,0)</f>
        <v>NO</v>
      </c>
      <c r="L42" s="119" t="s">
        <v>2228</v>
      </c>
      <c r="M42" s="88" t="s">
        <v>2473</v>
      </c>
      <c r="N42" s="88" t="s">
        <v>2483</v>
      </c>
      <c r="O42" s="119" t="s">
        <v>2490</v>
      </c>
      <c r="P42" s="91"/>
      <c r="Q42" s="90" t="s">
        <v>2228</v>
      </c>
    </row>
    <row r="43" spans="1:17" ht="18" x14ac:dyDescent="0.25">
      <c r="A43" s="86" t="str">
        <f>VLOOKUP(E43,'LISTADO ATM'!$A$2:$C$894,3,0)</f>
        <v>NORTE</v>
      </c>
      <c r="B43" s="117" t="s">
        <v>2523</v>
      </c>
      <c r="C43" s="87">
        <v>44201.557766203703</v>
      </c>
      <c r="D43" s="87" t="s">
        <v>2190</v>
      </c>
      <c r="E43" s="115">
        <v>601</v>
      </c>
      <c r="F43" s="86" t="str">
        <f>VLOOKUP(E43,VIP!$A$2:$O11080,2,0)</f>
        <v>DRBR255</v>
      </c>
      <c r="G43" s="119" t="str">
        <f>VLOOKUP(E43,'LISTADO ATM'!$A$2:$B$893,2,0)</f>
        <v xml:space="preserve">ATM Plaza Haché (Santiago) </v>
      </c>
      <c r="H43" s="119" t="str">
        <f>VLOOKUP(E43,VIP!$A$2:$O16001,7,FALSE)</f>
        <v>Si</v>
      </c>
      <c r="I43" s="119" t="str">
        <f>VLOOKUP(E43,VIP!$A$2:$O7966,8,FALSE)</f>
        <v>Si</v>
      </c>
      <c r="J43" s="119" t="str">
        <f>VLOOKUP(E43,VIP!$A$2:$O7916,8,FALSE)</f>
        <v>Si</v>
      </c>
      <c r="K43" s="119" t="str">
        <f>VLOOKUP(E43,VIP!$A$2:$O11490,6,0)</f>
        <v>NO</v>
      </c>
      <c r="L43" s="119" t="s">
        <v>2228</v>
      </c>
      <c r="M43" s="165" t="s">
        <v>2587</v>
      </c>
      <c r="N43" s="88" t="s">
        <v>2483</v>
      </c>
      <c r="O43" s="119" t="s">
        <v>2490</v>
      </c>
      <c r="P43" s="91"/>
      <c r="Q43" s="165">
        <v>44348.423611111109</v>
      </c>
    </row>
    <row r="44" spans="1:17" ht="18" x14ac:dyDescent="0.25">
      <c r="A44" s="86" t="str">
        <f>VLOOKUP(E44,'LISTADO ATM'!$A$2:$C$894,3,0)</f>
        <v>DISTRITO NACIONAL</v>
      </c>
      <c r="B44" s="117" t="s">
        <v>2524</v>
      </c>
      <c r="C44" s="87">
        <v>44201.567013888889</v>
      </c>
      <c r="D44" s="87" t="s">
        <v>2189</v>
      </c>
      <c r="E44" s="115">
        <v>29</v>
      </c>
      <c r="F44" s="86" t="str">
        <f>VLOOKUP(E44,VIP!$A$2:$O11081,2,0)</f>
        <v>DRBR029</v>
      </c>
      <c r="G44" s="119" t="str">
        <f>VLOOKUP(E44,'LISTADO ATM'!$A$2:$B$893,2,0)</f>
        <v xml:space="preserve">ATM AFP </v>
      </c>
      <c r="H44" s="119" t="str">
        <f>VLOOKUP(E44,VIP!$A$2:$O16002,7,FALSE)</f>
        <v>Si</v>
      </c>
      <c r="I44" s="119" t="str">
        <f>VLOOKUP(E44,VIP!$A$2:$O7967,8,FALSE)</f>
        <v>Si</v>
      </c>
      <c r="J44" s="119" t="str">
        <f>VLOOKUP(E44,VIP!$A$2:$O7917,8,FALSE)</f>
        <v>Si</v>
      </c>
      <c r="K44" s="119" t="str">
        <f>VLOOKUP(E44,VIP!$A$2:$O11491,6,0)</f>
        <v>NO</v>
      </c>
      <c r="L44" s="119" t="s">
        <v>2463</v>
      </c>
      <c r="M44" s="88" t="s">
        <v>2473</v>
      </c>
      <c r="N44" s="88" t="s">
        <v>2483</v>
      </c>
      <c r="O44" s="119" t="s">
        <v>2486</v>
      </c>
      <c r="P44" s="91"/>
      <c r="Q44" s="90" t="s">
        <v>2463</v>
      </c>
    </row>
    <row r="45" spans="1:17" ht="18" x14ac:dyDescent="0.25">
      <c r="A45" s="86" t="str">
        <f>VLOOKUP(E45,'LISTADO ATM'!$A$2:$C$894,3,0)</f>
        <v>DISTRITO NACIONAL</v>
      </c>
      <c r="B45" s="117" t="s">
        <v>2525</v>
      </c>
      <c r="C45" s="87">
        <v>44201.567349537036</v>
      </c>
      <c r="D45" s="87" t="s">
        <v>2189</v>
      </c>
      <c r="E45" s="115">
        <v>449</v>
      </c>
      <c r="F45" s="86" t="str">
        <f>VLOOKUP(E45,VIP!$A$2:$O11082,2,0)</f>
        <v>DRBR449</v>
      </c>
      <c r="G45" s="119" t="str">
        <f>VLOOKUP(E45,'LISTADO ATM'!$A$2:$B$893,2,0)</f>
        <v>ATM Autobanco Lope de Vega II</v>
      </c>
      <c r="H45" s="119" t="str">
        <f>VLOOKUP(E45,VIP!$A$2:$O16003,7,FALSE)</f>
        <v>Si</v>
      </c>
      <c r="I45" s="119" t="str">
        <f>VLOOKUP(E45,VIP!$A$2:$O7968,8,FALSE)</f>
        <v>Si</v>
      </c>
      <c r="J45" s="119" t="str">
        <f>VLOOKUP(E45,VIP!$A$2:$O7918,8,FALSE)</f>
        <v>Si</v>
      </c>
      <c r="K45" s="119" t="str">
        <f>VLOOKUP(E45,VIP!$A$2:$O11492,6,0)</f>
        <v>NO</v>
      </c>
      <c r="L45" s="119" t="s">
        <v>2228</v>
      </c>
      <c r="M45" s="88" t="s">
        <v>2473</v>
      </c>
      <c r="N45" s="88" t="s">
        <v>2483</v>
      </c>
      <c r="O45" s="119" t="s">
        <v>2486</v>
      </c>
      <c r="P45" s="91"/>
      <c r="Q45" s="90" t="s">
        <v>2228</v>
      </c>
    </row>
    <row r="46" spans="1:17" ht="18" x14ac:dyDescent="0.25">
      <c r="A46" s="86" t="str">
        <f>VLOOKUP(E46,'LISTADO ATM'!$A$2:$C$894,3,0)</f>
        <v>NORTE</v>
      </c>
      <c r="B46" s="117" t="s">
        <v>2526</v>
      </c>
      <c r="C46" s="87">
        <v>44201.571956018517</v>
      </c>
      <c r="D46" s="87" t="s">
        <v>2189</v>
      </c>
      <c r="E46" s="115">
        <v>357</v>
      </c>
      <c r="F46" s="86" t="str">
        <f>VLOOKUP(E46,VIP!$A$2:$O11084,2,0)</f>
        <v>DRBR357</v>
      </c>
      <c r="G46" s="119" t="str">
        <f>VLOOKUP(E46,'LISTADO ATM'!$A$2:$B$893,2,0)</f>
        <v xml:space="preserve">ATM Universidad Nacional Evangélica (Santiago) </v>
      </c>
      <c r="H46" s="119" t="str">
        <f>VLOOKUP(E46,VIP!$A$2:$O16005,7,FALSE)</f>
        <v>Si</v>
      </c>
      <c r="I46" s="119" t="str">
        <f>VLOOKUP(E46,VIP!$A$2:$O7970,8,FALSE)</f>
        <v>Si</v>
      </c>
      <c r="J46" s="119" t="str">
        <f>VLOOKUP(E46,VIP!$A$2:$O7920,8,FALSE)</f>
        <v>Si</v>
      </c>
      <c r="K46" s="119" t="str">
        <f>VLOOKUP(E46,VIP!$A$2:$O11494,6,0)</f>
        <v>NO</v>
      </c>
      <c r="L46" s="119" t="s">
        <v>2463</v>
      </c>
      <c r="M46" s="88" t="s">
        <v>2473</v>
      </c>
      <c r="N46" s="88" t="s">
        <v>2483</v>
      </c>
      <c r="O46" s="119" t="s">
        <v>2486</v>
      </c>
      <c r="P46" s="91"/>
      <c r="Q46" s="90" t="s">
        <v>2463</v>
      </c>
    </row>
    <row r="47" spans="1:17" ht="18" x14ac:dyDescent="0.25">
      <c r="A47" s="86" t="str">
        <f>VLOOKUP(E47,'LISTADO ATM'!$A$2:$C$894,3,0)</f>
        <v>NORTE</v>
      </c>
      <c r="B47" s="117" t="s">
        <v>2527</v>
      </c>
      <c r="C47" s="87">
        <v>44201.619502314818</v>
      </c>
      <c r="D47" s="87" t="s">
        <v>2190</v>
      </c>
      <c r="E47" s="115">
        <v>653</v>
      </c>
      <c r="F47" s="86" t="str">
        <f>VLOOKUP(E47,VIP!$A$2:$O11086,2,0)</f>
        <v>DRBR653</v>
      </c>
      <c r="G47" s="119" t="str">
        <f>VLOOKUP(E47,'LISTADO ATM'!$A$2:$B$893,2,0)</f>
        <v>ATM Estación Isla Jarabacoa</v>
      </c>
      <c r="H47" s="119" t="str">
        <f>VLOOKUP(E47,VIP!$A$2:$O16007,7,FALSE)</f>
        <v>Si</v>
      </c>
      <c r="I47" s="119" t="str">
        <f>VLOOKUP(E47,VIP!$A$2:$O7972,8,FALSE)</f>
        <v>Si</v>
      </c>
      <c r="J47" s="119" t="str">
        <f>VLOOKUP(E47,VIP!$A$2:$O7922,8,FALSE)</f>
        <v>Si</v>
      </c>
      <c r="K47" s="119" t="str">
        <f>VLOOKUP(E47,VIP!$A$2:$O11496,6,0)</f>
        <v>NO</v>
      </c>
      <c r="L47" s="119" t="s">
        <v>2228</v>
      </c>
      <c r="M47" s="88" t="s">
        <v>2473</v>
      </c>
      <c r="N47" s="88" t="s">
        <v>2483</v>
      </c>
      <c r="O47" s="119" t="s">
        <v>2490</v>
      </c>
      <c r="P47" s="91"/>
      <c r="Q47" s="90" t="s">
        <v>2228</v>
      </c>
    </row>
    <row r="48" spans="1:17" ht="18" x14ac:dyDescent="0.25">
      <c r="A48" s="86" t="str">
        <f>VLOOKUP(E48,'LISTADO ATM'!$A$2:$C$894,3,0)</f>
        <v>DISTRITO NACIONAL</v>
      </c>
      <c r="B48" s="117" t="s">
        <v>2528</v>
      </c>
      <c r="C48" s="87">
        <v>44201.620844907404</v>
      </c>
      <c r="D48" s="87" t="s">
        <v>2478</v>
      </c>
      <c r="E48" s="115">
        <v>354</v>
      </c>
      <c r="F48" s="86" t="str">
        <f>VLOOKUP(E48,VIP!$A$2:$O11087,2,0)</f>
        <v>DRBR354</v>
      </c>
      <c r="G48" s="119" t="str">
        <f>VLOOKUP(E48,'LISTADO ATM'!$A$2:$B$893,2,0)</f>
        <v xml:space="preserve">ATM Oficina Núñez de Cáceres II </v>
      </c>
      <c r="H48" s="119" t="str">
        <f>VLOOKUP(E48,VIP!$A$2:$O16008,7,FALSE)</f>
        <v>Si</v>
      </c>
      <c r="I48" s="119" t="str">
        <f>VLOOKUP(E48,VIP!$A$2:$O7973,8,FALSE)</f>
        <v>Si</v>
      </c>
      <c r="J48" s="119" t="str">
        <f>VLOOKUP(E48,VIP!$A$2:$O7923,8,FALSE)</f>
        <v>Si</v>
      </c>
      <c r="K48" s="119" t="str">
        <f>VLOOKUP(E48,VIP!$A$2:$O11497,6,0)</f>
        <v>NO</v>
      </c>
      <c r="L48" s="119" t="s">
        <v>2430</v>
      </c>
      <c r="M48" s="165" t="s">
        <v>2587</v>
      </c>
      <c r="N48" s="88" t="s">
        <v>2483</v>
      </c>
      <c r="O48" s="119" t="s">
        <v>2487</v>
      </c>
      <c r="P48" s="91"/>
      <c r="Q48" s="165">
        <v>44348.423611111109</v>
      </c>
    </row>
    <row r="49" spans="1:17" ht="18" x14ac:dyDescent="0.25">
      <c r="A49" s="86" t="str">
        <f>VLOOKUP(E49,'LISTADO ATM'!$A$2:$C$894,3,0)</f>
        <v>DISTRITO NACIONAL</v>
      </c>
      <c r="B49" s="117" t="s">
        <v>2529</v>
      </c>
      <c r="C49" s="87">
        <v>44201.622696759259</v>
      </c>
      <c r="D49" s="87" t="s">
        <v>2477</v>
      </c>
      <c r="E49" s="115">
        <v>486</v>
      </c>
      <c r="F49" s="86" t="str">
        <f>VLOOKUP(E49,VIP!$A$2:$O11088,2,0)</f>
        <v>DRBR486</v>
      </c>
      <c r="G49" s="119" t="str">
        <f>VLOOKUP(E49,'LISTADO ATM'!$A$2:$B$893,2,0)</f>
        <v xml:space="preserve">ATM Olé La Caleta </v>
      </c>
      <c r="H49" s="119" t="str">
        <f>VLOOKUP(E49,VIP!$A$2:$O16009,7,FALSE)</f>
        <v>Si</v>
      </c>
      <c r="I49" s="119" t="str">
        <f>VLOOKUP(E49,VIP!$A$2:$O7974,8,FALSE)</f>
        <v>Si</v>
      </c>
      <c r="J49" s="119" t="str">
        <f>VLOOKUP(E49,VIP!$A$2:$O7924,8,FALSE)</f>
        <v>Si</v>
      </c>
      <c r="K49" s="119" t="str">
        <f>VLOOKUP(E49,VIP!$A$2:$O11498,6,0)</f>
        <v>NO</v>
      </c>
      <c r="L49" s="119" t="s">
        <v>2430</v>
      </c>
      <c r="M49" s="88" t="s">
        <v>2473</v>
      </c>
      <c r="N49" s="88" t="s">
        <v>2483</v>
      </c>
      <c r="O49" s="119" t="s">
        <v>2485</v>
      </c>
      <c r="P49" s="91"/>
      <c r="Q49" s="90" t="s">
        <v>2430</v>
      </c>
    </row>
    <row r="50" spans="1:17" ht="18" x14ac:dyDescent="0.25">
      <c r="A50" s="86" t="str">
        <f>VLOOKUP(E50,'LISTADO ATM'!$A$2:$C$894,3,0)</f>
        <v>ESTE</v>
      </c>
      <c r="B50" s="117" t="s">
        <v>2530</v>
      </c>
      <c r="C50" s="87">
        <v>44201.647268518522</v>
      </c>
      <c r="D50" s="87" t="s">
        <v>2477</v>
      </c>
      <c r="E50" s="115">
        <v>945</v>
      </c>
      <c r="F50" s="86" t="str">
        <f>VLOOKUP(E50,VIP!$A$2:$O11094,2,0)</f>
        <v>DRBR945</v>
      </c>
      <c r="G50" s="119" t="str">
        <f>VLOOKUP(E50,'LISTADO ATM'!$A$2:$B$893,2,0)</f>
        <v xml:space="preserve">ATM UNP El Valle (Hato Mayor) </v>
      </c>
      <c r="H50" s="119" t="str">
        <f>VLOOKUP(E50,VIP!$A$2:$O16015,7,FALSE)</f>
        <v>Si</v>
      </c>
      <c r="I50" s="119" t="str">
        <f>VLOOKUP(E50,VIP!$A$2:$O7980,8,FALSE)</f>
        <v>Si</v>
      </c>
      <c r="J50" s="119" t="str">
        <f>VLOOKUP(E50,VIP!$A$2:$O7930,8,FALSE)</f>
        <v>Si</v>
      </c>
      <c r="K50" s="119" t="str">
        <f>VLOOKUP(E50,VIP!$A$2:$O11504,6,0)</f>
        <v>NO</v>
      </c>
      <c r="L50" s="119" t="s">
        <v>2466</v>
      </c>
      <c r="M50" s="88" t="s">
        <v>2473</v>
      </c>
      <c r="N50" s="88" t="s">
        <v>2483</v>
      </c>
      <c r="O50" s="119" t="s">
        <v>2485</v>
      </c>
      <c r="P50" s="91"/>
      <c r="Q50" s="90" t="s">
        <v>2466</v>
      </c>
    </row>
    <row r="51" spans="1:17" ht="18" x14ac:dyDescent="0.25">
      <c r="A51" s="86" t="str">
        <f>VLOOKUP(E51,'LISTADO ATM'!$A$2:$C$894,3,0)</f>
        <v>ESTE</v>
      </c>
      <c r="B51" s="117" t="s">
        <v>2557</v>
      </c>
      <c r="C51" s="87">
        <v>44201.652037037034</v>
      </c>
      <c r="D51" s="87" t="s">
        <v>2477</v>
      </c>
      <c r="E51" s="115">
        <v>822</v>
      </c>
      <c r="F51" s="86" t="str">
        <f>VLOOKUP(E51,VIP!$A$2:$O11122,2,0)</f>
        <v>DRBR822</v>
      </c>
      <c r="G51" s="119" t="str">
        <f>VLOOKUP(E51,'LISTADO ATM'!$A$2:$B$893,2,0)</f>
        <v xml:space="preserve">ATM INDUSPALMA </v>
      </c>
      <c r="H51" s="119" t="str">
        <f>VLOOKUP(E51,VIP!$A$2:$O16043,7,FALSE)</f>
        <v>Si</v>
      </c>
      <c r="I51" s="119" t="str">
        <f>VLOOKUP(E51,VIP!$A$2:$O8008,8,FALSE)</f>
        <v>Si</v>
      </c>
      <c r="J51" s="119" t="str">
        <f>VLOOKUP(E51,VIP!$A$2:$O7958,8,FALSE)</f>
        <v>Si</v>
      </c>
      <c r="K51" s="119" t="str">
        <f>VLOOKUP(E51,VIP!$A$2:$O11532,6,0)</f>
        <v>NO</v>
      </c>
      <c r="L51" s="119" t="s">
        <v>2430</v>
      </c>
      <c r="M51" s="88" t="s">
        <v>2473</v>
      </c>
      <c r="N51" s="88" t="s">
        <v>2483</v>
      </c>
      <c r="O51" s="119" t="s">
        <v>2485</v>
      </c>
      <c r="P51" s="91"/>
      <c r="Q51" s="90" t="s">
        <v>2430</v>
      </c>
    </row>
    <row r="52" spans="1:17" ht="18" x14ac:dyDescent="0.25">
      <c r="A52" s="86" t="str">
        <f>VLOOKUP(E52,'LISTADO ATM'!$A$2:$C$894,3,0)</f>
        <v>NORTE</v>
      </c>
      <c r="B52" s="117" t="s">
        <v>2556</v>
      </c>
      <c r="C52" s="87">
        <v>44201.655497685184</v>
      </c>
      <c r="D52" s="87" t="s">
        <v>2481</v>
      </c>
      <c r="E52" s="115">
        <v>986</v>
      </c>
      <c r="F52" s="86" t="str">
        <f>VLOOKUP(E52,VIP!$A$2:$O11121,2,0)</f>
        <v>DRBR986</v>
      </c>
      <c r="G52" s="119" t="str">
        <f>VLOOKUP(E52,'LISTADO ATM'!$A$2:$B$893,2,0)</f>
        <v xml:space="preserve">ATM S/M Jumbo (La Vega) </v>
      </c>
      <c r="H52" s="119" t="str">
        <f>VLOOKUP(E52,VIP!$A$2:$O16042,7,FALSE)</f>
        <v>Si</v>
      </c>
      <c r="I52" s="119" t="str">
        <f>VLOOKUP(E52,VIP!$A$2:$O8007,8,FALSE)</f>
        <v>Si</v>
      </c>
      <c r="J52" s="119" t="str">
        <f>VLOOKUP(E52,VIP!$A$2:$O7957,8,FALSE)</f>
        <v>Si</v>
      </c>
      <c r="K52" s="119" t="str">
        <f>VLOOKUP(E52,VIP!$A$2:$O11531,6,0)</f>
        <v>NO</v>
      </c>
      <c r="L52" s="119" t="s">
        <v>2430</v>
      </c>
      <c r="M52" s="88" t="s">
        <v>2473</v>
      </c>
      <c r="N52" s="88" t="s">
        <v>2483</v>
      </c>
      <c r="O52" s="119" t="s">
        <v>2488</v>
      </c>
      <c r="P52" s="91"/>
      <c r="Q52" s="90" t="s">
        <v>2430</v>
      </c>
    </row>
    <row r="53" spans="1:17" ht="18" x14ac:dyDescent="0.25">
      <c r="A53" s="86" t="str">
        <f>VLOOKUP(E53,'LISTADO ATM'!$A$2:$C$894,3,0)</f>
        <v>NORTE</v>
      </c>
      <c r="B53" s="117" t="s">
        <v>2555</v>
      </c>
      <c r="C53" s="87">
        <v>44201.661863425928</v>
      </c>
      <c r="D53" s="87" t="s">
        <v>2481</v>
      </c>
      <c r="E53" s="115">
        <v>383</v>
      </c>
      <c r="F53" s="86" t="str">
        <f>VLOOKUP(E53,VIP!$A$2:$O11120,2,0)</f>
        <v>DRBR383</v>
      </c>
      <c r="G53" s="119" t="str">
        <f>VLOOKUP(E53,'LISTADO ATM'!$A$2:$B$893,2,0)</f>
        <v>ATM S/M Daniel (Dajabón)</v>
      </c>
      <c r="H53" s="119" t="str">
        <f>VLOOKUP(E53,VIP!$A$2:$O16041,7,FALSE)</f>
        <v>N/A</v>
      </c>
      <c r="I53" s="119" t="str">
        <f>VLOOKUP(E53,VIP!$A$2:$O8006,8,FALSE)</f>
        <v>N/A</v>
      </c>
      <c r="J53" s="119" t="str">
        <f>VLOOKUP(E53,VIP!$A$2:$O7956,8,FALSE)</f>
        <v>N/A</v>
      </c>
      <c r="K53" s="119" t="str">
        <f>VLOOKUP(E53,VIP!$A$2:$O11530,6,0)</f>
        <v>N/A</v>
      </c>
      <c r="L53" s="119" t="s">
        <v>2430</v>
      </c>
      <c r="M53" s="88" t="s">
        <v>2473</v>
      </c>
      <c r="N53" s="88" t="s">
        <v>2483</v>
      </c>
      <c r="O53" s="119" t="s">
        <v>2488</v>
      </c>
      <c r="P53" s="91"/>
      <c r="Q53" s="90" t="s">
        <v>2430</v>
      </c>
    </row>
    <row r="54" spans="1:17" ht="18" x14ac:dyDescent="0.25">
      <c r="A54" s="86" t="str">
        <f>VLOOKUP(E54,'LISTADO ATM'!$A$2:$C$894,3,0)</f>
        <v>DISTRITO NACIONAL</v>
      </c>
      <c r="B54" s="117" t="s">
        <v>2554</v>
      </c>
      <c r="C54" s="87">
        <v>44201.666296296295</v>
      </c>
      <c r="D54" s="87" t="s">
        <v>2189</v>
      </c>
      <c r="E54" s="115">
        <v>394</v>
      </c>
      <c r="F54" s="86" t="str">
        <f>VLOOKUP(E54,VIP!$A$2:$O11119,2,0)</f>
        <v>DRBR394</v>
      </c>
      <c r="G54" s="119" t="str">
        <f>VLOOKUP(E54,'LISTADO ATM'!$A$2:$B$893,2,0)</f>
        <v xml:space="preserve">ATM Multicentro La Sirena Luperón </v>
      </c>
      <c r="H54" s="119" t="str">
        <f>VLOOKUP(E54,VIP!$A$2:$O16040,7,FALSE)</f>
        <v>Si</v>
      </c>
      <c r="I54" s="119" t="str">
        <f>VLOOKUP(E54,VIP!$A$2:$O8005,8,FALSE)</f>
        <v>Si</v>
      </c>
      <c r="J54" s="119" t="str">
        <f>VLOOKUP(E54,VIP!$A$2:$O7955,8,FALSE)</f>
        <v>Si</v>
      </c>
      <c r="K54" s="119" t="str">
        <f>VLOOKUP(E54,VIP!$A$2:$O11529,6,0)</f>
        <v>NO</v>
      </c>
      <c r="L54" s="119" t="s">
        <v>2463</v>
      </c>
      <c r="M54" s="88" t="s">
        <v>2473</v>
      </c>
      <c r="N54" s="88" t="s">
        <v>2483</v>
      </c>
      <c r="O54" s="119" t="s">
        <v>2486</v>
      </c>
      <c r="P54" s="91"/>
      <c r="Q54" s="90" t="s">
        <v>2463</v>
      </c>
    </row>
    <row r="55" spans="1:17" ht="18" x14ac:dyDescent="0.25">
      <c r="A55" s="86" t="str">
        <f>VLOOKUP(E55,'LISTADO ATM'!$A$2:$C$894,3,0)</f>
        <v>DISTRITO NACIONAL</v>
      </c>
      <c r="B55" s="117" t="s">
        <v>2553</v>
      </c>
      <c r="C55" s="87">
        <v>44201.67359953704</v>
      </c>
      <c r="D55" s="87" t="s">
        <v>2189</v>
      </c>
      <c r="E55" s="115">
        <v>238</v>
      </c>
      <c r="F55" s="86" t="str">
        <f>VLOOKUP(E55,VIP!$A$2:$O11117,2,0)</f>
        <v>DRBR238</v>
      </c>
      <c r="G55" s="119" t="str">
        <f>VLOOKUP(E55,'LISTADO ATM'!$A$2:$B$893,2,0)</f>
        <v xml:space="preserve">ATM Multicentro La Sirena Charles de Gaulle </v>
      </c>
      <c r="H55" s="119" t="str">
        <f>VLOOKUP(E55,VIP!$A$2:$O16038,7,FALSE)</f>
        <v>Si</v>
      </c>
      <c r="I55" s="119" t="str">
        <f>VLOOKUP(E55,VIP!$A$2:$O8003,8,FALSE)</f>
        <v>Si</v>
      </c>
      <c r="J55" s="119" t="str">
        <f>VLOOKUP(E55,VIP!$A$2:$O7953,8,FALSE)</f>
        <v>Si</v>
      </c>
      <c r="K55" s="119" t="str">
        <f>VLOOKUP(E55,VIP!$A$2:$O11527,6,0)</f>
        <v>No</v>
      </c>
      <c r="L55" s="119" t="s">
        <v>2228</v>
      </c>
      <c r="M55" s="88" t="s">
        <v>2473</v>
      </c>
      <c r="N55" s="88" t="s">
        <v>2483</v>
      </c>
      <c r="O55" s="119" t="s">
        <v>2486</v>
      </c>
      <c r="P55" s="91"/>
      <c r="Q55" s="90" t="s">
        <v>2228</v>
      </c>
    </row>
    <row r="56" spans="1:17" ht="18" x14ac:dyDescent="0.25">
      <c r="A56" s="86" t="str">
        <f>VLOOKUP(E56,'LISTADO ATM'!$A$2:$C$894,3,0)</f>
        <v>NORTE</v>
      </c>
      <c r="B56" s="117" t="s">
        <v>2552</v>
      </c>
      <c r="C56" s="87">
        <v>44201.694953703707</v>
      </c>
      <c r="D56" s="87" t="s">
        <v>2190</v>
      </c>
      <c r="E56" s="115">
        <v>3</v>
      </c>
      <c r="F56" s="86" t="str">
        <f>VLOOKUP(E56,VIP!$A$2:$O11116,2,0)</f>
        <v>DRBR003</v>
      </c>
      <c r="G56" s="119" t="str">
        <f>VLOOKUP(E56,'LISTADO ATM'!$A$2:$B$893,2,0)</f>
        <v>ATM Autoservicio La Vega Real</v>
      </c>
      <c r="H56" s="119" t="str">
        <f>VLOOKUP(E56,VIP!$A$2:$O16037,7,FALSE)</f>
        <v>Si</v>
      </c>
      <c r="I56" s="119" t="str">
        <f>VLOOKUP(E56,VIP!$A$2:$O8002,8,FALSE)</f>
        <v>Si</v>
      </c>
      <c r="J56" s="119" t="str">
        <f>VLOOKUP(E56,VIP!$A$2:$O7952,8,FALSE)</f>
        <v>Si</v>
      </c>
      <c r="K56" s="119" t="str">
        <f>VLOOKUP(E56,VIP!$A$2:$O11526,6,0)</f>
        <v>NO</v>
      </c>
      <c r="L56" s="119" t="s">
        <v>2558</v>
      </c>
      <c r="M56" s="165" t="s">
        <v>2587</v>
      </c>
      <c r="N56" s="88" t="s">
        <v>2483</v>
      </c>
      <c r="O56" s="119" t="s">
        <v>2484</v>
      </c>
      <c r="P56" s="91"/>
      <c r="Q56" s="165">
        <v>44348.423611111109</v>
      </c>
    </row>
    <row r="57" spans="1:17" ht="18" x14ac:dyDescent="0.25">
      <c r="A57" s="86" t="str">
        <f>VLOOKUP(E57,'LISTADO ATM'!$A$2:$C$894,3,0)</f>
        <v>DISTRITO NACIONAL</v>
      </c>
      <c r="B57" s="117" t="s">
        <v>2551</v>
      </c>
      <c r="C57" s="87">
        <v>44201.708356481482</v>
      </c>
      <c r="D57" s="87" t="s">
        <v>2477</v>
      </c>
      <c r="E57" s="115">
        <v>955</v>
      </c>
      <c r="F57" s="86" t="str">
        <f>VLOOKUP(E57,VIP!$A$2:$O11115,2,0)</f>
        <v>DRBR955</v>
      </c>
      <c r="G57" s="119" t="str">
        <f>VLOOKUP(E57,'LISTADO ATM'!$A$2:$B$893,2,0)</f>
        <v xml:space="preserve">ATM Oficina Americana Independencia II </v>
      </c>
      <c r="H57" s="119" t="str">
        <f>VLOOKUP(E57,VIP!$A$2:$O16036,7,FALSE)</f>
        <v>Si</v>
      </c>
      <c r="I57" s="119" t="str">
        <f>VLOOKUP(E57,VIP!$A$2:$O8001,8,FALSE)</f>
        <v>Si</v>
      </c>
      <c r="J57" s="119" t="str">
        <f>VLOOKUP(E57,VIP!$A$2:$O7951,8,FALSE)</f>
        <v>Si</v>
      </c>
      <c r="K57" s="119" t="str">
        <f>VLOOKUP(E57,VIP!$A$2:$O11525,6,0)</f>
        <v>NO</v>
      </c>
      <c r="L57" s="119" t="s">
        <v>2430</v>
      </c>
      <c r="M57" s="88" t="s">
        <v>2473</v>
      </c>
      <c r="N57" s="88" t="s">
        <v>2483</v>
      </c>
      <c r="O57" s="119" t="s">
        <v>2485</v>
      </c>
      <c r="P57" s="91"/>
      <c r="Q57" s="90" t="s">
        <v>2430</v>
      </c>
    </row>
    <row r="58" spans="1:17" ht="18" x14ac:dyDescent="0.25">
      <c r="A58" s="86" t="str">
        <f>VLOOKUP(E58,'LISTADO ATM'!$A$2:$C$894,3,0)</f>
        <v>NORTE</v>
      </c>
      <c r="B58" s="117" t="s">
        <v>2550</v>
      </c>
      <c r="C58" s="87">
        <v>44201.717361111114</v>
      </c>
      <c r="D58" s="87" t="s">
        <v>2190</v>
      </c>
      <c r="E58" s="115">
        <v>97</v>
      </c>
      <c r="F58" s="86" t="str">
        <f>VLOOKUP(E58,VIP!$A$2:$O11114,2,0)</f>
        <v>DRBR097</v>
      </c>
      <c r="G58" s="119" t="str">
        <f>VLOOKUP(E58,'LISTADO ATM'!$A$2:$B$893,2,0)</f>
        <v xml:space="preserve">ATM Oficina Villa Riva </v>
      </c>
      <c r="H58" s="119" t="str">
        <f>VLOOKUP(E58,VIP!$A$2:$O16035,7,FALSE)</f>
        <v>Si</v>
      </c>
      <c r="I58" s="119" t="str">
        <f>VLOOKUP(E58,VIP!$A$2:$O8000,8,FALSE)</f>
        <v>Si</v>
      </c>
      <c r="J58" s="119" t="str">
        <f>VLOOKUP(E58,VIP!$A$2:$O7950,8,FALSE)</f>
        <v>Si</v>
      </c>
      <c r="K58" s="119" t="str">
        <f>VLOOKUP(E58,VIP!$A$2:$O11524,6,0)</f>
        <v>NO</v>
      </c>
      <c r="L58" s="119" t="s">
        <v>2228</v>
      </c>
      <c r="M58" s="165" t="s">
        <v>2587</v>
      </c>
      <c r="N58" s="88" t="s">
        <v>2483</v>
      </c>
      <c r="O58" s="119" t="s">
        <v>2484</v>
      </c>
      <c r="P58" s="91"/>
      <c r="Q58" s="165">
        <v>44348.423611111109</v>
      </c>
    </row>
    <row r="59" spans="1:17" ht="18" x14ac:dyDescent="0.25">
      <c r="A59" s="86" t="str">
        <f>VLOOKUP(E59,'LISTADO ATM'!$A$2:$C$894,3,0)</f>
        <v>DISTRITO NACIONAL</v>
      </c>
      <c r="B59" s="117" t="s">
        <v>2549</v>
      </c>
      <c r="C59" s="87">
        <v>44201.721828703703</v>
      </c>
      <c r="D59" s="87" t="s">
        <v>2477</v>
      </c>
      <c r="E59" s="115">
        <v>113</v>
      </c>
      <c r="F59" s="86" t="str">
        <f>VLOOKUP(E59,VIP!$A$2:$O11113,2,0)</f>
        <v>DRBR113</v>
      </c>
      <c r="G59" s="119" t="str">
        <f>VLOOKUP(E59,'LISTADO ATM'!$A$2:$B$893,2,0)</f>
        <v xml:space="preserve">ATM Autoservicio Atalaya del Mar </v>
      </c>
      <c r="H59" s="119" t="str">
        <f>VLOOKUP(E59,VIP!$A$2:$O16034,7,FALSE)</f>
        <v>Si</v>
      </c>
      <c r="I59" s="119" t="str">
        <f>VLOOKUP(E59,VIP!$A$2:$O7999,8,FALSE)</f>
        <v>No</v>
      </c>
      <c r="J59" s="119" t="str">
        <f>VLOOKUP(E59,VIP!$A$2:$O7949,8,FALSE)</f>
        <v>No</v>
      </c>
      <c r="K59" s="119" t="str">
        <f>VLOOKUP(E59,VIP!$A$2:$O11523,6,0)</f>
        <v>NO</v>
      </c>
      <c r="L59" s="119" t="s">
        <v>2559</v>
      </c>
      <c r="M59" s="88" t="s">
        <v>2473</v>
      </c>
      <c r="N59" s="88" t="s">
        <v>2483</v>
      </c>
      <c r="O59" s="119" t="s">
        <v>2485</v>
      </c>
      <c r="P59" s="91"/>
      <c r="Q59" s="90" t="s">
        <v>2559</v>
      </c>
    </row>
    <row r="60" spans="1:17" ht="18" x14ac:dyDescent="0.25">
      <c r="A60" s="86" t="str">
        <f>VLOOKUP(E60,'LISTADO ATM'!$A$2:$C$894,3,0)</f>
        <v>NORTE</v>
      </c>
      <c r="B60" s="117" t="s">
        <v>2548</v>
      </c>
      <c r="C60" s="87">
        <v>44201.723877314813</v>
      </c>
      <c r="D60" s="87" t="s">
        <v>2481</v>
      </c>
      <c r="E60" s="115">
        <v>740</v>
      </c>
      <c r="F60" s="86" t="str">
        <f>VLOOKUP(E60,VIP!$A$2:$O11112,2,0)</f>
        <v>DRBR109</v>
      </c>
      <c r="G60" s="119" t="str">
        <f>VLOOKUP(E60,'LISTADO ATM'!$A$2:$B$893,2,0)</f>
        <v xml:space="preserve">ATM EDENORTE (Santiago) </v>
      </c>
      <c r="H60" s="119" t="str">
        <f>VLOOKUP(E60,VIP!$A$2:$O16033,7,FALSE)</f>
        <v>Si</v>
      </c>
      <c r="I60" s="119" t="str">
        <f>VLOOKUP(E60,VIP!$A$2:$O7998,8,FALSE)</f>
        <v>Si</v>
      </c>
      <c r="J60" s="119" t="str">
        <f>VLOOKUP(E60,VIP!$A$2:$O7948,8,FALSE)</f>
        <v>Si</v>
      </c>
      <c r="K60" s="119" t="str">
        <f>VLOOKUP(E60,VIP!$A$2:$O11522,6,0)</f>
        <v>NO</v>
      </c>
      <c r="L60" s="119" t="s">
        <v>2430</v>
      </c>
      <c r="M60" s="88" t="s">
        <v>2473</v>
      </c>
      <c r="N60" s="88" t="s">
        <v>2483</v>
      </c>
      <c r="O60" s="119" t="s">
        <v>2488</v>
      </c>
      <c r="P60" s="91"/>
      <c r="Q60" s="90" t="s">
        <v>2430</v>
      </c>
    </row>
    <row r="61" spans="1:17" ht="18" x14ac:dyDescent="0.25">
      <c r="A61" s="86" t="str">
        <f>VLOOKUP(E61,'LISTADO ATM'!$A$2:$C$894,3,0)</f>
        <v>SUR</v>
      </c>
      <c r="B61" s="117" t="s">
        <v>2547</v>
      </c>
      <c r="C61" s="87">
        <v>44201.7265162037</v>
      </c>
      <c r="D61" s="87" t="s">
        <v>2189</v>
      </c>
      <c r="E61" s="115">
        <v>733</v>
      </c>
      <c r="F61" s="86" t="str">
        <f>VLOOKUP(E61,VIP!$A$2:$O11111,2,0)</f>
        <v>DRBR484</v>
      </c>
      <c r="G61" s="119" t="str">
        <f>VLOOKUP(E61,'LISTADO ATM'!$A$2:$B$893,2,0)</f>
        <v xml:space="preserve">ATM Zona Franca Perdenales </v>
      </c>
      <c r="H61" s="119" t="str">
        <f>VLOOKUP(E61,VIP!$A$2:$O16032,7,FALSE)</f>
        <v>Si</v>
      </c>
      <c r="I61" s="119" t="str">
        <f>VLOOKUP(E61,VIP!$A$2:$O7997,8,FALSE)</f>
        <v>Si</v>
      </c>
      <c r="J61" s="119" t="str">
        <f>VLOOKUP(E61,VIP!$A$2:$O7947,8,FALSE)</f>
        <v>Si</v>
      </c>
      <c r="K61" s="119" t="str">
        <f>VLOOKUP(E61,VIP!$A$2:$O11521,6,0)</f>
        <v>NO</v>
      </c>
      <c r="L61" s="119" t="s">
        <v>2228</v>
      </c>
      <c r="M61" s="88" t="s">
        <v>2473</v>
      </c>
      <c r="N61" s="88" t="s">
        <v>2483</v>
      </c>
      <c r="O61" s="119" t="s">
        <v>2486</v>
      </c>
      <c r="P61" s="91"/>
      <c r="Q61" s="90" t="s">
        <v>2228</v>
      </c>
    </row>
    <row r="62" spans="1:17" ht="18" x14ac:dyDescent="0.25">
      <c r="A62" s="86" t="str">
        <f>VLOOKUP(E62,'LISTADO ATM'!$A$2:$C$894,3,0)</f>
        <v>NORTE</v>
      </c>
      <c r="B62" s="117" t="s">
        <v>2546</v>
      </c>
      <c r="C62" s="87">
        <v>44201.728194444448</v>
      </c>
      <c r="D62" s="87" t="s">
        <v>2190</v>
      </c>
      <c r="E62" s="115">
        <v>950</v>
      </c>
      <c r="F62" s="86" t="str">
        <f>VLOOKUP(E62,VIP!$A$2:$O11110,2,0)</f>
        <v>DRBR12G</v>
      </c>
      <c r="G62" s="119" t="str">
        <f>VLOOKUP(E62,'LISTADO ATM'!$A$2:$B$893,2,0)</f>
        <v xml:space="preserve">ATM Oficina Monterrico </v>
      </c>
      <c r="H62" s="119" t="str">
        <f>VLOOKUP(E62,VIP!$A$2:$O16031,7,FALSE)</f>
        <v>Si</v>
      </c>
      <c r="I62" s="119" t="str">
        <f>VLOOKUP(E62,VIP!$A$2:$O7996,8,FALSE)</f>
        <v>Si</v>
      </c>
      <c r="J62" s="119" t="str">
        <f>VLOOKUP(E62,VIP!$A$2:$O7946,8,FALSE)</f>
        <v>Si</v>
      </c>
      <c r="K62" s="119" t="str">
        <f>VLOOKUP(E62,VIP!$A$2:$O11520,6,0)</f>
        <v>SI</v>
      </c>
      <c r="L62" s="119" t="s">
        <v>2228</v>
      </c>
      <c r="M62" s="88" t="s">
        <v>2473</v>
      </c>
      <c r="N62" s="88" t="s">
        <v>2483</v>
      </c>
      <c r="O62" s="119" t="s">
        <v>2484</v>
      </c>
      <c r="P62" s="91"/>
      <c r="Q62" s="90" t="s">
        <v>2228</v>
      </c>
    </row>
    <row r="63" spans="1:17" ht="18" x14ac:dyDescent="0.25">
      <c r="A63" s="86" t="str">
        <f>VLOOKUP(E63,'LISTADO ATM'!$A$2:$C$894,3,0)</f>
        <v>DISTRITO NACIONAL</v>
      </c>
      <c r="B63" s="117" t="s">
        <v>2545</v>
      </c>
      <c r="C63" s="87">
        <v>44201.732766203706</v>
      </c>
      <c r="D63" s="87" t="s">
        <v>2189</v>
      </c>
      <c r="E63" s="115">
        <v>889</v>
      </c>
      <c r="F63" s="86" t="str">
        <f>VLOOKUP(E63,VIP!$A$2:$O11109,2,0)</f>
        <v>DRBR889</v>
      </c>
      <c r="G63" s="119" t="str">
        <f>VLOOKUP(E63,'LISTADO ATM'!$A$2:$B$893,2,0)</f>
        <v>ATM Oficina Plaza Lama Máximo Gómez II</v>
      </c>
      <c r="H63" s="119" t="str">
        <f>VLOOKUP(E63,VIP!$A$2:$O16030,7,FALSE)</f>
        <v>Si</v>
      </c>
      <c r="I63" s="119" t="str">
        <f>VLOOKUP(E63,VIP!$A$2:$O7995,8,FALSE)</f>
        <v>Si</v>
      </c>
      <c r="J63" s="119" t="str">
        <f>VLOOKUP(E63,VIP!$A$2:$O7945,8,FALSE)</f>
        <v>Si</v>
      </c>
      <c r="K63" s="119" t="str">
        <f>VLOOKUP(E63,VIP!$A$2:$O11519,6,0)</f>
        <v>NO</v>
      </c>
      <c r="L63" s="119" t="s">
        <v>2463</v>
      </c>
      <c r="M63" s="88" t="s">
        <v>2473</v>
      </c>
      <c r="N63" s="88" t="s">
        <v>2483</v>
      </c>
      <c r="O63" s="119" t="s">
        <v>2486</v>
      </c>
      <c r="P63" s="91"/>
      <c r="Q63" s="90" t="s">
        <v>2463</v>
      </c>
    </row>
    <row r="64" spans="1:17" ht="18" x14ac:dyDescent="0.25">
      <c r="A64" s="86" t="str">
        <f>VLOOKUP(E64,'LISTADO ATM'!$A$2:$C$894,3,0)</f>
        <v>DISTRITO NACIONAL</v>
      </c>
      <c r="B64" s="117" t="s">
        <v>2544</v>
      </c>
      <c r="C64" s="87">
        <v>44201.745358796295</v>
      </c>
      <c r="D64" s="87" t="s">
        <v>2477</v>
      </c>
      <c r="E64" s="115">
        <v>686</v>
      </c>
      <c r="F64" s="86" t="str">
        <f>VLOOKUP(E64,VIP!$A$2:$O11108,2,0)</f>
        <v>DRBR686</v>
      </c>
      <c r="G64" s="119" t="str">
        <f>VLOOKUP(E64,'LISTADO ATM'!$A$2:$B$893,2,0)</f>
        <v>ATM Autoservicio Oficina Máximo Gómez</v>
      </c>
      <c r="H64" s="119" t="str">
        <f>VLOOKUP(E64,VIP!$A$2:$O16029,7,FALSE)</f>
        <v>Si</v>
      </c>
      <c r="I64" s="119" t="str">
        <f>VLOOKUP(E64,VIP!$A$2:$O7994,8,FALSE)</f>
        <v>Si</v>
      </c>
      <c r="J64" s="119" t="str">
        <f>VLOOKUP(E64,VIP!$A$2:$O7944,8,FALSE)</f>
        <v>Si</v>
      </c>
      <c r="K64" s="119" t="str">
        <f>VLOOKUP(E64,VIP!$A$2:$O11518,6,0)</f>
        <v>NO</v>
      </c>
      <c r="L64" s="119" t="s">
        <v>2559</v>
      </c>
      <c r="M64" s="88" t="s">
        <v>2473</v>
      </c>
      <c r="N64" s="88" t="s">
        <v>2483</v>
      </c>
      <c r="O64" s="119" t="s">
        <v>2485</v>
      </c>
      <c r="P64" s="91"/>
      <c r="Q64" s="90" t="s">
        <v>2559</v>
      </c>
    </row>
    <row r="65" spans="1:17" ht="18" x14ac:dyDescent="0.25">
      <c r="A65" s="86" t="str">
        <f>VLOOKUP(E65,'LISTADO ATM'!$A$2:$C$894,3,0)</f>
        <v>ESTE</v>
      </c>
      <c r="B65" s="117" t="s">
        <v>2543</v>
      </c>
      <c r="C65" s="87">
        <v>44201.802499999998</v>
      </c>
      <c r="D65" s="87" t="s">
        <v>2477</v>
      </c>
      <c r="E65" s="115">
        <v>114</v>
      </c>
      <c r="F65" s="86" t="str">
        <f>VLOOKUP(E65,VIP!$A$2:$O11107,2,0)</f>
        <v>DRBR114</v>
      </c>
      <c r="G65" s="119" t="str">
        <f>VLOOKUP(E65,'LISTADO ATM'!$A$2:$B$893,2,0)</f>
        <v xml:space="preserve">ATM Oficina Hato Mayor </v>
      </c>
      <c r="H65" s="119" t="str">
        <f>VLOOKUP(E65,VIP!$A$2:$O16028,7,FALSE)</f>
        <v>Si</v>
      </c>
      <c r="I65" s="119" t="str">
        <f>VLOOKUP(E65,VIP!$A$2:$O7993,8,FALSE)</f>
        <v>Si</v>
      </c>
      <c r="J65" s="119" t="str">
        <f>VLOOKUP(E65,VIP!$A$2:$O7943,8,FALSE)</f>
        <v>Si</v>
      </c>
      <c r="K65" s="119" t="str">
        <f>VLOOKUP(E65,VIP!$A$2:$O11517,6,0)</f>
        <v>NO</v>
      </c>
      <c r="L65" s="119" t="s">
        <v>2430</v>
      </c>
      <c r="M65" s="88" t="s">
        <v>2473</v>
      </c>
      <c r="N65" s="88" t="s">
        <v>2483</v>
      </c>
      <c r="O65" s="119" t="s">
        <v>2485</v>
      </c>
      <c r="P65" s="91"/>
      <c r="Q65" s="90" t="s">
        <v>2430</v>
      </c>
    </row>
    <row r="66" spans="1:17" ht="18" x14ac:dyDescent="0.25">
      <c r="A66" s="86" t="str">
        <f>VLOOKUP(E66,'LISTADO ATM'!$A$2:$C$894,3,0)</f>
        <v>DISTRITO NACIONAL</v>
      </c>
      <c r="B66" s="117" t="s">
        <v>2542</v>
      </c>
      <c r="C66" s="87">
        <v>44201.805555555555</v>
      </c>
      <c r="D66" s="87" t="s">
        <v>2477</v>
      </c>
      <c r="E66" s="115">
        <v>561</v>
      </c>
      <c r="F66" s="86" t="str">
        <f>VLOOKUP(E66,VIP!$A$2:$O11106,2,0)</f>
        <v>DRBR133</v>
      </c>
      <c r="G66" s="119" t="str">
        <f>VLOOKUP(E66,'LISTADO ATM'!$A$2:$B$893,2,0)</f>
        <v xml:space="preserve">ATM Comando Regional P.N. S.D. Este </v>
      </c>
      <c r="H66" s="119" t="str">
        <f>VLOOKUP(E66,VIP!$A$2:$O16027,7,FALSE)</f>
        <v>Si</v>
      </c>
      <c r="I66" s="119" t="str">
        <f>VLOOKUP(E66,VIP!$A$2:$O7992,8,FALSE)</f>
        <v>Si</v>
      </c>
      <c r="J66" s="119" t="str">
        <f>VLOOKUP(E66,VIP!$A$2:$O7942,8,FALSE)</f>
        <v>Si</v>
      </c>
      <c r="K66" s="119" t="str">
        <f>VLOOKUP(E66,VIP!$A$2:$O11516,6,0)</f>
        <v>NO</v>
      </c>
      <c r="L66" s="119" t="s">
        <v>2430</v>
      </c>
      <c r="M66" s="88" t="s">
        <v>2473</v>
      </c>
      <c r="N66" s="88" t="s">
        <v>2483</v>
      </c>
      <c r="O66" s="119" t="s">
        <v>2485</v>
      </c>
      <c r="P66" s="91"/>
      <c r="Q66" s="90" t="s">
        <v>2430</v>
      </c>
    </row>
    <row r="67" spans="1:17" ht="18" x14ac:dyDescent="0.25">
      <c r="A67" s="86" t="str">
        <f>VLOOKUP(E67,'LISTADO ATM'!$A$2:$C$894,3,0)</f>
        <v>NORTE</v>
      </c>
      <c r="B67" s="117" t="s">
        <v>2541</v>
      </c>
      <c r="C67" s="87">
        <v>44201.808240740742</v>
      </c>
      <c r="D67" s="87" t="s">
        <v>2478</v>
      </c>
      <c r="E67" s="115">
        <v>310</v>
      </c>
      <c r="F67" s="86" t="str">
        <f>VLOOKUP(E67,VIP!$A$2:$O11105,2,0)</f>
        <v>DRBR310</v>
      </c>
      <c r="G67" s="119" t="str">
        <f>VLOOKUP(E67,'LISTADO ATM'!$A$2:$B$893,2,0)</f>
        <v xml:space="preserve">ATM Farmacia San Judas Tadeo Jarabacoa </v>
      </c>
      <c r="H67" s="119" t="str">
        <f>VLOOKUP(E67,VIP!$A$2:$O16026,7,FALSE)</f>
        <v>Si</v>
      </c>
      <c r="I67" s="119" t="str">
        <f>VLOOKUP(E67,VIP!$A$2:$O7991,8,FALSE)</f>
        <v>Si</v>
      </c>
      <c r="J67" s="119" t="str">
        <f>VLOOKUP(E67,VIP!$A$2:$O7941,8,FALSE)</f>
        <v>Si</v>
      </c>
      <c r="K67" s="119" t="str">
        <f>VLOOKUP(E67,VIP!$A$2:$O11515,6,0)</f>
        <v>NO</v>
      </c>
      <c r="L67" s="119" t="s">
        <v>2430</v>
      </c>
      <c r="M67" s="88" t="s">
        <v>2473</v>
      </c>
      <c r="N67" s="88" t="s">
        <v>2483</v>
      </c>
      <c r="O67" s="119" t="s">
        <v>2487</v>
      </c>
      <c r="P67" s="91"/>
      <c r="Q67" s="90" t="s">
        <v>2430</v>
      </c>
    </row>
    <row r="68" spans="1:17" ht="18" x14ac:dyDescent="0.25">
      <c r="A68" s="86" t="str">
        <f>VLOOKUP(E68,'LISTADO ATM'!$A$2:$C$894,3,0)</f>
        <v>DISTRITO NACIONAL</v>
      </c>
      <c r="B68" s="117" t="s">
        <v>2540</v>
      </c>
      <c r="C68" s="87">
        <v>44201.811064814814</v>
      </c>
      <c r="D68" s="87" t="s">
        <v>2477</v>
      </c>
      <c r="E68" s="164">
        <v>655</v>
      </c>
      <c r="F68" s="86" t="str">
        <f>VLOOKUP(E68,VIP!$A$2:$O11104,2,0)</f>
        <v>DRBR655</v>
      </c>
      <c r="G68" s="119" t="str">
        <f>VLOOKUP(E68,'LISTADO ATM'!$A$2:$B$893,2,0)</f>
        <v>ATM Farmacia Sandra</v>
      </c>
      <c r="H68" s="119" t="str">
        <f>VLOOKUP(E68,VIP!$A$2:$O16025,7,FALSE)</f>
        <v>Si</v>
      </c>
      <c r="I68" s="119" t="str">
        <f>VLOOKUP(E68,VIP!$A$2:$O7990,8,FALSE)</f>
        <v>Si</v>
      </c>
      <c r="J68" s="119" t="str">
        <f>VLOOKUP(E68,VIP!$A$2:$O7940,8,FALSE)</f>
        <v>Si</v>
      </c>
      <c r="K68" s="119" t="str">
        <f>VLOOKUP(E68,VIP!$A$2:$O11514,6,0)</f>
        <v>NO</v>
      </c>
      <c r="L68" s="119" t="s">
        <v>2430</v>
      </c>
      <c r="M68" s="88" t="s">
        <v>2473</v>
      </c>
      <c r="N68" s="88" t="s">
        <v>2483</v>
      </c>
      <c r="O68" s="119" t="s">
        <v>2485</v>
      </c>
      <c r="P68" s="91"/>
      <c r="Q68" s="90" t="s">
        <v>2430</v>
      </c>
    </row>
    <row r="69" spans="1:17" ht="18" x14ac:dyDescent="0.25">
      <c r="A69" s="86" t="str">
        <f>VLOOKUP(E69,'LISTADO ATM'!$A$2:$C$894,3,0)</f>
        <v>DISTRITO NACIONAL</v>
      </c>
      <c r="B69" s="117" t="s">
        <v>2539</v>
      </c>
      <c r="C69" s="87">
        <v>44201.831446759257</v>
      </c>
      <c r="D69" s="87" t="s">
        <v>2477</v>
      </c>
      <c r="E69" s="115">
        <v>147</v>
      </c>
      <c r="F69" s="86" t="str">
        <f>VLOOKUP(E69,VIP!$A$2:$O11103,2,0)</f>
        <v>DRBR147</v>
      </c>
      <c r="G69" s="119" t="str">
        <f>VLOOKUP(E69,'LISTADO ATM'!$A$2:$B$893,2,0)</f>
        <v xml:space="preserve">ATM Kiosco Megacentro I </v>
      </c>
      <c r="H69" s="119" t="str">
        <f>VLOOKUP(E69,VIP!$A$2:$O16024,7,FALSE)</f>
        <v>Si</v>
      </c>
      <c r="I69" s="119" t="str">
        <f>VLOOKUP(E69,VIP!$A$2:$O7989,8,FALSE)</f>
        <v>Si</v>
      </c>
      <c r="J69" s="119" t="str">
        <f>VLOOKUP(E69,VIP!$A$2:$O7939,8,FALSE)</f>
        <v>Si</v>
      </c>
      <c r="K69" s="119" t="str">
        <f>VLOOKUP(E69,VIP!$A$2:$O11513,6,0)</f>
        <v>NO</v>
      </c>
      <c r="L69" s="119" t="s">
        <v>2466</v>
      </c>
      <c r="M69" s="88" t="s">
        <v>2473</v>
      </c>
      <c r="N69" s="88" t="s">
        <v>2483</v>
      </c>
      <c r="O69" s="119" t="s">
        <v>2485</v>
      </c>
      <c r="P69" s="91"/>
      <c r="Q69" s="90" t="s">
        <v>2466</v>
      </c>
    </row>
    <row r="70" spans="1:17" ht="18" x14ac:dyDescent="0.25">
      <c r="A70" s="86" t="str">
        <f>VLOOKUP(E70,'LISTADO ATM'!$A$2:$C$894,3,0)</f>
        <v>DISTRITO NACIONAL</v>
      </c>
      <c r="B70" s="117" t="s">
        <v>2538</v>
      </c>
      <c r="C70" s="87">
        <v>44201.832974537036</v>
      </c>
      <c r="D70" s="87" t="s">
        <v>2477</v>
      </c>
      <c r="E70" s="115">
        <v>152</v>
      </c>
      <c r="F70" s="86" t="str">
        <f>VLOOKUP(E70,VIP!$A$2:$O11102,2,0)</f>
        <v>DRBR152</v>
      </c>
      <c r="G70" s="119" t="str">
        <f>VLOOKUP(E70,'LISTADO ATM'!$A$2:$B$893,2,0)</f>
        <v xml:space="preserve">ATM Kiosco Megacentro II </v>
      </c>
      <c r="H70" s="119" t="str">
        <f>VLOOKUP(E70,VIP!$A$2:$O16023,7,FALSE)</f>
        <v>Si</v>
      </c>
      <c r="I70" s="119" t="str">
        <f>VLOOKUP(E70,VIP!$A$2:$O7988,8,FALSE)</f>
        <v>Si</v>
      </c>
      <c r="J70" s="119" t="str">
        <f>VLOOKUP(E70,VIP!$A$2:$O7938,8,FALSE)</f>
        <v>Si</v>
      </c>
      <c r="K70" s="119" t="str">
        <f>VLOOKUP(E70,VIP!$A$2:$O11512,6,0)</f>
        <v>NO</v>
      </c>
      <c r="L70" s="119" t="s">
        <v>2466</v>
      </c>
      <c r="M70" s="88" t="s">
        <v>2473</v>
      </c>
      <c r="N70" s="88" t="s">
        <v>2483</v>
      </c>
      <c r="O70" s="119" t="s">
        <v>2485</v>
      </c>
      <c r="P70" s="91"/>
      <c r="Q70" s="90" t="s">
        <v>2466</v>
      </c>
    </row>
    <row r="71" spans="1:17" ht="18" x14ac:dyDescent="0.25">
      <c r="A71" s="86" t="str">
        <f>VLOOKUP(E71,'LISTADO ATM'!$A$2:$C$894,3,0)</f>
        <v>NORTE</v>
      </c>
      <c r="B71" s="117" t="s">
        <v>2537</v>
      </c>
      <c r="C71" s="87">
        <v>44201.8356712963</v>
      </c>
      <c r="D71" s="87" t="s">
        <v>2481</v>
      </c>
      <c r="E71" s="115">
        <v>402</v>
      </c>
      <c r="F71" s="86" t="str">
        <f>VLOOKUP(E71,VIP!$A$2:$O11101,2,0)</f>
        <v>DRBR402</v>
      </c>
      <c r="G71" s="119" t="str">
        <f>VLOOKUP(E71,'LISTADO ATM'!$A$2:$B$893,2,0)</f>
        <v xml:space="preserve">ATM La Sirena La Vega </v>
      </c>
      <c r="H71" s="119" t="str">
        <f>VLOOKUP(E71,VIP!$A$2:$O16022,7,FALSE)</f>
        <v>Si</v>
      </c>
      <c r="I71" s="119" t="str">
        <f>VLOOKUP(E71,VIP!$A$2:$O7987,8,FALSE)</f>
        <v>Si</v>
      </c>
      <c r="J71" s="119" t="str">
        <f>VLOOKUP(E71,VIP!$A$2:$O7937,8,FALSE)</f>
        <v>Si</v>
      </c>
      <c r="K71" s="119" t="str">
        <f>VLOOKUP(E71,VIP!$A$2:$O11511,6,0)</f>
        <v>NO</v>
      </c>
      <c r="L71" s="119" t="s">
        <v>2430</v>
      </c>
      <c r="M71" s="88" t="s">
        <v>2473</v>
      </c>
      <c r="N71" s="88" t="s">
        <v>2483</v>
      </c>
      <c r="O71" s="119" t="s">
        <v>2488</v>
      </c>
      <c r="P71" s="91"/>
      <c r="Q71" s="90" t="s">
        <v>2430</v>
      </c>
    </row>
    <row r="72" spans="1:17" ht="18" x14ac:dyDescent="0.25">
      <c r="A72" s="86" t="str">
        <f>VLOOKUP(E72,'LISTADO ATM'!$A$2:$C$894,3,0)</f>
        <v>DISTRITO NACIONAL</v>
      </c>
      <c r="B72" s="117" t="s">
        <v>2536</v>
      </c>
      <c r="C72" s="87">
        <v>44201.837210648147</v>
      </c>
      <c r="D72" s="87" t="s">
        <v>2477</v>
      </c>
      <c r="E72" s="115">
        <v>407</v>
      </c>
      <c r="F72" s="86" t="str">
        <f>VLOOKUP(E72,VIP!$A$2:$O11100,2,0)</f>
        <v>DRBR407</v>
      </c>
      <c r="G72" s="119" t="str">
        <f>VLOOKUP(E72,'LISTADO ATM'!$A$2:$B$893,2,0)</f>
        <v xml:space="preserve">ATM Multicentro La Sirena Villa Mella </v>
      </c>
      <c r="H72" s="119" t="str">
        <f>VLOOKUP(E72,VIP!$A$2:$O16021,7,FALSE)</f>
        <v>Si</v>
      </c>
      <c r="I72" s="119" t="str">
        <f>VLOOKUP(E72,VIP!$A$2:$O7986,8,FALSE)</f>
        <v>Si</v>
      </c>
      <c r="J72" s="119" t="str">
        <f>VLOOKUP(E72,VIP!$A$2:$O7936,8,FALSE)</f>
        <v>Si</v>
      </c>
      <c r="K72" s="119" t="str">
        <f>VLOOKUP(E72,VIP!$A$2:$O11510,6,0)</f>
        <v>NO</v>
      </c>
      <c r="L72" s="119" t="s">
        <v>2430</v>
      </c>
      <c r="M72" s="88" t="s">
        <v>2473</v>
      </c>
      <c r="N72" s="88" t="s">
        <v>2483</v>
      </c>
      <c r="O72" s="119" t="s">
        <v>2485</v>
      </c>
      <c r="P72" s="91"/>
      <c r="Q72" s="90" t="s">
        <v>2430</v>
      </c>
    </row>
    <row r="73" spans="1:17" ht="18" x14ac:dyDescent="0.25">
      <c r="A73" s="86" t="str">
        <f>VLOOKUP(E73,'LISTADO ATM'!$A$2:$C$894,3,0)</f>
        <v>DISTRITO NACIONAL</v>
      </c>
      <c r="B73" s="117" t="s">
        <v>2535</v>
      </c>
      <c r="C73" s="87">
        <v>44201.840208333335</v>
      </c>
      <c r="D73" s="87" t="s">
        <v>2477</v>
      </c>
      <c r="E73" s="115">
        <v>160</v>
      </c>
      <c r="F73" s="86" t="str">
        <f>VLOOKUP(E73,VIP!$A$2:$O11099,2,0)</f>
        <v>DRBR160</v>
      </c>
      <c r="G73" s="119" t="str">
        <f>VLOOKUP(E73,'LISTADO ATM'!$A$2:$B$893,2,0)</f>
        <v xml:space="preserve">ATM Oficina Herrera </v>
      </c>
      <c r="H73" s="119" t="str">
        <f>VLOOKUP(E73,VIP!$A$2:$O16020,7,FALSE)</f>
        <v>Si</v>
      </c>
      <c r="I73" s="119" t="str">
        <f>VLOOKUP(E73,VIP!$A$2:$O7985,8,FALSE)</f>
        <v>Si</v>
      </c>
      <c r="J73" s="119" t="str">
        <f>VLOOKUP(E73,VIP!$A$2:$O7935,8,FALSE)</f>
        <v>Si</v>
      </c>
      <c r="K73" s="119" t="str">
        <f>VLOOKUP(E73,VIP!$A$2:$O11509,6,0)</f>
        <v>NO</v>
      </c>
      <c r="L73" s="119" t="s">
        <v>2430</v>
      </c>
      <c r="M73" s="88" t="s">
        <v>2473</v>
      </c>
      <c r="N73" s="88" t="s">
        <v>2483</v>
      </c>
      <c r="O73" s="119" t="s">
        <v>2485</v>
      </c>
      <c r="P73" s="91"/>
      <c r="Q73" s="90" t="s">
        <v>2430</v>
      </c>
    </row>
    <row r="74" spans="1:17" ht="18" x14ac:dyDescent="0.25">
      <c r="A74" s="86" t="str">
        <f>VLOOKUP(E74,'LISTADO ATM'!$A$2:$C$894,3,0)</f>
        <v>DISTRITO NACIONAL</v>
      </c>
      <c r="B74" s="117" t="s">
        <v>2534</v>
      </c>
      <c r="C74" s="87">
        <v>44201.846504629626</v>
      </c>
      <c r="D74" s="87" t="s">
        <v>2477</v>
      </c>
      <c r="E74" s="115">
        <v>642</v>
      </c>
      <c r="F74" s="86" t="str">
        <f>VLOOKUP(E74,VIP!$A$2:$O11098,2,0)</f>
        <v>DRBR24O</v>
      </c>
      <c r="G74" s="119" t="str">
        <f>VLOOKUP(E74,'LISTADO ATM'!$A$2:$B$893,2,0)</f>
        <v xml:space="preserve">ATM OMSA Sto. Dgo. </v>
      </c>
      <c r="H74" s="119" t="str">
        <f>VLOOKUP(E74,VIP!$A$2:$O16019,7,FALSE)</f>
        <v>Si</v>
      </c>
      <c r="I74" s="119" t="str">
        <f>VLOOKUP(E74,VIP!$A$2:$O7984,8,FALSE)</f>
        <v>Si</v>
      </c>
      <c r="J74" s="119" t="str">
        <f>VLOOKUP(E74,VIP!$A$2:$O7934,8,FALSE)</f>
        <v>Si</v>
      </c>
      <c r="K74" s="119" t="str">
        <f>VLOOKUP(E74,VIP!$A$2:$O11508,6,0)</f>
        <v>NO</v>
      </c>
      <c r="L74" s="119" t="s">
        <v>2466</v>
      </c>
      <c r="M74" s="88" t="s">
        <v>2473</v>
      </c>
      <c r="N74" s="88" t="s">
        <v>2483</v>
      </c>
      <c r="O74" s="119" t="s">
        <v>2485</v>
      </c>
      <c r="P74" s="91"/>
      <c r="Q74" s="90" t="s">
        <v>2466</v>
      </c>
    </row>
    <row r="75" spans="1:17" ht="18" x14ac:dyDescent="0.25">
      <c r="A75" s="86" t="str">
        <f>VLOOKUP(E75,'LISTADO ATM'!$A$2:$C$894,3,0)</f>
        <v>NORTE</v>
      </c>
      <c r="B75" s="117" t="s">
        <v>2533</v>
      </c>
      <c r="C75" s="87">
        <v>44201.849675925929</v>
      </c>
      <c r="D75" s="87" t="s">
        <v>2481</v>
      </c>
      <c r="E75" s="115">
        <v>895</v>
      </c>
      <c r="F75" s="86" t="str">
        <f>VLOOKUP(E75,VIP!$A$2:$O11097,2,0)</f>
        <v>DRBR895</v>
      </c>
      <c r="G75" s="119" t="str">
        <f>VLOOKUP(E75,'LISTADO ATM'!$A$2:$B$893,2,0)</f>
        <v xml:space="preserve">ATM S/M Bravo (Santiago) </v>
      </c>
      <c r="H75" s="119" t="str">
        <f>VLOOKUP(E75,VIP!$A$2:$O16018,7,FALSE)</f>
        <v>Si</v>
      </c>
      <c r="I75" s="119" t="str">
        <f>VLOOKUP(E75,VIP!$A$2:$O7983,8,FALSE)</f>
        <v>No</v>
      </c>
      <c r="J75" s="119" t="str">
        <f>VLOOKUP(E75,VIP!$A$2:$O7933,8,FALSE)</f>
        <v>No</v>
      </c>
      <c r="K75" s="119" t="str">
        <f>VLOOKUP(E75,VIP!$A$2:$O11507,6,0)</f>
        <v>NO</v>
      </c>
      <c r="L75" s="119" t="s">
        <v>2430</v>
      </c>
      <c r="M75" s="88" t="s">
        <v>2473</v>
      </c>
      <c r="N75" s="88" t="s">
        <v>2483</v>
      </c>
      <c r="O75" s="119" t="s">
        <v>2488</v>
      </c>
      <c r="P75" s="91"/>
      <c r="Q75" s="90" t="s">
        <v>2430</v>
      </c>
    </row>
    <row r="76" spans="1:17" ht="18" x14ac:dyDescent="0.25">
      <c r="A76" s="86" t="str">
        <f>VLOOKUP(E76,'LISTADO ATM'!$A$2:$C$894,3,0)</f>
        <v>SUR</v>
      </c>
      <c r="B76" s="117" t="s">
        <v>2532</v>
      </c>
      <c r="C76" s="87">
        <v>44201.851018518515</v>
      </c>
      <c r="D76" s="87" t="s">
        <v>2478</v>
      </c>
      <c r="E76" s="115">
        <v>297</v>
      </c>
      <c r="F76" s="86" t="str">
        <f>VLOOKUP(E76,VIP!$A$2:$O11096,2,0)</f>
        <v>DRBR297</v>
      </c>
      <c r="G76" s="119" t="str">
        <f>VLOOKUP(E76,'LISTADO ATM'!$A$2:$B$893,2,0)</f>
        <v xml:space="preserve">ATM S/M Cadena Ocoa </v>
      </c>
      <c r="H76" s="119" t="str">
        <f>VLOOKUP(E76,VIP!$A$2:$O16017,7,FALSE)</f>
        <v>Si</v>
      </c>
      <c r="I76" s="119" t="str">
        <f>VLOOKUP(E76,VIP!$A$2:$O7982,8,FALSE)</f>
        <v>Si</v>
      </c>
      <c r="J76" s="119" t="str">
        <f>VLOOKUP(E76,VIP!$A$2:$O7932,8,FALSE)</f>
        <v>Si</v>
      </c>
      <c r="K76" s="119" t="str">
        <f>VLOOKUP(E76,VIP!$A$2:$O11506,6,0)</f>
        <v>NO</v>
      </c>
      <c r="L76" s="119" t="s">
        <v>2466</v>
      </c>
      <c r="M76" s="88" t="s">
        <v>2473</v>
      </c>
      <c r="N76" s="88" t="s">
        <v>2483</v>
      </c>
      <c r="O76" s="119" t="s">
        <v>2487</v>
      </c>
      <c r="P76" s="91"/>
      <c r="Q76" s="90" t="s">
        <v>2466</v>
      </c>
    </row>
    <row r="77" spans="1:17" ht="18" x14ac:dyDescent="0.25">
      <c r="A77" s="86" t="str">
        <f>VLOOKUP(E77,'LISTADO ATM'!$A$2:$C$894,3,0)</f>
        <v>NORTE</v>
      </c>
      <c r="B77" s="117" t="s">
        <v>2531</v>
      </c>
      <c r="C77" s="87">
        <v>44201.852986111109</v>
      </c>
      <c r="D77" s="87" t="s">
        <v>2481</v>
      </c>
      <c r="E77" s="115">
        <v>88</v>
      </c>
      <c r="F77" s="86" t="str">
        <f>VLOOKUP(E77,VIP!$A$2:$O11095,2,0)</f>
        <v>DRBR088</v>
      </c>
      <c r="G77" s="119" t="str">
        <f>VLOOKUP(E77,'LISTADO ATM'!$A$2:$B$893,2,0)</f>
        <v xml:space="preserve">ATM S/M La Fuente (Santiago) </v>
      </c>
      <c r="H77" s="119" t="str">
        <f>VLOOKUP(E77,VIP!$A$2:$O16016,7,FALSE)</f>
        <v>Si</v>
      </c>
      <c r="I77" s="119" t="str">
        <f>VLOOKUP(E77,VIP!$A$2:$O7981,8,FALSE)</f>
        <v>Si</v>
      </c>
      <c r="J77" s="119" t="str">
        <f>VLOOKUP(E77,VIP!$A$2:$O7931,8,FALSE)</f>
        <v>Si</v>
      </c>
      <c r="K77" s="119" t="str">
        <f>VLOOKUP(E77,VIP!$A$2:$O11505,6,0)</f>
        <v>NO</v>
      </c>
      <c r="L77" s="119" t="s">
        <v>2430</v>
      </c>
      <c r="M77" s="88" t="s">
        <v>2473</v>
      </c>
      <c r="N77" s="88" t="s">
        <v>2483</v>
      </c>
      <c r="O77" s="119" t="s">
        <v>2488</v>
      </c>
      <c r="P77" s="91"/>
      <c r="Q77" s="90" t="s">
        <v>2430</v>
      </c>
    </row>
    <row r="78" spans="1:17" ht="18" x14ac:dyDescent="0.25">
      <c r="A78" s="86" t="str">
        <f>VLOOKUP(E78,'LISTADO ATM'!$A$2:$C$894,3,0)</f>
        <v>NORTE</v>
      </c>
      <c r="B78" s="117" t="s">
        <v>2576</v>
      </c>
      <c r="C78" s="87">
        <v>44201.860636574071</v>
      </c>
      <c r="D78" s="87" t="s">
        <v>2481</v>
      </c>
      <c r="E78" s="115">
        <v>775</v>
      </c>
      <c r="F78" s="86" t="str">
        <f>VLOOKUP(E78,VIP!$A$2:$O11112,2,0)</f>
        <v>DRBR450</v>
      </c>
      <c r="G78" s="119" t="str">
        <f>VLOOKUP(E78,'LISTADO ATM'!$A$2:$B$893,2,0)</f>
        <v xml:space="preserve">ATM S/M Lilo (Montecristi) </v>
      </c>
      <c r="H78" s="119" t="str">
        <f>VLOOKUP(E78,VIP!$A$2:$O16033,7,FALSE)</f>
        <v>Si</v>
      </c>
      <c r="I78" s="119" t="str">
        <f>VLOOKUP(E78,VIP!$A$2:$O7998,8,FALSE)</f>
        <v>Si</v>
      </c>
      <c r="J78" s="119" t="str">
        <f>VLOOKUP(E78,VIP!$A$2:$O7948,8,FALSE)</f>
        <v>Si</v>
      </c>
      <c r="K78" s="119" t="str">
        <f>VLOOKUP(E78,VIP!$A$2:$O11522,6,0)</f>
        <v>NO</v>
      </c>
      <c r="L78" s="119" t="s">
        <v>2430</v>
      </c>
      <c r="M78" s="88" t="s">
        <v>2473</v>
      </c>
      <c r="N78" s="88" t="s">
        <v>2483</v>
      </c>
      <c r="O78" s="119" t="s">
        <v>2488</v>
      </c>
      <c r="P78" s="91"/>
      <c r="Q78" s="90" t="s">
        <v>2430</v>
      </c>
    </row>
    <row r="79" spans="1:17" ht="18" x14ac:dyDescent="0.25">
      <c r="A79" s="86" t="str">
        <f>VLOOKUP(E79,'LISTADO ATM'!$A$2:$C$894,3,0)</f>
        <v>DISTRITO NACIONAL</v>
      </c>
      <c r="B79" s="117" t="s">
        <v>2575</v>
      </c>
      <c r="C79" s="87">
        <v>44201.863703703704</v>
      </c>
      <c r="D79" s="87" t="s">
        <v>2477</v>
      </c>
      <c r="E79" s="115">
        <v>875</v>
      </c>
      <c r="F79" s="86" t="str">
        <f>VLOOKUP(E79,VIP!$A$2:$O11111,2,0)</f>
        <v>DRBR875</v>
      </c>
      <c r="G79" s="119" t="str">
        <f>VLOOKUP(E79,'LISTADO ATM'!$A$2:$B$893,2,0)</f>
        <v xml:space="preserve">ATM Texaco Aut. Duarte KM 14 1/2 (Los Alcarrizos) </v>
      </c>
      <c r="H79" s="119" t="str">
        <f>VLOOKUP(E79,VIP!$A$2:$O16032,7,FALSE)</f>
        <v>Si</v>
      </c>
      <c r="I79" s="119" t="str">
        <f>VLOOKUP(E79,VIP!$A$2:$O7997,8,FALSE)</f>
        <v>Si</v>
      </c>
      <c r="J79" s="119" t="str">
        <f>VLOOKUP(E79,VIP!$A$2:$O7947,8,FALSE)</f>
        <v>Si</v>
      </c>
      <c r="K79" s="119" t="str">
        <f>VLOOKUP(E79,VIP!$A$2:$O11521,6,0)</f>
        <v>NO</v>
      </c>
      <c r="L79" s="119" t="s">
        <v>2430</v>
      </c>
      <c r="M79" s="88" t="s">
        <v>2473</v>
      </c>
      <c r="N79" s="88" t="s">
        <v>2483</v>
      </c>
      <c r="O79" s="119" t="s">
        <v>2485</v>
      </c>
      <c r="P79" s="91"/>
      <c r="Q79" s="90" t="s">
        <v>2430</v>
      </c>
    </row>
    <row r="80" spans="1:17" ht="18" x14ac:dyDescent="0.25">
      <c r="A80" s="86" t="str">
        <f>VLOOKUP(E80,'LISTADO ATM'!$A$2:$C$894,3,0)</f>
        <v>SUR</v>
      </c>
      <c r="B80" s="117" t="s">
        <v>2574</v>
      </c>
      <c r="C80" s="87">
        <v>44201.865162037036</v>
      </c>
      <c r="D80" s="87" t="s">
        <v>2477</v>
      </c>
      <c r="E80" s="115">
        <v>750</v>
      </c>
      <c r="F80" s="86" t="str">
        <f>VLOOKUP(E80,VIP!$A$2:$O11110,2,0)</f>
        <v>DRBR265</v>
      </c>
      <c r="G80" s="119" t="str">
        <f>VLOOKUP(E80,'LISTADO ATM'!$A$2:$B$893,2,0)</f>
        <v xml:space="preserve">ATM UNP Duvergé </v>
      </c>
      <c r="H80" s="119" t="str">
        <f>VLOOKUP(E80,VIP!$A$2:$O16031,7,FALSE)</f>
        <v>Si</v>
      </c>
      <c r="I80" s="119" t="str">
        <f>VLOOKUP(E80,VIP!$A$2:$O7996,8,FALSE)</f>
        <v>Si</v>
      </c>
      <c r="J80" s="119" t="str">
        <f>VLOOKUP(E80,VIP!$A$2:$O7946,8,FALSE)</f>
        <v>Si</v>
      </c>
      <c r="K80" s="119" t="str">
        <f>VLOOKUP(E80,VIP!$A$2:$O11520,6,0)</f>
        <v>SI</v>
      </c>
      <c r="L80" s="119" t="s">
        <v>2430</v>
      </c>
      <c r="M80" s="88" t="s">
        <v>2473</v>
      </c>
      <c r="N80" s="88" t="s">
        <v>2483</v>
      </c>
      <c r="O80" s="119" t="s">
        <v>2485</v>
      </c>
      <c r="P80" s="91"/>
      <c r="Q80" s="90" t="s">
        <v>2430</v>
      </c>
    </row>
    <row r="81" spans="1:17" ht="18" x14ac:dyDescent="0.25">
      <c r="A81" s="86" t="str">
        <f>VLOOKUP(E81,'LISTADO ATM'!$A$2:$C$894,3,0)</f>
        <v>DISTRITO NACIONAL</v>
      </c>
      <c r="B81" s="117" t="s">
        <v>2573</v>
      </c>
      <c r="C81" s="87">
        <v>44201.872627314813</v>
      </c>
      <c r="D81" s="87" t="s">
        <v>2477</v>
      </c>
      <c r="E81" s="115">
        <v>738</v>
      </c>
      <c r="F81" s="86" t="str">
        <f>VLOOKUP(E81,VIP!$A$2:$O11109,2,0)</f>
        <v>DRBR24S</v>
      </c>
      <c r="G81" s="119" t="str">
        <f>VLOOKUP(E81,'LISTADO ATM'!$A$2:$B$893,2,0)</f>
        <v xml:space="preserve">ATM Zona Franca Los Alcarrizos </v>
      </c>
      <c r="H81" s="119" t="str">
        <f>VLOOKUP(E81,VIP!$A$2:$O16030,7,FALSE)</f>
        <v>Si</v>
      </c>
      <c r="I81" s="119" t="str">
        <f>VLOOKUP(E81,VIP!$A$2:$O7995,8,FALSE)</f>
        <v>Si</v>
      </c>
      <c r="J81" s="119" t="str">
        <f>VLOOKUP(E81,VIP!$A$2:$O7945,8,FALSE)</f>
        <v>Si</v>
      </c>
      <c r="K81" s="119" t="str">
        <f>VLOOKUP(E81,VIP!$A$2:$O11519,6,0)</f>
        <v>NO</v>
      </c>
      <c r="L81" s="119" t="s">
        <v>2430</v>
      </c>
      <c r="M81" s="88" t="s">
        <v>2473</v>
      </c>
      <c r="N81" s="88" t="s">
        <v>2483</v>
      </c>
      <c r="O81" s="119" t="s">
        <v>2485</v>
      </c>
      <c r="P81" s="91"/>
      <c r="Q81" s="90" t="s">
        <v>2430</v>
      </c>
    </row>
    <row r="82" spans="1:17" ht="18" x14ac:dyDescent="0.25">
      <c r="A82" s="86" t="str">
        <f>VLOOKUP(E82,'LISTADO ATM'!$A$2:$C$894,3,0)</f>
        <v>DISTRITO NACIONAL</v>
      </c>
      <c r="B82" s="117" t="s">
        <v>2572</v>
      </c>
      <c r="C82" s="87">
        <v>44201.873831018522</v>
      </c>
      <c r="D82" s="87" t="s">
        <v>2477</v>
      </c>
      <c r="E82" s="115">
        <v>43</v>
      </c>
      <c r="F82" s="86" t="str">
        <f>VLOOKUP(E82,VIP!$A$2:$O11108,2,0)</f>
        <v>DRBR043</v>
      </c>
      <c r="G82" s="119" t="str">
        <f>VLOOKUP(E82,'LISTADO ATM'!$A$2:$B$893,2,0)</f>
        <v xml:space="preserve">ATM Zona Franca San Isidro </v>
      </c>
      <c r="H82" s="119" t="str">
        <f>VLOOKUP(E82,VIP!$A$2:$O16029,7,FALSE)</f>
        <v>Si</v>
      </c>
      <c r="I82" s="119" t="str">
        <f>VLOOKUP(E82,VIP!$A$2:$O7994,8,FALSE)</f>
        <v>No</v>
      </c>
      <c r="J82" s="119" t="str">
        <f>VLOOKUP(E82,VIP!$A$2:$O7944,8,FALSE)</f>
        <v>No</v>
      </c>
      <c r="K82" s="119" t="str">
        <f>VLOOKUP(E82,VIP!$A$2:$O11518,6,0)</f>
        <v>NO</v>
      </c>
      <c r="L82" s="119" t="s">
        <v>2430</v>
      </c>
      <c r="M82" s="88" t="s">
        <v>2473</v>
      </c>
      <c r="N82" s="88" t="s">
        <v>2483</v>
      </c>
      <c r="O82" s="119" t="s">
        <v>2485</v>
      </c>
      <c r="P82" s="91"/>
      <c r="Q82" s="90" t="s">
        <v>2430</v>
      </c>
    </row>
    <row r="83" spans="1:17" ht="18" x14ac:dyDescent="0.25">
      <c r="A83" s="86" t="str">
        <f>VLOOKUP(E83,'LISTADO ATM'!$A$2:$C$894,3,0)</f>
        <v>NORTE</v>
      </c>
      <c r="B83" s="117" t="s">
        <v>2571</v>
      </c>
      <c r="C83" s="87">
        <v>44201.893877314818</v>
      </c>
      <c r="D83" s="87" t="s">
        <v>2481</v>
      </c>
      <c r="E83" s="115">
        <v>171</v>
      </c>
      <c r="F83" s="86" t="str">
        <f>VLOOKUP(E83,VIP!$A$2:$O11107,2,0)</f>
        <v>DRBR171</v>
      </c>
      <c r="G83" s="119" t="str">
        <f>VLOOKUP(E83,'LISTADO ATM'!$A$2:$B$893,2,0)</f>
        <v xml:space="preserve">ATM Oficina Moca </v>
      </c>
      <c r="H83" s="119" t="str">
        <f>VLOOKUP(E83,VIP!$A$2:$O16028,7,FALSE)</f>
        <v>Si</v>
      </c>
      <c r="I83" s="119" t="str">
        <f>VLOOKUP(E83,VIP!$A$2:$O7993,8,FALSE)</f>
        <v>Si</v>
      </c>
      <c r="J83" s="119" t="str">
        <f>VLOOKUP(E83,VIP!$A$2:$O7943,8,FALSE)</f>
        <v>Si</v>
      </c>
      <c r="K83" s="119" t="str">
        <f>VLOOKUP(E83,VIP!$A$2:$O11517,6,0)</f>
        <v>NO</v>
      </c>
      <c r="L83" s="119" t="s">
        <v>2578</v>
      </c>
      <c r="M83" s="88" t="s">
        <v>2473</v>
      </c>
      <c r="N83" s="88" t="s">
        <v>2483</v>
      </c>
      <c r="O83" s="119" t="s">
        <v>2488</v>
      </c>
      <c r="P83" s="91"/>
      <c r="Q83" s="90" t="s">
        <v>2578</v>
      </c>
    </row>
    <row r="84" spans="1:17" ht="18" x14ac:dyDescent="0.25">
      <c r="A84" s="86" t="str">
        <f>VLOOKUP(E84,'LISTADO ATM'!$A$2:$C$894,3,0)</f>
        <v>DISTRITO NACIONAL</v>
      </c>
      <c r="B84" s="117" t="s">
        <v>2570</v>
      </c>
      <c r="C84" s="87">
        <v>44201.900706018518</v>
      </c>
      <c r="D84" s="87" t="s">
        <v>2189</v>
      </c>
      <c r="E84" s="115">
        <v>816</v>
      </c>
      <c r="F84" s="86" t="str">
        <f>VLOOKUP(E84,VIP!$A$2:$O11106,2,0)</f>
        <v>DRBR816</v>
      </c>
      <c r="G84" s="119" t="str">
        <f>VLOOKUP(E84,'LISTADO ATM'!$A$2:$B$893,2,0)</f>
        <v xml:space="preserve">ATM Oficina Pedro Brand </v>
      </c>
      <c r="H84" s="119" t="str">
        <f>VLOOKUP(E84,VIP!$A$2:$O16027,7,FALSE)</f>
        <v>Si</v>
      </c>
      <c r="I84" s="119" t="str">
        <f>VLOOKUP(E84,VIP!$A$2:$O7992,8,FALSE)</f>
        <v>Si</v>
      </c>
      <c r="J84" s="119" t="str">
        <f>VLOOKUP(E84,VIP!$A$2:$O7942,8,FALSE)</f>
        <v>Si</v>
      </c>
      <c r="K84" s="119" t="str">
        <f>VLOOKUP(E84,VIP!$A$2:$O11516,6,0)</f>
        <v>NO</v>
      </c>
      <c r="L84" s="119" t="s">
        <v>2254</v>
      </c>
      <c r="M84" s="88" t="s">
        <v>2473</v>
      </c>
      <c r="N84" s="88" t="s">
        <v>2483</v>
      </c>
      <c r="O84" s="119" t="s">
        <v>2486</v>
      </c>
      <c r="P84" s="91"/>
      <c r="Q84" s="90" t="s">
        <v>2254</v>
      </c>
    </row>
    <row r="85" spans="1:17" ht="18" x14ac:dyDescent="0.25">
      <c r="A85" s="86" t="str">
        <f>VLOOKUP(E85,'LISTADO ATM'!$A$2:$C$894,3,0)</f>
        <v>ESTE</v>
      </c>
      <c r="B85" s="117" t="s">
        <v>2569</v>
      </c>
      <c r="C85" s="87">
        <v>44201.903321759259</v>
      </c>
      <c r="D85" s="87" t="s">
        <v>2189</v>
      </c>
      <c r="E85" s="115">
        <v>923</v>
      </c>
      <c r="F85" s="86" t="str">
        <f>VLOOKUP(E85,VIP!$A$2:$O11105,2,0)</f>
        <v>DRBR923</v>
      </c>
      <c r="G85" s="119" t="str">
        <f>VLOOKUP(E85,'LISTADO ATM'!$A$2:$B$893,2,0)</f>
        <v xml:space="preserve">ATM Agroindustrial San Pedro de Macorís </v>
      </c>
      <c r="H85" s="119" t="str">
        <f>VLOOKUP(E85,VIP!$A$2:$O16026,7,FALSE)</f>
        <v>Si</v>
      </c>
      <c r="I85" s="119" t="str">
        <f>VLOOKUP(E85,VIP!$A$2:$O7991,8,FALSE)</f>
        <v>Si</v>
      </c>
      <c r="J85" s="119" t="str">
        <f>VLOOKUP(E85,VIP!$A$2:$O7941,8,FALSE)</f>
        <v>Si</v>
      </c>
      <c r="K85" s="119" t="str">
        <f>VLOOKUP(E85,VIP!$A$2:$O11515,6,0)</f>
        <v>NO</v>
      </c>
      <c r="L85" s="119" t="s">
        <v>2254</v>
      </c>
      <c r="M85" s="88" t="s">
        <v>2473</v>
      </c>
      <c r="N85" s="88" t="s">
        <v>2483</v>
      </c>
      <c r="O85" s="119" t="s">
        <v>2486</v>
      </c>
      <c r="P85" s="91"/>
      <c r="Q85" s="90" t="s">
        <v>2254</v>
      </c>
    </row>
    <row r="86" spans="1:17" ht="18" x14ac:dyDescent="0.25">
      <c r="A86" s="86" t="str">
        <f>VLOOKUP(E86,'LISTADO ATM'!$A$2:$C$894,3,0)</f>
        <v>DISTRITO NACIONAL</v>
      </c>
      <c r="B86" s="117" t="s">
        <v>2568</v>
      </c>
      <c r="C86" s="87">
        <v>44201.908414351848</v>
      </c>
      <c r="D86" s="87" t="s">
        <v>2189</v>
      </c>
      <c r="E86" s="115">
        <v>113</v>
      </c>
      <c r="F86" s="86" t="str">
        <f>VLOOKUP(E86,VIP!$A$2:$O11104,2,0)</f>
        <v>DRBR113</v>
      </c>
      <c r="G86" s="119" t="str">
        <f>VLOOKUP(E86,'LISTADO ATM'!$A$2:$B$893,2,0)</f>
        <v xml:space="preserve">ATM Autoservicio Atalaya del Mar </v>
      </c>
      <c r="H86" s="119" t="str">
        <f>VLOOKUP(E86,VIP!$A$2:$O16025,7,FALSE)</f>
        <v>Si</v>
      </c>
      <c r="I86" s="119" t="str">
        <f>VLOOKUP(E86,VIP!$A$2:$O7990,8,FALSE)</f>
        <v>No</v>
      </c>
      <c r="J86" s="119" t="str">
        <f>VLOOKUP(E86,VIP!$A$2:$O7940,8,FALSE)</f>
        <v>No</v>
      </c>
      <c r="K86" s="119" t="str">
        <f>VLOOKUP(E86,VIP!$A$2:$O11514,6,0)</f>
        <v>NO</v>
      </c>
      <c r="L86" s="119" t="s">
        <v>2577</v>
      </c>
      <c r="M86" s="88" t="s">
        <v>2473</v>
      </c>
      <c r="N86" s="88" t="s">
        <v>2483</v>
      </c>
      <c r="O86" s="119" t="s">
        <v>2486</v>
      </c>
      <c r="P86" s="91"/>
      <c r="Q86" s="90" t="s">
        <v>2577</v>
      </c>
    </row>
    <row r="87" spans="1:17" ht="18" x14ac:dyDescent="0.25">
      <c r="A87" s="86" t="str">
        <f>VLOOKUP(E87,'LISTADO ATM'!$A$2:$C$894,3,0)</f>
        <v>DISTRITO NACIONAL</v>
      </c>
      <c r="B87" s="117" t="s">
        <v>2567</v>
      </c>
      <c r="C87" s="87">
        <v>44201.909409722219</v>
      </c>
      <c r="D87" s="87" t="s">
        <v>2189</v>
      </c>
      <c r="E87" s="115">
        <v>686</v>
      </c>
      <c r="F87" s="86" t="str">
        <f>VLOOKUP(E87,VIP!$A$2:$O11103,2,0)</f>
        <v>DRBR686</v>
      </c>
      <c r="G87" s="119" t="str">
        <f>VLOOKUP(E87,'LISTADO ATM'!$A$2:$B$893,2,0)</f>
        <v>ATM Autoservicio Oficina Máximo Gómez</v>
      </c>
      <c r="H87" s="119" t="str">
        <f>VLOOKUP(E87,VIP!$A$2:$O16024,7,FALSE)</f>
        <v>Si</v>
      </c>
      <c r="I87" s="119" t="str">
        <f>VLOOKUP(E87,VIP!$A$2:$O7989,8,FALSE)</f>
        <v>Si</v>
      </c>
      <c r="J87" s="119" t="str">
        <f>VLOOKUP(E87,VIP!$A$2:$O7939,8,FALSE)</f>
        <v>Si</v>
      </c>
      <c r="K87" s="119" t="str">
        <f>VLOOKUP(E87,VIP!$A$2:$O11513,6,0)</f>
        <v>NO</v>
      </c>
      <c r="L87" s="119" t="s">
        <v>2577</v>
      </c>
      <c r="M87" s="88" t="s">
        <v>2473</v>
      </c>
      <c r="N87" s="88" t="s">
        <v>2483</v>
      </c>
      <c r="O87" s="119" t="s">
        <v>2486</v>
      </c>
      <c r="P87" s="91"/>
      <c r="Q87" s="90" t="s">
        <v>2577</v>
      </c>
    </row>
    <row r="88" spans="1:17" ht="18" x14ac:dyDescent="0.25">
      <c r="A88" s="86" t="str">
        <f>VLOOKUP(E88,'LISTADO ATM'!$A$2:$C$894,3,0)</f>
        <v>DISTRITO NACIONAL</v>
      </c>
      <c r="B88" s="117" t="s">
        <v>2566</v>
      </c>
      <c r="C88" s="87">
        <v>44201.910740740743</v>
      </c>
      <c r="D88" s="87" t="s">
        <v>2189</v>
      </c>
      <c r="E88" s="115">
        <v>424</v>
      </c>
      <c r="F88" s="86" t="str">
        <f>VLOOKUP(E88,VIP!$A$2:$O11102,2,0)</f>
        <v>DRBR424</v>
      </c>
      <c r="G88" s="119" t="str">
        <f>VLOOKUP(E88,'LISTADO ATM'!$A$2:$B$893,2,0)</f>
        <v xml:space="preserve">ATM UNP Jumbo Luperón I </v>
      </c>
      <c r="H88" s="119" t="str">
        <f>VLOOKUP(E88,VIP!$A$2:$O16023,7,FALSE)</f>
        <v>Si</v>
      </c>
      <c r="I88" s="119" t="str">
        <f>VLOOKUP(E88,VIP!$A$2:$O7988,8,FALSE)</f>
        <v>Si</v>
      </c>
      <c r="J88" s="119" t="str">
        <f>VLOOKUP(E88,VIP!$A$2:$O7938,8,FALSE)</f>
        <v>Si</v>
      </c>
      <c r="K88" s="119" t="str">
        <f>VLOOKUP(E88,VIP!$A$2:$O11512,6,0)</f>
        <v>NO</v>
      </c>
      <c r="L88" s="119" t="s">
        <v>2577</v>
      </c>
      <c r="M88" s="88" t="s">
        <v>2473</v>
      </c>
      <c r="N88" s="88" t="s">
        <v>2483</v>
      </c>
      <c r="O88" s="119" t="s">
        <v>2486</v>
      </c>
      <c r="P88" s="91"/>
      <c r="Q88" s="90" t="s">
        <v>2577</v>
      </c>
    </row>
    <row r="89" spans="1:17" ht="18" x14ac:dyDescent="0.25">
      <c r="A89" s="86" t="str">
        <f>VLOOKUP(E89,'LISTADO ATM'!$A$2:$C$894,3,0)</f>
        <v>ESTE</v>
      </c>
      <c r="B89" s="117" t="s">
        <v>2565</v>
      </c>
      <c r="C89" s="87">
        <v>44201.911932870367</v>
      </c>
      <c r="D89" s="87" t="s">
        <v>2189</v>
      </c>
      <c r="E89" s="115">
        <v>963</v>
      </c>
      <c r="F89" s="86" t="str">
        <f>VLOOKUP(E89,VIP!$A$2:$O11101,2,0)</f>
        <v>DRBR963</v>
      </c>
      <c r="G89" s="119" t="str">
        <f>VLOOKUP(E89,'LISTADO ATM'!$A$2:$B$893,2,0)</f>
        <v xml:space="preserve">ATM Multiplaza La Romana </v>
      </c>
      <c r="H89" s="119" t="str">
        <f>VLOOKUP(E89,VIP!$A$2:$O16022,7,FALSE)</f>
        <v>Si</v>
      </c>
      <c r="I89" s="119" t="str">
        <f>VLOOKUP(E89,VIP!$A$2:$O7987,8,FALSE)</f>
        <v>Si</v>
      </c>
      <c r="J89" s="119" t="str">
        <f>VLOOKUP(E89,VIP!$A$2:$O7937,8,FALSE)</f>
        <v>Si</v>
      </c>
      <c r="K89" s="119" t="str">
        <f>VLOOKUP(E89,VIP!$A$2:$O11511,6,0)</f>
        <v>NO</v>
      </c>
      <c r="L89" s="119" t="s">
        <v>2577</v>
      </c>
      <c r="M89" s="88" t="s">
        <v>2473</v>
      </c>
      <c r="N89" s="88" t="s">
        <v>2483</v>
      </c>
      <c r="O89" s="119" t="s">
        <v>2486</v>
      </c>
      <c r="P89" s="91"/>
      <c r="Q89" s="90" t="s">
        <v>2577</v>
      </c>
    </row>
    <row r="90" spans="1:17" ht="18" x14ac:dyDescent="0.25">
      <c r="A90" s="86" t="str">
        <f>VLOOKUP(E90,'LISTADO ATM'!$A$2:$C$894,3,0)</f>
        <v>DISTRITO NACIONAL</v>
      </c>
      <c r="B90" s="117" t="s">
        <v>2564</v>
      </c>
      <c r="C90" s="87">
        <v>44201.915023148147</v>
      </c>
      <c r="D90" s="87" t="s">
        <v>2189</v>
      </c>
      <c r="E90" s="115">
        <v>611</v>
      </c>
      <c r="F90" s="86" t="str">
        <f>VLOOKUP(E90,VIP!$A$2:$O11100,2,0)</f>
        <v>DRBR611</v>
      </c>
      <c r="G90" s="119" t="str">
        <f>VLOOKUP(E90,'LISTADO ATM'!$A$2:$B$893,2,0)</f>
        <v xml:space="preserve">ATM DGII Sede Central </v>
      </c>
      <c r="H90" s="119" t="str">
        <f>VLOOKUP(E90,VIP!$A$2:$O16021,7,FALSE)</f>
        <v>Si</v>
      </c>
      <c r="I90" s="119" t="str">
        <f>VLOOKUP(E90,VIP!$A$2:$O7986,8,FALSE)</f>
        <v>Si</v>
      </c>
      <c r="J90" s="119" t="str">
        <f>VLOOKUP(E90,VIP!$A$2:$O7936,8,FALSE)</f>
        <v>Si</v>
      </c>
      <c r="K90" s="119" t="str">
        <f>VLOOKUP(E90,VIP!$A$2:$O11510,6,0)</f>
        <v>NO</v>
      </c>
      <c r="L90" s="119" t="s">
        <v>2579</v>
      </c>
      <c r="M90" s="88" t="s">
        <v>2473</v>
      </c>
      <c r="N90" s="88" t="s">
        <v>2483</v>
      </c>
      <c r="O90" s="119" t="s">
        <v>2486</v>
      </c>
      <c r="P90" s="91"/>
      <c r="Q90" s="90" t="s">
        <v>2579</v>
      </c>
    </row>
    <row r="91" spans="1:17" ht="18" x14ac:dyDescent="0.25">
      <c r="A91" s="86" t="str">
        <f>VLOOKUP(E91,'LISTADO ATM'!$A$2:$C$894,3,0)</f>
        <v>NORTE</v>
      </c>
      <c r="B91" s="117" t="s">
        <v>2563</v>
      </c>
      <c r="C91" s="87">
        <v>44201.915358796294</v>
      </c>
      <c r="D91" s="87" t="s">
        <v>2190</v>
      </c>
      <c r="E91" s="115">
        <v>157</v>
      </c>
      <c r="F91" s="86" t="str">
        <f>VLOOKUP(E91,VIP!$A$2:$O11099,2,0)</f>
        <v>DRBR157</v>
      </c>
      <c r="G91" s="119" t="str">
        <f>VLOOKUP(E91,'LISTADO ATM'!$A$2:$B$893,2,0)</f>
        <v xml:space="preserve">ATM Oficina Samaná </v>
      </c>
      <c r="H91" s="119" t="str">
        <f>VLOOKUP(E91,VIP!$A$2:$O16020,7,FALSE)</f>
        <v>Si</v>
      </c>
      <c r="I91" s="119" t="str">
        <f>VLOOKUP(E91,VIP!$A$2:$O7985,8,FALSE)</f>
        <v>Si</v>
      </c>
      <c r="J91" s="119" t="str">
        <f>VLOOKUP(E91,VIP!$A$2:$O7935,8,FALSE)</f>
        <v>Si</v>
      </c>
      <c r="K91" s="119" t="str">
        <f>VLOOKUP(E91,VIP!$A$2:$O11509,6,0)</f>
        <v>SI</v>
      </c>
      <c r="L91" s="119" t="s">
        <v>2441</v>
      </c>
      <c r="M91" s="88" t="s">
        <v>2473</v>
      </c>
      <c r="N91" s="88" t="s">
        <v>2483</v>
      </c>
      <c r="O91" s="119" t="s">
        <v>2484</v>
      </c>
      <c r="P91" s="91"/>
      <c r="Q91" s="90" t="s">
        <v>2441</v>
      </c>
    </row>
    <row r="92" spans="1:17" ht="18" x14ac:dyDescent="0.25">
      <c r="A92" s="86" t="str">
        <f>VLOOKUP(E92,'LISTADO ATM'!$A$2:$C$894,3,0)</f>
        <v>DISTRITO NACIONAL</v>
      </c>
      <c r="B92" s="117" t="s">
        <v>2562</v>
      </c>
      <c r="C92" s="87">
        <v>44201.91777777778</v>
      </c>
      <c r="D92" s="87" t="s">
        <v>2478</v>
      </c>
      <c r="E92" s="115">
        <v>231</v>
      </c>
      <c r="F92" s="86" t="str">
        <f>VLOOKUP(E92,VIP!$A$2:$O11098,2,0)</f>
        <v>DRBR231</v>
      </c>
      <c r="G92" s="119" t="str">
        <f>VLOOKUP(E92,'LISTADO ATM'!$A$2:$B$893,2,0)</f>
        <v xml:space="preserve">ATM Oficina Zona Oriental </v>
      </c>
      <c r="H92" s="119" t="str">
        <f>VLOOKUP(E92,VIP!$A$2:$O16019,7,FALSE)</f>
        <v>Si</v>
      </c>
      <c r="I92" s="119" t="str">
        <f>VLOOKUP(E92,VIP!$A$2:$O7984,8,FALSE)</f>
        <v>Si</v>
      </c>
      <c r="J92" s="119" t="str">
        <f>VLOOKUP(E92,VIP!$A$2:$O7934,8,FALSE)</f>
        <v>Si</v>
      </c>
      <c r="K92" s="119" t="str">
        <f>VLOOKUP(E92,VIP!$A$2:$O11508,6,0)</f>
        <v>SI</v>
      </c>
      <c r="L92" s="119" t="s">
        <v>2578</v>
      </c>
      <c r="M92" s="88" t="s">
        <v>2473</v>
      </c>
      <c r="N92" s="88" t="s">
        <v>2483</v>
      </c>
      <c r="O92" s="119" t="s">
        <v>2487</v>
      </c>
      <c r="P92" s="91"/>
      <c r="Q92" s="90" t="s">
        <v>2578</v>
      </c>
    </row>
    <row r="93" spans="1:17" ht="18" x14ac:dyDescent="0.25">
      <c r="A93" s="86" t="str">
        <f>VLOOKUP(E93,'LISTADO ATM'!$A$2:$C$894,3,0)</f>
        <v>NORTE</v>
      </c>
      <c r="B93" s="117" t="s">
        <v>2561</v>
      </c>
      <c r="C93" s="87">
        <v>44201.947835648149</v>
      </c>
      <c r="D93" s="87" t="s">
        <v>2190</v>
      </c>
      <c r="E93" s="115">
        <v>538</v>
      </c>
      <c r="F93" s="86" t="str">
        <f>VLOOKUP(E93,VIP!$A$2:$O11097,2,0)</f>
        <v>DRBR538</v>
      </c>
      <c r="G93" s="119" t="str">
        <f>VLOOKUP(E93,'LISTADO ATM'!$A$2:$B$893,2,0)</f>
        <v>ATM  Autoservicio San Fco. Macorís</v>
      </c>
      <c r="H93" s="119" t="str">
        <f>VLOOKUP(E93,VIP!$A$2:$O16018,7,FALSE)</f>
        <v>Si</v>
      </c>
      <c r="I93" s="119" t="str">
        <f>VLOOKUP(E93,VIP!$A$2:$O7983,8,FALSE)</f>
        <v>Si</v>
      </c>
      <c r="J93" s="119" t="str">
        <f>VLOOKUP(E93,VIP!$A$2:$O7933,8,FALSE)</f>
        <v>Si</v>
      </c>
      <c r="K93" s="119" t="str">
        <f>VLOOKUP(E93,VIP!$A$2:$O11507,6,0)</f>
        <v>NO</v>
      </c>
      <c r="L93" s="119" t="s">
        <v>2577</v>
      </c>
      <c r="M93" s="88" t="s">
        <v>2473</v>
      </c>
      <c r="N93" s="88" t="s">
        <v>2483</v>
      </c>
      <c r="O93" s="119" t="s">
        <v>2484</v>
      </c>
      <c r="P93" s="91"/>
      <c r="Q93" s="90" t="s">
        <v>2577</v>
      </c>
    </row>
    <row r="94" spans="1:17" s="92" customFormat="1" ht="18" x14ac:dyDescent="0.25">
      <c r="A94" s="86" t="str">
        <f>VLOOKUP(E94,'LISTADO ATM'!$A$2:$C$894,3,0)</f>
        <v>NORTE</v>
      </c>
      <c r="B94" s="117" t="s">
        <v>2560</v>
      </c>
      <c r="C94" s="87">
        <v>44201.950312499997</v>
      </c>
      <c r="D94" s="87" t="s">
        <v>2190</v>
      </c>
      <c r="E94" s="115">
        <v>854</v>
      </c>
      <c r="F94" s="86" t="str">
        <f>VLOOKUP(E94,VIP!$A$2:$O11096,2,0)</f>
        <v>DRBR854</v>
      </c>
      <c r="G94" s="119" t="str">
        <f>VLOOKUP(E94,'LISTADO ATM'!$A$2:$B$893,2,0)</f>
        <v xml:space="preserve">ATM Centro Comercial Blanco Batista </v>
      </c>
      <c r="H94" s="119" t="str">
        <f>VLOOKUP(E94,VIP!$A$2:$O16017,7,FALSE)</f>
        <v>Si</v>
      </c>
      <c r="I94" s="119" t="str">
        <f>VLOOKUP(E94,VIP!$A$2:$O7982,8,FALSE)</f>
        <v>Si</v>
      </c>
      <c r="J94" s="119" t="str">
        <f>VLOOKUP(E94,VIP!$A$2:$O7932,8,FALSE)</f>
        <v>Si</v>
      </c>
      <c r="K94" s="119" t="str">
        <f>VLOOKUP(E94,VIP!$A$2:$O11506,6,0)</f>
        <v>NO</v>
      </c>
      <c r="L94" s="119" t="s">
        <v>2577</v>
      </c>
      <c r="M94" s="88" t="s">
        <v>2473</v>
      </c>
      <c r="N94" s="88" t="s">
        <v>2483</v>
      </c>
      <c r="O94" s="119" t="s">
        <v>2484</v>
      </c>
      <c r="P94" s="91"/>
      <c r="Q94" s="90" t="s">
        <v>2577</v>
      </c>
    </row>
    <row r="95" spans="1:17" s="92" customFormat="1" ht="16.5" customHeight="1" x14ac:dyDescent="0.25">
      <c r="A95" s="86" t="str">
        <f>VLOOKUP(E95,'LISTADO ATM'!$A$2:$C$894,3,0)</f>
        <v>DISTRITO NACIONAL</v>
      </c>
      <c r="B95" s="117">
        <v>335755284</v>
      </c>
      <c r="C95" s="87">
        <v>44202.045138888891</v>
      </c>
      <c r="D95" s="87" t="s">
        <v>2580</v>
      </c>
      <c r="E95" s="115">
        <v>918</v>
      </c>
      <c r="F95" s="86" t="str">
        <f>VLOOKUP(E95,VIP!$A$2:$O11068,2,0)</f>
        <v>DRBR918</v>
      </c>
      <c r="G95" s="119" t="str">
        <f>VLOOKUP(E95,'LISTADO ATM'!$A$2:$B$893,2,0)</f>
        <v xml:space="preserve">ATM S/M Liverpool de la Jacobo Majluta </v>
      </c>
      <c r="H95" s="119" t="str">
        <f>VLOOKUP(E95,VIP!$A$2:$O15989,7,FALSE)</f>
        <v>Si</v>
      </c>
      <c r="I95" s="119" t="str">
        <f>VLOOKUP(E95,VIP!$A$2:$O7954,8,FALSE)</f>
        <v>Si</v>
      </c>
      <c r="J95" s="119" t="str">
        <f>VLOOKUP(E95,VIP!$A$2:$O7904,8,FALSE)</f>
        <v>Si</v>
      </c>
      <c r="K95" s="119" t="str">
        <f>VLOOKUP(E95,VIP!$A$2:$O11478,6,0)</f>
        <v>NO</v>
      </c>
      <c r="L95" s="119" t="s">
        <v>2254</v>
      </c>
      <c r="M95" s="88" t="s">
        <v>2473</v>
      </c>
      <c r="N95" s="88" t="s">
        <v>2483</v>
      </c>
      <c r="O95" s="119" t="s">
        <v>2486</v>
      </c>
      <c r="P95" s="91"/>
      <c r="Q95" s="90" t="s">
        <v>2254</v>
      </c>
    </row>
    <row r="96" spans="1:17" s="92" customFormat="1" ht="16.5" customHeight="1" x14ac:dyDescent="0.25">
      <c r="A96" s="86" t="str">
        <f>VLOOKUP(E96,'LISTADO ATM'!$A$2:$C$894,3,0)</f>
        <v>ESTE</v>
      </c>
      <c r="B96" s="117">
        <v>335755285</v>
      </c>
      <c r="C96" s="87">
        <v>44202.112500000003</v>
      </c>
      <c r="D96" s="87" t="s">
        <v>2580</v>
      </c>
      <c r="E96" s="115">
        <v>427</v>
      </c>
      <c r="F96" s="86" t="str">
        <f>VLOOKUP(E96,VIP!$A$2:$O11069,2,0)</f>
        <v>DRBR427</v>
      </c>
      <c r="G96" s="119" t="str">
        <f>VLOOKUP(E96,'LISTADO ATM'!$A$2:$B$893,2,0)</f>
        <v xml:space="preserve">ATM Almacenes Iberia (Hato Mayor) </v>
      </c>
      <c r="H96" s="119" t="str">
        <f>VLOOKUP(E96,VIP!$A$2:$O15990,7,FALSE)</f>
        <v>Si</v>
      </c>
      <c r="I96" s="119" t="str">
        <f>VLOOKUP(E96,VIP!$A$2:$O7955,8,FALSE)</f>
        <v>Si</v>
      </c>
      <c r="J96" s="119" t="str">
        <f>VLOOKUP(E96,VIP!$A$2:$O7905,8,FALSE)</f>
        <v>Si</v>
      </c>
      <c r="K96" s="119" t="str">
        <f>VLOOKUP(E96,VIP!$A$2:$O11479,6,0)</f>
        <v>NO</v>
      </c>
      <c r="L96" s="119" t="s">
        <v>2254</v>
      </c>
      <c r="M96" s="88" t="s">
        <v>2473</v>
      </c>
      <c r="N96" s="88" t="s">
        <v>2483</v>
      </c>
      <c r="O96" s="119" t="s">
        <v>2486</v>
      </c>
      <c r="P96" s="91"/>
      <c r="Q96" s="90" t="s">
        <v>2254</v>
      </c>
    </row>
    <row r="97" spans="1:17" s="92" customFormat="1" ht="16.5" customHeight="1" x14ac:dyDescent="0.25">
      <c r="A97" s="86" t="str">
        <f>VLOOKUP(E97,'LISTADO ATM'!$A$2:$C$894,3,0)</f>
        <v>DISTRITO NACIONAL</v>
      </c>
      <c r="B97" s="117">
        <v>335755286</v>
      </c>
      <c r="C97" s="87">
        <v>44202.12777777778</v>
      </c>
      <c r="D97" s="87" t="s">
        <v>2580</v>
      </c>
      <c r="E97" s="115">
        <v>183</v>
      </c>
      <c r="F97" s="86" t="str">
        <f>VLOOKUP(E97,VIP!$A$2:$O11070,2,0)</f>
        <v>DRBR183</v>
      </c>
      <c r="G97" s="119" t="str">
        <f>VLOOKUP(E97,'LISTADO ATM'!$A$2:$B$893,2,0)</f>
        <v>ATM Estación Nativa Km. 22 Aut. Duarte.</v>
      </c>
      <c r="H97" s="119" t="str">
        <f>VLOOKUP(E97,VIP!$A$2:$O15991,7,FALSE)</f>
        <v>N/A</v>
      </c>
      <c r="I97" s="119" t="str">
        <f>VLOOKUP(E97,VIP!$A$2:$O7956,8,FALSE)</f>
        <v>N/A</v>
      </c>
      <c r="J97" s="119" t="str">
        <f>VLOOKUP(E97,VIP!$A$2:$O7906,8,FALSE)</f>
        <v>N/A</v>
      </c>
      <c r="K97" s="119" t="str">
        <f>VLOOKUP(E97,VIP!$A$2:$O11480,6,0)</f>
        <v>N/A</v>
      </c>
      <c r="L97" s="119" t="s">
        <v>2254</v>
      </c>
      <c r="M97" s="88" t="s">
        <v>2473</v>
      </c>
      <c r="N97" s="88" t="s">
        <v>2483</v>
      </c>
      <c r="O97" s="119" t="s">
        <v>2486</v>
      </c>
      <c r="P97" s="91"/>
      <c r="Q97" s="90" t="s">
        <v>2254</v>
      </c>
    </row>
    <row r="98" spans="1:17" ht="18" x14ac:dyDescent="0.25">
      <c r="A98" s="86" t="str">
        <f>VLOOKUP(E98,'LISTADO ATM'!$A$2:$C$894,3,0)</f>
        <v>NORTE</v>
      </c>
      <c r="B98" s="117" t="s">
        <v>2582</v>
      </c>
      <c r="C98" s="87">
        <v>44202.327893518515</v>
      </c>
      <c r="D98" s="87" t="s">
        <v>2478</v>
      </c>
      <c r="E98" s="115">
        <v>413</v>
      </c>
      <c r="F98" s="86" t="str">
        <f>VLOOKUP(E98,VIP!$A$2:$O11071,2,0)</f>
        <v>DRBR413</v>
      </c>
      <c r="G98" s="119" t="str">
        <f>VLOOKUP(E98,'LISTADO ATM'!$A$2:$B$893,2,0)</f>
        <v xml:space="preserve">ATM UNP Las Galeras Samaná </v>
      </c>
      <c r="H98" s="119" t="str">
        <f>VLOOKUP(E98,VIP!$A$2:$O15992,7,FALSE)</f>
        <v>Si</v>
      </c>
      <c r="I98" s="119" t="str">
        <f>VLOOKUP(E98,VIP!$A$2:$O7957,8,FALSE)</f>
        <v>Si</v>
      </c>
      <c r="J98" s="119" t="str">
        <f>VLOOKUP(E98,VIP!$A$2:$O7907,8,FALSE)</f>
        <v>Si</v>
      </c>
      <c r="K98" s="119" t="str">
        <f>VLOOKUP(E98,VIP!$A$2:$O11481,6,0)</f>
        <v>NO</v>
      </c>
      <c r="L98" s="119" t="s">
        <v>2466</v>
      </c>
      <c r="M98" s="88" t="s">
        <v>2473</v>
      </c>
      <c r="N98" s="88" t="s">
        <v>2483</v>
      </c>
      <c r="O98" s="119" t="s">
        <v>2486</v>
      </c>
      <c r="P98" s="91"/>
      <c r="Q98" s="90" t="s">
        <v>2466</v>
      </c>
    </row>
    <row r="99" spans="1:17" ht="18" x14ac:dyDescent="0.25">
      <c r="A99" s="86" t="str">
        <f>VLOOKUP(E99,'LISTADO ATM'!$A$2:$C$894,3,0)</f>
        <v>DISTRITO NACIONAL</v>
      </c>
      <c r="B99" s="117" t="s">
        <v>2583</v>
      </c>
      <c r="C99" s="87">
        <v>44202.334328703706</v>
      </c>
      <c r="D99" s="87" t="s">
        <v>2189</v>
      </c>
      <c r="E99" s="115">
        <v>769</v>
      </c>
      <c r="F99" s="86" t="str">
        <f>VLOOKUP(E99,VIP!$A$2:$O11072,2,0)</f>
        <v>DRBR769</v>
      </c>
      <c r="G99" s="119" t="str">
        <f>VLOOKUP(E99,'LISTADO ATM'!$A$2:$B$893,2,0)</f>
        <v>ATM UNP Pablo Mella Morales</v>
      </c>
      <c r="H99" s="119" t="str">
        <f>VLOOKUP(E99,VIP!$A$2:$O15993,7,FALSE)</f>
        <v>Si</v>
      </c>
      <c r="I99" s="119" t="str">
        <f>VLOOKUP(E99,VIP!$A$2:$O7958,8,FALSE)</f>
        <v>Si</v>
      </c>
      <c r="J99" s="119" t="str">
        <f>VLOOKUP(E99,VIP!$A$2:$O7908,8,FALSE)</f>
        <v>Si</v>
      </c>
      <c r="K99" s="119" t="str">
        <f>VLOOKUP(E99,VIP!$A$2:$O11482,6,0)</f>
        <v>NO</v>
      </c>
      <c r="L99" s="119" t="s">
        <v>2577</v>
      </c>
      <c r="M99" s="88" t="s">
        <v>2473</v>
      </c>
      <c r="N99" s="88" t="s">
        <v>2483</v>
      </c>
      <c r="O99" s="119" t="s">
        <v>2486</v>
      </c>
      <c r="P99" s="91"/>
      <c r="Q99" s="90" t="s">
        <v>2577</v>
      </c>
    </row>
    <row r="100" spans="1:17" ht="18" x14ac:dyDescent="0.25">
      <c r="A100" s="86" t="str">
        <f>VLOOKUP(E100,'LISTADO ATM'!$A$2:$C$894,3,0)</f>
        <v>NORTE</v>
      </c>
      <c r="B100" s="117" t="s">
        <v>2584</v>
      </c>
      <c r="C100" s="87">
        <v>44202.346168981479</v>
      </c>
      <c r="D100" s="87" t="s">
        <v>2189</v>
      </c>
      <c r="E100" s="115">
        <v>144</v>
      </c>
      <c r="F100" s="86" t="str">
        <f>VLOOKUP(E100,VIP!$A$2:$O11073,2,0)</f>
        <v>DRBR144</v>
      </c>
      <c r="G100" s="119" t="str">
        <f>VLOOKUP(E100,'LISTADO ATM'!$A$2:$B$893,2,0)</f>
        <v xml:space="preserve">ATM Oficina Villa Altagracia </v>
      </c>
      <c r="H100" s="119" t="str">
        <f>VLOOKUP(E100,VIP!$A$2:$O15994,7,FALSE)</f>
        <v>Si</v>
      </c>
      <c r="I100" s="119" t="str">
        <f>VLOOKUP(E100,VIP!$A$2:$O7959,8,FALSE)</f>
        <v>Si</v>
      </c>
      <c r="J100" s="119" t="str">
        <f>VLOOKUP(E100,VIP!$A$2:$O7909,8,FALSE)</f>
        <v>Si</v>
      </c>
      <c r="K100" s="119" t="str">
        <f>VLOOKUP(E100,VIP!$A$2:$O11483,6,0)</f>
        <v>SI</v>
      </c>
      <c r="L100" s="119" t="s">
        <v>2577</v>
      </c>
      <c r="M100" s="88" t="s">
        <v>2473</v>
      </c>
      <c r="N100" s="88" t="s">
        <v>2483</v>
      </c>
      <c r="O100" s="119" t="s">
        <v>2486</v>
      </c>
      <c r="P100" s="91"/>
      <c r="Q100" s="90" t="s">
        <v>2577</v>
      </c>
    </row>
    <row r="101" spans="1:17" ht="18" x14ac:dyDescent="0.25">
      <c r="A101" s="86" t="str">
        <f>VLOOKUP(E101,'LISTADO ATM'!$A$2:$C$894,3,0)</f>
        <v>DISTRITO NACIONAL</v>
      </c>
      <c r="B101" s="117" t="s">
        <v>2585</v>
      </c>
      <c r="C101" s="87">
        <v>44202.349421296298</v>
      </c>
      <c r="D101" s="87" t="s">
        <v>2189</v>
      </c>
      <c r="E101" s="115">
        <v>640</v>
      </c>
      <c r="F101" s="86" t="str">
        <f>VLOOKUP(E101,VIP!$A$2:$O11074,2,0)</f>
        <v>DRBR640</v>
      </c>
      <c r="G101" s="119" t="str">
        <f>VLOOKUP(E101,'LISTADO ATM'!$A$2:$B$893,2,0)</f>
        <v xml:space="preserve">ATM Ministerio Obras Públicas </v>
      </c>
      <c r="H101" s="119" t="str">
        <f>VLOOKUP(E101,VIP!$A$2:$O15995,7,FALSE)</f>
        <v>Si</v>
      </c>
      <c r="I101" s="119" t="str">
        <f>VLOOKUP(E101,VIP!$A$2:$O7960,8,FALSE)</f>
        <v>Si</v>
      </c>
      <c r="J101" s="119" t="str">
        <f>VLOOKUP(E101,VIP!$A$2:$O7910,8,FALSE)</f>
        <v>Si</v>
      </c>
      <c r="K101" s="119" t="str">
        <f>VLOOKUP(E101,VIP!$A$2:$O11484,6,0)</f>
        <v>NO</v>
      </c>
      <c r="L101" s="119" t="s">
        <v>2577</v>
      </c>
      <c r="M101" s="88" t="s">
        <v>2473</v>
      </c>
      <c r="N101" s="88" t="s">
        <v>2483</v>
      </c>
      <c r="O101" s="119" t="s">
        <v>2486</v>
      </c>
      <c r="P101" s="91"/>
      <c r="Q101" s="90" t="s">
        <v>2577</v>
      </c>
    </row>
    <row r="102" spans="1:17" ht="18" x14ac:dyDescent="0.25">
      <c r="A102" s="86" t="str">
        <f>VLOOKUP(E102,'LISTADO ATM'!$A$2:$C$894,3,0)</f>
        <v>NORTE</v>
      </c>
      <c r="B102" s="117" t="s">
        <v>2589</v>
      </c>
      <c r="C102" s="87">
        <v>44202.352812500001</v>
      </c>
      <c r="D102" s="87" t="s">
        <v>2190</v>
      </c>
      <c r="E102" s="115">
        <v>532</v>
      </c>
      <c r="F102" s="86" t="str">
        <f>VLOOKUP(E102,VIP!$A$2:$O11075,2,0)</f>
        <v>DRBR532</v>
      </c>
      <c r="G102" s="119" t="str">
        <f>VLOOKUP(E102,'LISTADO ATM'!$A$2:$B$893,2,0)</f>
        <v xml:space="preserve">ATM UNP Guanábano (Moca) </v>
      </c>
      <c r="H102" s="119" t="str">
        <f>VLOOKUP(E102,VIP!$A$2:$O15996,7,FALSE)</f>
        <v>Si</v>
      </c>
      <c r="I102" s="119" t="str">
        <f>VLOOKUP(E102,VIP!$A$2:$O7961,8,FALSE)</f>
        <v>Si</v>
      </c>
      <c r="J102" s="119" t="str">
        <f>VLOOKUP(E102,VIP!$A$2:$O7911,8,FALSE)</f>
        <v>Si</v>
      </c>
      <c r="K102" s="119" t="str">
        <f>VLOOKUP(E102,VIP!$A$2:$O11485,6,0)</f>
        <v>NO</v>
      </c>
      <c r="L102" s="119" t="s">
        <v>2254</v>
      </c>
      <c r="M102" s="88" t="s">
        <v>2473</v>
      </c>
      <c r="N102" s="88" t="s">
        <v>2483</v>
      </c>
      <c r="O102" s="119" t="s">
        <v>2490</v>
      </c>
      <c r="P102" s="91"/>
      <c r="Q102" s="90" t="s">
        <v>2254</v>
      </c>
    </row>
    <row r="103" spans="1:17" ht="18" x14ac:dyDescent="0.25">
      <c r="A103" s="86" t="str">
        <f>VLOOKUP(E103,'LISTADO ATM'!$A$2:$C$894,3,0)</f>
        <v>DISTRITO NACIONAL</v>
      </c>
      <c r="B103" s="117" t="s">
        <v>2590</v>
      </c>
      <c r="C103" s="87">
        <v>44202.377638888887</v>
      </c>
      <c r="D103" s="87" t="s">
        <v>2478</v>
      </c>
      <c r="E103" s="115">
        <v>755</v>
      </c>
      <c r="F103" s="86" t="str">
        <f>VLOOKUP(E103,VIP!$A$2:$O11076,2,0)</f>
        <v>DRBR755</v>
      </c>
      <c r="G103" s="119" t="str">
        <f>VLOOKUP(E103,'LISTADO ATM'!$A$2:$B$893,2,0)</f>
        <v xml:space="preserve">ATM Oficina Galería del Este (Plaza) </v>
      </c>
      <c r="H103" s="119" t="str">
        <f>VLOOKUP(E103,VIP!$A$2:$O15997,7,FALSE)</f>
        <v>Si</v>
      </c>
      <c r="I103" s="119" t="str">
        <f>VLOOKUP(E103,VIP!$A$2:$O7962,8,FALSE)</f>
        <v>Si</v>
      </c>
      <c r="J103" s="119" t="str">
        <f>VLOOKUP(E103,VIP!$A$2:$O7912,8,FALSE)</f>
        <v>Si</v>
      </c>
      <c r="K103" s="119" t="str">
        <f>VLOOKUP(E103,VIP!$A$2:$O11486,6,0)</f>
        <v>NO</v>
      </c>
      <c r="L103" s="119" t="s">
        <v>2430</v>
      </c>
      <c r="M103" s="88" t="s">
        <v>2473</v>
      </c>
      <c r="N103" s="88" t="s">
        <v>2483</v>
      </c>
      <c r="O103" s="119" t="s">
        <v>2487</v>
      </c>
      <c r="P103" s="91"/>
      <c r="Q103" s="90" t="s">
        <v>2430</v>
      </c>
    </row>
    <row r="104" spans="1:17" ht="18" x14ac:dyDescent="0.25">
      <c r="A104" s="86" t="str">
        <f>VLOOKUP(E104,'LISTADO ATM'!$A$2:$C$894,3,0)</f>
        <v>DISTRITO NACIONAL</v>
      </c>
      <c r="B104" s="117" t="s">
        <v>2591</v>
      </c>
      <c r="C104" s="87">
        <v>44202.382291666669</v>
      </c>
      <c r="D104" s="87" t="s">
        <v>2477</v>
      </c>
      <c r="E104" s="115">
        <v>812</v>
      </c>
      <c r="F104" s="86" t="str">
        <f>VLOOKUP(E104,VIP!$A$2:$O11077,2,0)</f>
        <v>DRBR812</v>
      </c>
      <c r="G104" s="119" t="str">
        <f>VLOOKUP(E104,'LISTADO ATM'!$A$2:$B$893,2,0)</f>
        <v xml:space="preserve">ATM Canasta del Pueblo </v>
      </c>
      <c r="H104" s="119" t="str">
        <f>VLOOKUP(E104,VIP!$A$2:$O15998,7,FALSE)</f>
        <v>Si</v>
      </c>
      <c r="I104" s="119" t="str">
        <f>VLOOKUP(E104,VIP!$A$2:$O7963,8,FALSE)</f>
        <v>Si</v>
      </c>
      <c r="J104" s="119" t="str">
        <f>VLOOKUP(E104,VIP!$A$2:$O7913,8,FALSE)</f>
        <v>Si</v>
      </c>
      <c r="K104" s="119" t="str">
        <f>VLOOKUP(E104,VIP!$A$2:$O11487,6,0)</f>
        <v>NO</v>
      </c>
      <c r="L104" s="119" t="s">
        <v>2466</v>
      </c>
      <c r="M104" s="88" t="s">
        <v>2473</v>
      </c>
      <c r="N104" s="88" t="s">
        <v>2483</v>
      </c>
      <c r="O104" s="119" t="s">
        <v>2485</v>
      </c>
      <c r="P104" s="91"/>
      <c r="Q104" s="90" t="s">
        <v>2466</v>
      </c>
    </row>
    <row r="105" spans="1:17" ht="18" x14ac:dyDescent="0.25">
      <c r="A105" s="86" t="str">
        <f>VLOOKUP(E105,'LISTADO ATM'!$A$2:$C$894,3,0)</f>
        <v>DISTRITO NACIONAL</v>
      </c>
      <c r="B105" s="117" t="s">
        <v>2592</v>
      </c>
      <c r="C105" s="87">
        <v>44202.384606481479</v>
      </c>
      <c r="D105" s="87" t="s">
        <v>2477</v>
      </c>
      <c r="E105" s="115">
        <v>725</v>
      </c>
      <c r="F105" s="86" t="str">
        <f>VLOOKUP(E105,VIP!$A$2:$O11078,2,0)</f>
        <v>DRBR998</v>
      </c>
      <c r="G105" s="119" t="str">
        <f>VLOOKUP(E105,'LISTADO ATM'!$A$2:$B$893,2,0)</f>
        <v xml:space="preserve">ATM El Huacal II  </v>
      </c>
      <c r="H105" s="119" t="str">
        <f>VLOOKUP(E105,VIP!$A$2:$O15999,7,FALSE)</f>
        <v>Si</v>
      </c>
      <c r="I105" s="119" t="str">
        <f>VLOOKUP(E105,VIP!$A$2:$O7964,8,FALSE)</f>
        <v>Si</v>
      </c>
      <c r="J105" s="119" t="str">
        <f>VLOOKUP(E105,VIP!$A$2:$O7914,8,FALSE)</f>
        <v>Si</v>
      </c>
      <c r="K105" s="119" t="str">
        <f>VLOOKUP(E105,VIP!$A$2:$O11488,6,0)</f>
        <v>NO</v>
      </c>
      <c r="L105" s="119" t="s">
        <v>2466</v>
      </c>
      <c r="M105" s="88" t="s">
        <v>2473</v>
      </c>
      <c r="N105" s="88" t="s">
        <v>2483</v>
      </c>
      <c r="O105" s="119" t="s">
        <v>2485</v>
      </c>
      <c r="P105" s="91"/>
      <c r="Q105" s="90" t="s">
        <v>2466</v>
      </c>
    </row>
    <row r="106" spans="1:17" ht="18" x14ac:dyDescent="0.25">
      <c r="A106" s="86" t="str">
        <f>VLOOKUP(E106,'LISTADO ATM'!$A$2:$C$894,3,0)</f>
        <v>DISTRITO NACIONAL</v>
      </c>
      <c r="B106" s="117" t="s">
        <v>2593</v>
      </c>
      <c r="C106" s="87">
        <v>44202.39875</v>
      </c>
      <c r="D106" s="87" t="s">
        <v>2477</v>
      </c>
      <c r="E106" s="115">
        <v>487</v>
      </c>
      <c r="F106" s="86" t="str">
        <f>VLOOKUP(E106,VIP!$A$2:$O11079,2,0)</f>
        <v>DRBR487</v>
      </c>
      <c r="G106" s="119" t="str">
        <f>VLOOKUP(E106,'LISTADO ATM'!$A$2:$B$893,2,0)</f>
        <v xml:space="preserve">ATM Olé Hainamosa </v>
      </c>
      <c r="H106" s="119" t="str">
        <f>VLOOKUP(E106,VIP!$A$2:$O16000,7,FALSE)</f>
        <v>Si</v>
      </c>
      <c r="I106" s="119" t="str">
        <f>VLOOKUP(E106,VIP!$A$2:$O7965,8,FALSE)</f>
        <v>Si</v>
      </c>
      <c r="J106" s="119" t="str">
        <f>VLOOKUP(E106,VIP!$A$2:$O7915,8,FALSE)</f>
        <v>Si</v>
      </c>
      <c r="K106" s="119" t="str">
        <f>VLOOKUP(E106,VIP!$A$2:$O11489,6,0)</f>
        <v>SI</v>
      </c>
      <c r="L106" s="119" t="s">
        <v>2466</v>
      </c>
      <c r="M106" s="88" t="s">
        <v>2473</v>
      </c>
      <c r="N106" s="88" t="s">
        <v>2483</v>
      </c>
      <c r="O106" s="119" t="s">
        <v>2485</v>
      </c>
      <c r="P106" s="91"/>
      <c r="Q106" s="90" t="s">
        <v>2466</v>
      </c>
    </row>
    <row r="107" spans="1:17" ht="18" x14ac:dyDescent="0.25">
      <c r="A107" s="86" t="str">
        <f>VLOOKUP(E107,'LISTADO ATM'!$A$2:$C$894,3,0)</f>
        <v>DISTRITO NACIONAL</v>
      </c>
      <c r="B107" s="117" t="s">
        <v>2594</v>
      </c>
      <c r="C107" s="87">
        <v>44202.406157407408</v>
      </c>
      <c r="D107" s="87" t="s">
        <v>2477</v>
      </c>
      <c r="E107" s="115">
        <v>678</v>
      </c>
      <c r="F107" s="86" t="str">
        <f>VLOOKUP(E107,VIP!$A$2:$O11080,2,0)</f>
        <v>DRBR678</v>
      </c>
      <c r="G107" s="119" t="str">
        <f>VLOOKUP(E107,'LISTADO ATM'!$A$2:$B$893,2,0)</f>
        <v>ATM Eco Petroleo San Isidro</v>
      </c>
      <c r="H107" s="119" t="str">
        <f>VLOOKUP(E107,VIP!$A$2:$O16001,7,FALSE)</f>
        <v>Si</v>
      </c>
      <c r="I107" s="119" t="str">
        <f>VLOOKUP(E107,VIP!$A$2:$O7966,8,FALSE)</f>
        <v>Si</v>
      </c>
      <c r="J107" s="119" t="str">
        <f>VLOOKUP(E107,VIP!$A$2:$O7916,8,FALSE)</f>
        <v>Si</v>
      </c>
      <c r="K107" s="119" t="str">
        <f>VLOOKUP(E107,VIP!$A$2:$O11490,6,0)</f>
        <v>NO</v>
      </c>
      <c r="L107" s="119" t="s">
        <v>2430</v>
      </c>
      <c r="M107" s="88" t="s">
        <v>2473</v>
      </c>
      <c r="N107" s="88" t="s">
        <v>2483</v>
      </c>
      <c r="O107" s="119" t="s">
        <v>2485</v>
      </c>
      <c r="P107" s="91"/>
      <c r="Q107" s="90" t="s">
        <v>2430</v>
      </c>
    </row>
    <row r="108" spans="1:17" ht="18" x14ac:dyDescent="0.25">
      <c r="A108" s="86" t="str">
        <f>VLOOKUP(E108,'LISTADO ATM'!$A$2:$C$894,3,0)</f>
        <v>DISTRITO NACIONAL</v>
      </c>
      <c r="B108" s="117" t="s">
        <v>2595</v>
      </c>
      <c r="C108" s="87">
        <v>44202.410162037035</v>
      </c>
      <c r="D108" s="87" t="s">
        <v>2189</v>
      </c>
      <c r="E108" s="115">
        <v>414</v>
      </c>
      <c r="F108" s="86" t="str">
        <f>VLOOKUP(E108,VIP!$A$2:$O11081,2,0)</f>
        <v>DRBR414</v>
      </c>
      <c r="G108" s="119" t="str">
        <f>VLOOKUP(E108,'LISTADO ATM'!$A$2:$B$893,2,0)</f>
        <v>ATM Villa Francisca II</v>
      </c>
      <c r="H108" s="119" t="str">
        <f>VLOOKUP(E108,VIP!$A$2:$O16002,7,FALSE)</f>
        <v>Si</v>
      </c>
      <c r="I108" s="119" t="str">
        <f>VLOOKUP(E108,VIP!$A$2:$O7967,8,FALSE)</f>
        <v>Si</v>
      </c>
      <c r="J108" s="119" t="str">
        <f>VLOOKUP(E108,VIP!$A$2:$O7917,8,FALSE)</f>
        <v>Si</v>
      </c>
      <c r="K108" s="119" t="str">
        <f>VLOOKUP(E108,VIP!$A$2:$O11491,6,0)</f>
        <v>SI</v>
      </c>
      <c r="L108" s="119" t="s">
        <v>2254</v>
      </c>
      <c r="M108" s="88" t="s">
        <v>2473</v>
      </c>
      <c r="N108" s="88" t="s">
        <v>2483</v>
      </c>
      <c r="O108" s="119" t="s">
        <v>2486</v>
      </c>
      <c r="P108" s="91"/>
      <c r="Q108" s="90" t="s">
        <v>2254</v>
      </c>
    </row>
    <row r="109" spans="1:17" ht="18" x14ac:dyDescent="0.25">
      <c r="A109" s="86" t="str">
        <f>VLOOKUP(E109,'LISTADO ATM'!$A$2:$C$894,3,0)</f>
        <v>NORTE</v>
      </c>
      <c r="B109" s="117" t="s">
        <v>2596</v>
      </c>
      <c r="C109" s="87">
        <v>44202.413807870369</v>
      </c>
      <c r="D109" s="87" t="s">
        <v>2190</v>
      </c>
      <c r="E109" s="115">
        <v>304</v>
      </c>
      <c r="F109" s="86" t="str">
        <f>VLOOKUP(E109,VIP!$A$2:$O11082,2,0)</f>
        <v>DRBR304</v>
      </c>
      <c r="G109" s="119" t="str">
        <f>VLOOKUP(E109,'LISTADO ATM'!$A$2:$B$893,2,0)</f>
        <v xml:space="preserve">ATM Multicentro La Sirena Estrella Sadhala </v>
      </c>
      <c r="H109" s="119" t="str">
        <f>VLOOKUP(E109,VIP!$A$2:$O16003,7,FALSE)</f>
        <v>Si</v>
      </c>
      <c r="I109" s="119" t="str">
        <f>VLOOKUP(E109,VIP!$A$2:$O7968,8,FALSE)</f>
        <v>Si</v>
      </c>
      <c r="J109" s="119" t="str">
        <f>VLOOKUP(E109,VIP!$A$2:$O7918,8,FALSE)</f>
        <v>Si</v>
      </c>
      <c r="K109" s="119" t="str">
        <f>VLOOKUP(E109,VIP!$A$2:$O11492,6,0)</f>
        <v>NO</v>
      </c>
      <c r="L109" s="119" t="s">
        <v>2463</v>
      </c>
      <c r="M109" s="88" t="s">
        <v>2473</v>
      </c>
      <c r="N109" s="88" t="s">
        <v>2483</v>
      </c>
      <c r="O109" s="119" t="s">
        <v>2490</v>
      </c>
      <c r="P109" s="91"/>
      <c r="Q109" s="90" t="s">
        <v>2463</v>
      </c>
    </row>
    <row r="110" spans="1:17" ht="18" x14ac:dyDescent="0.25">
      <c r="A110" s="86" t="str">
        <f>VLOOKUP(E110,'LISTADO ATM'!$A$2:$C$894,3,0)</f>
        <v>DISTRITO NACIONAL</v>
      </c>
      <c r="B110" s="117" t="s">
        <v>2597</v>
      </c>
      <c r="C110" s="87">
        <v>44202.416689814818</v>
      </c>
      <c r="D110" s="87" t="s">
        <v>2189</v>
      </c>
      <c r="E110" s="115">
        <v>436</v>
      </c>
      <c r="F110" s="86" t="str">
        <f>VLOOKUP(E110,VIP!$A$2:$O11083,2,0)</f>
        <v>DRBR436</v>
      </c>
      <c r="G110" s="119" t="str">
        <f>VLOOKUP(E110,'LISTADO ATM'!$A$2:$B$893,2,0)</f>
        <v xml:space="preserve">ATM Autobanco Torre II </v>
      </c>
      <c r="H110" s="119" t="str">
        <f>VLOOKUP(E110,VIP!$A$2:$O16004,7,FALSE)</f>
        <v>Si</v>
      </c>
      <c r="I110" s="119" t="str">
        <f>VLOOKUP(E110,VIP!$A$2:$O7969,8,FALSE)</f>
        <v>Si</v>
      </c>
      <c r="J110" s="119" t="str">
        <f>VLOOKUP(E110,VIP!$A$2:$O7919,8,FALSE)</f>
        <v>Si</v>
      </c>
      <c r="K110" s="119" t="str">
        <f>VLOOKUP(E110,VIP!$A$2:$O11493,6,0)</f>
        <v>SI</v>
      </c>
      <c r="L110" s="119" t="s">
        <v>2228</v>
      </c>
      <c r="M110" s="88" t="s">
        <v>2473</v>
      </c>
      <c r="N110" s="88" t="s">
        <v>2483</v>
      </c>
      <c r="O110" s="119" t="s">
        <v>2486</v>
      </c>
      <c r="P110" s="91"/>
      <c r="Q110" s="90" t="s">
        <v>2228</v>
      </c>
    </row>
    <row r="111" spans="1:17" ht="18" x14ac:dyDescent="0.25">
      <c r="A111" s="86" t="str">
        <f>VLOOKUP(E111,'LISTADO ATM'!$A$2:$C$894,3,0)</f>
        <v>DISTRITO NACIONAL</v>
      </c>
      <c r="B111" s="117" t="s">
        <v>2598</v>
      </c>
      <c r="C111" s="87">
        <v>44202.4453125</v>
      </c>
      <c r="D111" s="87" t="s">
        <v>2477</v>
      </c>
      <c r="E111" s="115">
        <v>709</v>
      </c>
      <c r="F111" s="86" t="str">
        <f>VLOOKUP(E111,VIP!$A$2:$O11084,2,0)</f>
        <v>DRBR01N</v>
      </c>
      <c r="G111" s="119" t="str">
        <f>VLOOKUP(E111,'LISTADO ATM'!$A$2:$B$893,2,0)</f>
        <v xml:space="preserve">ATM Seguros Maestro SEMMA  </v>
      </c>
      <c r="H111" s="119" t="str">
        <f>VLOOKUP(E111,VIP!$A$2:$O16005,7,FALSE)</f>
        <v>Si</v>
      </c>
      <c r="I111" s="119" t="str">
        <f>VLOOKUP(E111,VIP!$A$2:$O7970,8,FALSE)</f>
        <v>Si</v>
      </c>
      <c r="J111" s="119" t="str">
        <f>VLOOKUP(E111,VIP!$A$2:$O7920,8,FALSE)</f>
        <v>Si</v>
      </c>
      <c r="K111" s="119" t="str">
        <f>VLOOKUP(E111,VIP!$A$2:$O11494,6,0)</f>
        <v>NO</v>
      </c>
      <c r="L111" s="119" t="s">
        <v>2588</v>
      </c>
      <c r="M111" s="88" t="s">
        <v>2473</v>
      </c>
      <c r="N111" s="88" t="s">
        <v>2483</v>
      </c>
      <c r="O111" s="119" t="s">
        <v>2485</v>
      </c>
      <c r="P111" s="91"/>
      <c r="Q111" s="90" t="s">
        <v>2588</v>
      </c>
    </row>
    <row r="112" spans="1:17" ht="18" x14ac:dyDescent="0.25">
      <c r="A112" s="86" t="str">
        <f>VLOOKUP(E112,'LISTADO ATM'!$A$2:$C$894,3,0)</f>
        <v>ESTE</v>
      </c>
      <c r="B112" s="117" t="s">
        <v>2599</v>
      </c>
      <c r="C112" s="87">
        <v>44202.446956018517</v>
      </c>
      <c r="D112" s="87" t="s">
        <v>2477</v>
      </c>
      <c r="E112" s="115">
        <v>660</v>
      </c>
      <c r="F112" s="86" t="str">
        <f>VLOOKUP(E112,VIP!$A$2:$O11085,2,0)</f>
        <v>DRBR660</v>
      </c>
      <c r="G112" s="119" t="str">
        <f>VLOOKUP(E112,'LISTADO ATM'!$A$2:$B$893,2,0)</f>
        <v>ATM Oficina Romana Norte II</v>
      </c>
      <c r="H112" s="119" t="str">
        <f>VLOOKUP(E112,VIP!$A$2:$O16006,7,FALSE)</f>
        <v>N/A</v>
      </c>
      <c r="I112" s="119" t="str">
        <f>VLOOKUP(E112,VIP!$A$2:$O7971,8,FALSE)</f>
        <v>N/A</v>
      </c>
      <c r="J112" s="119" t="str">
        <f>VLOOKUP(E112,VIP!$A$2:$O7921,8,FALSE)</f>
        <v>N/A</v>
      </c>
      <c r="K112" s="119" t="str">
        <f>VLOOKUP(E112,VIP!$A$2:$O11495,6,0)</f>
        <v>N/A</v>
      </c>
      <c r="L112" s="119" t="s">
        <v>2430</v>
      </c>
      <c r="M112" s="88" t="s">
        <v>2473</v>
      </c>
      <c r="N112" s="88" t="s">
        <v>2483</v>
      </c>
      <c r="O112" s="119" t="s">
        <v>2485</v>
      </c>
      <c r="P112" s="91"/>
      <c r="Q112" s="90" t="s">
        <v>2430</v>
      </c>
    </row>
    <row r="113" spans="1:17" ht="18" x14ac:dyDescent="0.25">
      <c r="A113" s="86" t="str">
        <f>VLOOKUP(E113,'LISTADO ATM'!$A$2:$C$894,3,0)</f>
        <v>DISTRITO NACIONAL</v>
      </c>
      <c r="B113" s="117" t="s">
        <v>2600</v>
      </c>
      <c r="C113" s="87">
        <v>44202.461655092593</v>
      </c>
      <c r="D113" s="87" t="s">
        <v>2189</v>
      </c>
      <c r="E113" s="115">
        <v>139</v>
      </c>
      <c r="F113" s="86" t="str">
        <f>VLOOKUP(E113,VIP!$A$2:$O11086,2,0)</f>
        <v>DRBR139</v>
      </c>
      <c r="G113" s="119" t="str">
        <f>VLOOKUP(E113,'LISTADO ATM'!$A$2:$B$893,2,0)</f>
        <v xml:space="preserve">ATM Oficina Plaza Lama Zona Oriental I </v>
      </c>
      <c r="H113" s="119" t="str">
        <f>VLOOKUP(E113,VIP!$A$2:$O16007,7,FALSE)</f>
        <v>Si</v>
      </c>
      <c r="I113" s="119" t="str">
        <f>VLOOKUP(E113,VIP!$A$2:$O7972,8,FALSE)</f>
        <v>Si</v>
      </c>
      <c r="J113" s="119" t="str">
        <f>VLOOKUP(E113,VIP!$A$2:$O7922,8,FALSE)</f>
        <v>Si</v>
      </c>
      <c r="K113" s="119" t="str">
        <f>VLOOKUP(E113,VIP!$A$2:$O11496,6,0)</f>
        <v>NO</v>
      </c>
      <c r="L113" s="119" t="s">
        <v>2435</v>
      </c>
      <c r="M113" s="88" t="s">
        <v>2473</v>
      </c>
      <c r="N113" s="88" t="s">
        <v>2483</v>
      </c>
      <c r="O113" s="119" t="s">
        <v>2486</v>
      </c>
      <c r="P113" s="91"/>
      <c r="Q113" s="90" t="s">
        <v>2435</v>
      </c>
    </row>
    <row r="114" spans="1:17" ht="18" x14ac:dyDescent="0.25">
      <c r="A114" s="86" t="str">
        <f>VLOOKUP(E114,'LISTADO ATM'!$A$2:$C$894,3,0)</f>
        <v>DISTRITO NACIONAL</v>
      </c>
      <c r="B114" s="117" t="s">
        <v>2601</v>
      </c>
      <c r="C114" s="87">
        <v>44202.461944444447</v>
      </c>
      <c r="D114" s="87" t="s">
        <v>2189</v>
      </c>
      <c r="E114" s="115">
        <v>26</v>
      </c>
      <c r="F114" s="86" t="str">
        <f>VLOOKUP(E114,VIP!$A$2:$O11087,2,0)</f>
        <v>DRBR221</v>
      </c>
      <c r="G114" s="119" t="str">
        <f>VLOOKUP(E114,'LISTADO ATM'!$A$2:$B$893,2,0)</f>
        <v>ATM S/M Jumbo San Isidro</v>
      </c>
      <c r="H114" s="119" t="str">
        <f>VLOOKUP(E114,VIP!$A$2:$O16008,7,FALSE)</f>
        <v>Si</v>
      </c>
      <c r="I114" s="119" t="str">
        <f>VLOOKUP(E114,VIP!$A$2:$O7973,8,FALSE)</f>
        <v>Si</v>
      </c>
      <c r="J114" s="119" t="str">
        <f>VLOOKUP(E114,VIP!$A$2:$O7923,8,FALSE)</f>
        <v>Si</v>
      </c>
      <c r="K114" s="119" t="str">
        <f>VLOOKUP(E114,VIP!$A$2:$O11497,6,0)</f>
        <v>NO</v>
      </c>
      <c r="L114" s="119" t="s">
        <v>2435</v>
      </c>
      <c r="M114" s="88" t="s">
        <v>2473</v>
      </c>
      <c r="N114" s="88" t="s">
        <v>2483</v>
      </c>
      <c r="O114" s="119" t="s">
        <v>2486</v>
      </c>
      <c r="P114" s="91"/>
      <c r="Q114" s="90" t="s">
        <v>2435</v>
      </c>
    </row>
  </sheetData>
  <autoFilter ref="A4:Q114">
    <sortState ref="A5:Q98">
      <sortCondition ref="C4:C4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5:B1048576 B1:B4">
    <cfRule type="duplicateValues" dxfId="567" priority="272961"/>
  </conditionalFormatting>
  <conditionalFormatting sqref="B115:B1048576">
    <cfRule type="duplicateValues" dxfId="566" priority="272965"/>
  </conditionalFormatting>
  <conditionalFormatting sqref="B115:B1048576 B1:B4">
    <cfRule type="duplicateValues" dxfId="565" priority="272968"/>
    <cfRule type="duplicateValues" dxfId="564" priority="272969"/>
    <cfRule type="duplicateValues" dxfId="563" priority="272970"/>
  </conditionalFormatting>
  <conditionalFormatting sqref="B115:B1048576 B1:B4">
    <cfRule type="duplicateValues" dxfId="562" priority="272980"/>
    <cfRule type="duplicateValues" dxfId="561" priority="272981"/>
  </conditionalFormatting>
  <conditionalFormatting sqref="B115:B1048576">
    <cfRule type="duplicateValues" dxfId="560" priority="272988"/>
    <cfRule type="duplicateValues" dxfId="559" priority="272989"/>
    <cfRule type="duplicateValues" dxfId="558" priority="272990"/>
  </conditionalFormatting>
  <conditionalFormatting sqref="E115:E1048576 E21:E25 E1:E4">
    <cfRule type="duplicateValues" dxfId="557" priority="700"/>
  </conditionalFormatting>
  <conditionalFormatting sqref="E115:E1048576 E21:E25 E1:E4">
    <cfRule type="duplicateValues" dxfId="556" priority="291858"/>
    <cfRule type="duplicateValues" dxfId="555" priority="291859"/>
  </conditionalFormatting>
  <conditionalFormatting sqref="E115:E1048576 E21:E25">
    <cfRule type="duplicateValues" dxfId="554" priority="291866"/>
    <cfRule type="duplicateValues" dxfId="553" priority="291867"/>
  </conditionalFormatting>
  <conditionalFormatting sqref="E21:E25">
    <cfRule type="duplicateValues" dxfId="552" priority="291872"/>
  </conditionalFormatting>
  <conditionalFormatting sqref="E115:E1048576 E21:E25">
    <cfRule type="duplicateValues" dxfId="551" priority="291876"/>
  </conditionalFormatting>
  <conditionalFormatting sqref="E115:E1048576 E21:E25 E1:E4">
    <cfRule type="duplicateValues" dxfId="550" priority="291879"/>
    <cfRule type="duplicateValues" dxfId="549" priority="291880"/>
    <cfRule type="duplicateValues" dxfId="548" priority="291881"/>
  </conditionalFormatting>
  <conditionalFormatting sqref="E115:E1048576 E21:E25">
    <cfRule type="duplicateValues" dxfId="547" priority="291891"/>
    <cfRule type="duplicateValues" dxfId="546" priority="291892"/>
    <cfRule type="duplicateValues" dxfId="545" priority="291893"/>
  </conditionalFormatting>
  <conditionalFormatting sqref="E21:E25">
    <cfRule type="duplicateValues" dxfId="544" priority="291900"/>
  </conditionalFormatting>
  <conditionalFormatting sqref="E21:E25">
    <cfRule type="duplicateValues" dxfId="543" priority="426"/>
  </conditionalFormatting>
  <conditionalFormatting sqref="E21:E25">
    <cfRule type="duplicateValues" dxfId="542" priority="253"/>
  </conditionalFormatting>
  <conditionalFormatting sqref="E26:E39 E41:E44">
    <cfRule type="duplicateValues" dxfId="541" priority="192"/>
  </conditionalFormatting>
  <conditionalFormatting sqref="E26:E39 E41:E44">
    <cfRule type="duplicateValues" dxfId="540" priority="190"/>
    <cfRule type="duplicateValues" dxfId="539" priority="191"/>
  </conditionalFormatting>
  <conditionalFormatting sqref="E26:E39 E41:E44">
    <cfRule type="duplicateValues" dxfId="538" priority="187"/>
    <cfRule type="duplicateValues" dxfId="537" priority="188"/>
    <cfRule type="duplicateValues" dxfId="536" priority="189"/>
  </conditionalFormatting>
  <conditionalFormatting sqref="E40">
    <cfRule type="duplicateValues" dxfId="535" priority="159"/>
  </conditionalFormatting>
  <conditionalFormatting sqref="E40">
    <cfRule type="duplicateValues" dxfId="534" priority="157"/>
    <cfRule type="duplicateValues" dxfId="533" priority="158"/>
  </conditionalFormatting>
  <conditionalFormatting sqref="E40">
    <cfRule type="duplicateValues" dxfId="532" priority="154"/>
    <cfRule type="duplicateValues" dxfId="531" priority="155"/>
    <cfRule type="duplicateValues" dxfId="530" priority="156"/>
  </conditionalFormatting>
  <conditionalFormatting sqref="E115:E1048576 E1:E44">
    <cfRule type="duplicateValues" dxfId="529" priority="147"/>
  </conditionalFormatting>
  <conditionalFormatting sqref="B115:B1048576 B1:B70">
    <cfRule type="duplicateValues" dxfId="528" priority="127"/>
  </conditionalFormatting>
  <conditionalFormatting sqref="E71:E76">
    <cfRule type="duplicateValues" dxfId="527" priority="126"/>
  </conditionalFormatting>
  <conditionalFormatting sqref="E71:E76">
    <cfRule type="duplicateValues" dxfId="526" priority="124"/>
    <cfRule type="duplicateValues" dxfId="525" priority="125"/>
  </conditionalFormatting>
  <conditionalFormatting sqref="E71:E76">
    <cfRule type="duplicateValues" dxfId="524" priority="121"/>
    <cfRule type="duplicateValues" dxfId="523" priority="122"/>
    <cfRule type="duplicateValues" dxfId="522" priority="123"/>
  </conditionalFormatting>
  <conditionalFormatting sqref="E71:E76">
    <cfRule type="duplicateValues" dxfId="521" priority="120"/>
  </conditionalFormatting>
  <conditionalFormatting sqref="B71:B76">
    <cfRule type="duplicateValues" dxfId="520" priority="119"/>
  </conditionalFormatting>
  <conditionalFormatting sqref="B71:B76">
    <cfRule type="duplicateValues" dxfId="519" priority="116"/>
    <cfRule type="duplicateValues" dxfId="518" priority="117"/>
    <cfRule type="duplicateValues" dxfId="517" priority="118"/>
  </conditionalFormatting>
  <conditionalFormatting sqref="B71:B76">
    <cfRule type="duplicateValues" dxfId="516" priority="114"/>
    <cfRule type="duplicateValues" dxfId="515" priority="115"/>
  </conditionalFormatting>
  <conditionalFormatting sqref="B71:B76">
    <cfRule type="duplicateValues" dxfId="514" priority="113"/>
  </conditionalFormatting>
  <conditionalFormatting sqref="E77:E93">
    <cfRule type="duplicateValues" dxfId="513" priority="112"/>
  </conditionalFormatting>
  <conditionalFormatting sqref="E77:E93">
    <cfRule type="duplicateValues" dxfId="512" priority="110"/>
    <cfRule type="duplicateValues" dxfId="511" priority="111"/>
  </conditionalFormatting>
  <conditionalFormatting sqref="E77:E93">
    <cfRule type="duplicateValues" dxfId="510" priority="107"/>
    <cfRule type="duplicateValues" dxfId="509" priority="108"/>
    <cfRule type="duplicateValues" dxfId="508" priority="109"/>
  </conditionalFormatting>
  <conditionalFormatting sqref="E77:E93">
    <cfRule type="duplicateValues" dxfId="507" priority="106"/>
  </conditionalFormatting>
  <conditionalFormatting sqref="B77:B93">
    <cfRule type="duplicateValues" dxfId="506" priority="105"/>
  </conditionalFormatting>
  <conditionalFormatting sqref="B77:B93">
    <cfRule type="duplicateValues" dxfId="505" priority="102"/>
    <cfRule type="duplicateValues" dxfId="504" priority="103"/>
    <cfRule type="duplicateValues" dxfId="503" priority="104"/>
  </conditionalFormatting>
  <conditionalFormatting sqref="B77:B93">
    <cfRule type="duplicateValues" dxfId="502" priority="100"/>
    <cfRule type="duplicateValues" dxfId="501" priority="101"/>
  </conditionalFormatting>
  <conditionalFormatting sqref="B77:B93">
    <cfRule type="duplicateValues" dxfId="500" priority="99"/>
  </conditionalFormatting>
  <conditionalFormatting sqref="E115:E1048576 E1:E93">
    <cfRule type="duplicateValues" dxfId="499" priority="98"/>
  </conditionalFormatting>
  <conditionalFormatting sqref="B115:B1048576 B1:B93">
    <cfRule type="duplicateValues" dxfId="498" priority="97"/>
  </conditionalFormatting>
  <conditionalFormatting sqref="E45:E70">
    <cfRule type="duplicateValues" dxfId="497" priority="297245"/>
  </conditionalFormatting>
  <conditionalFormatting sqref="E45:E70">
    <cfRule type="duplicateValues" dxfId="496" priority="297247"/>
    <cfRule type="duplicateValues" dxfId="495" priority="297248"/>
  </conditionalFormatting>
  <conditionalFormatting sqref="E45:E70">
    <cfRule type="duplicateValues" dxfId="494" priority="297251"/>
    <cfRule type="duplicateValues" dxfId="493" priority="297252"/>
    <cfRule type="duplicateValues" dxfId="492" priority="297253"/>
  </conditionalFormatting>
  <conditionalFormatting sqref="B45:B70">
    <cfRule type="duplicateValues" dxfId="491" priority="297259"/>
  </conditionalFormatting>
  <conditionalFormatting sqref="B45:B70">
    <cfRule type="duplicateValues" dxfId="490" priority="297261"/>
    <cfRule type="duplicateValues" dxfId="489" priority="297262"/>
    <cfRule type="duplicateValues" dxfId="488" priority="297263"/>
  </conditionalFormatting>
  <conditionalFormatting sqref="B45:B70">
    <cfRule type="duplicateValues" dxfId="487" priority="297267"/>
    <cfRule type="duplicateValues" dxfId="486" priority="297268"/>
  </conditionalFormatting>
  <conditionalFormatting sqref="E94">
    <cfRule type="duplicateValues" dxfId="485" priority="96"/>
  </conditionalFormatting>
  <conditionalFormatting sqref="E94">
    <cfRule type="duplicateValues" dxfId="484" priority="94"/>
    <cfRule type="duplicateValues" dxfId="483" priority="95"/>
  </conditionalFormatting>
  <conditionalFormatting sqref="E94">
    <cfRule type="duplicateValues" dxfId="482" priority="91"/>
    <cfRule type="duplicateValues" dxfId="481" priority="92"/>
    <cfRule type="duplicateValues" dxfId="480" priority="93"/>
  </conditionalFormatting>
  <conditionalFormatting sqref="E94">
    <cfRule type="duplicateValues" dxfId="479" priority="90"/>
  </conditionalFormatting>
  <conditionalFormatting sqref="B94">
    <cfRule type="duplicateValues" dxfId="478" priority="89"/>
  </conditionalFormatting>
  <conditionalFormatting sqref="B94">
    <cfRule type="duplicateValues" dxfId="477" priority="86"/>
    <cfRule type="duplicateValues" dxfId="476" priority="87"/>
    <cfRule type="duplicateValues" dxfId="475" priority="88"/>
  </conditionalFormatting>
  <conditionalFormatting sqref="B94">
    <cfRule type="duplicateValues" dxfId="474" priority="84"/>
    <cfRule type="duplicateValues" dxfId="473" priority="85"/>
  </conditionalFormatting>
  <conditionalFormatting sqref="B94">
    <cfRule type="duplicateValues" dxfId="472" priority="83"/>
  </conditionalFormatting>
  <conditionalFormatting sqref="E94">
    <cfRule type="duplicateValues" dxfId="471" priority="82"/>
  </conditionalFormatting>
  <conditionalFormatting sqref="B94">
    <cfRule type="duplicateValues" dxfId="470" priority="81"/>
  </conditionalFormatting>
  <conditionalFormatting sqref="E95">
    <cfRule type="duplicateValues" dxfId="469" priority="80"/>
  </conditionalFormatting>
  <conditionalFormatting sqref="E95">
    <cfRule type="duplicateValues" dxfId="468" priority="78"/>
    <cfRule type="duplicateValues" dxfId="467" priority="79"/>
  </conditionalFormatting>
  <conditionalFormatting sqref="E95">
    <cfRule type="duplicateValues" dxfId="466" priority="75"/>
    <cfRule type="duplicateValues" dxfId="465" priority="76"/>
    <cfRule type="duplicateValues" dxfId="464" priority="77"/>
  </conditionalFormatting>
  <conditionalFormatting sqref="E95">
    <cfRule type="duplicateValues" dxfId="463" priority="74"/>
  </conditionalFormatting>
  <conditionalFormatting sqref="B95">
    <cfRule type="duplicateValues" dxfId="462" priority="73"/>
  </conditionalFormatting>
  <conditionalFormatting sqref="B95">
    <cfRule type="duplicateValues" dxfId="461" priority="70"/>
    <cfRule type="duplicateValues" dxfId="460" priority="71"/>
    <cfRule type="duplicateValues" dxfId="459" priority="72"/>
  </conditionalFormatting>
  <conditionalFormatting sqref="B95">
    <cfRule type="duplicateValues" dxfId="458" priority="68"/>
    <cfRule type="duplicateValues" dxfId="457" priority="69"/>
  </conditionalFormatting>
  <conditionalFormatting sqref="B95">
    <cfRule type="duplicateValues" dxfId="456" priority="67"/>
  </conditionalFormatting>
  <conditionalFormatting sqref="E95">
    <cfRule type="duplicateValues" dxfId="455" priority="66"/>
  </conditionalFormatting>
  <conditionalFormatting sqref="B95">
    <cfRule type="duplicateValues" dxfId="454" priority="65"/>
  </conditionalFormatting>
  <conditionalFormatting sqref="E96">
    <cfRule type="duplicateValues" dxfId="453" priority="64"/>
  </conditionalFormatting>
  <conditionalFormatting sqref="E96">
    <cfRule type="duplicateValues" dxfId="452" priority="62"/>
    <cfRule type="duplicateValues" dxfId="451" priority="63"/>
  </conditionalFormatting>
  <conditionalFormatting sqref="E96">
    <cfRule type="duplicateValues" dxfId="450" priority="59"/>
    <cfRule type="duplicateValues" dxfId="449" priority="60"/>
    <cfRule type="duplicateValues" dxfId="448" priority="61"/>
  </conditionalFormatting>
  <conditionalFormatting sqref="E96">
    <cfRule type="duplicateValues" dxfId="447" priority="58"/>
  </conditionalFormatting>
  <conditionalFormatting sqref="B96">
    <cfRule type="duplicateValues" dxfId="446" priority="57"/>
  </conditionalFormatting>
  <conditionalFormatting sqref="B96">
    <cfRule type="duplicateValues" dxfId="445" priority="54"/>
    <cfRule type="duplicateValues" dxfId="444" priority="55"/>
    <cfRule type="duplicateValues" dxfId="443" priority="56"/>
  </conditionalFormatting>
  <conditionalFormatting sqref="B96">
    <cfRule type="duplicateValues" dxfId="442" priority="52"/>
    <cfRule type="duplicateValues" dxfId="441" priority="53"/>
  </conditionalFormatting>
  <conditionalFormatting sqref="B96">
    <cfRule type="duplicateValues" dxfId="440" priority="51"/>
  </conditionalFormatting>
  <conditionalFormatting sqref="E96">
    <cfRule type="duplicateValues" dxfId="439" priority="50"/>
  </conditionalFormatting>
  <conditionalFormatting sqref="B96">
    <cfRule type="duplicateValues" dxfId="438" priority="49"/>
  </conditionalFormatting>
  <conditionalFormatting sqref="E97">
    <cfRule type="duplicateValues" dxfId="437" priority="48"/>
  </conditionalFormatting>
  <conditionalFormatting sqref="E97">
    <cfRule type="duplicateValues" dxfId="436" priority="46"/>
    <cfRule type="duplicateValues" dxfId="435" priority="47"/>
  </conditionalFormatting>
  <conditionalFormatting sqref="E97">
    <cfRule type="duplicateValues" dxfId="434" priority="43"/>
    <cfRule type="duplicateValues" dxfId="433" priority="44"/>
    <cfRule type="duplicateValues" dxfId="432" priority="45"/>
  </conditionalFormatting>
  <conditionalFormatting sqref="E97">
    <cfRule type="duplicateValues" dxfId="431" priority="42"/>
  </conditionalFormatting>
  <conditionalFormatting sqref="B97">
    <cfRule type="duplicateValues" dxfId="430" priority="41"/>
  </conditionalFormatting>
  <conditionalFormatting sqref="B97">
    <cfRule type="duplicateValues" dxfId="429" priority="38"/>
    <cfRule type="duplicateValues" dxfId="428" priority="39"/>
    <cfRule type="duplicateValues" dxfId="427" priority="40"/>
  </conditionalFormatting>
  <conditionalFormatting sqref="B97">
    <cfRule type="duplicateValues" dxfId="426" priority="36"/>
    <cfRule type="duplicateValues" dxfId="425" priority="37"/>
  </conditionalFormatting>
  <conditionalFormatting sqref="B97">
    <cfRule type="duplicateValues" dxfId="424" priority="35"/>
  </conditionalFormatting>
  <conditionalFormatting sqref="E97">
    <cfRule type="duplicateValues" dxfId="423" priority="34"/>
  </conditionalFormatting>
  <conditionalFormatting sqref="B97">
    <cfRule type="duplicateValues" dxfId="422" priority="33"/>
  </conditionalFormatting>
  <conditionalFormatting sqref="E18:E20">
    <cfRule type="duplicateValues" dxfId="421" priority="297960"/>
  </conditionalFormatting>
  <conditionalFormatting sqref="E18:E20">
    <cfRule type="duplicateValues" dxfId="420" priority="297961"/>
    <cfRule type="duplicateValues" dxfId="419" priority="297962"/>
  </conditionalFormatting>
  <conditionalFormatting sqref="E18:E20">
    <cfRule type="duplicateValues" dxfId="418" priority="297963"/>
    <cfRule type="duplicateValues" dxfId="417" priority="297964"/>
    <cfRule type="duplicateValues" dxfId="416" priority="297965"/>
  </conditionalFormatting>
  <conditionalFormatting sqref="E98:E101">
    <cfRule type="duplicateValues" dxfId="415" priority="32"/>
  </conditionalFormatting>
  <conditionalFormatting sqref="E98:E101">
    <cfRule type="duplicateValues" dxfId="414" priority="30"/>
    <cfRule type="duplicateValues" dxfId="413" priority="31"/>
  </conditionalFormatting>
  <conditionalFormatting sqref="E98:E101">
    <cfRule type="duplicateValues" dxfId="412" priority="27"/>
    <cfRule type="duplicateValues" dxfId="411" priority="28"/>
    <cfRule type="duplicateValues" dxfId="410" priority="29"/>
  </conditionalFormatting>
  <conditionalFormatting sqref="E98:E101">
    <cfRule type="duplicateValues" dxfId="409" priority="26"/>
  </conditionalFormatting>
  <conditionalFormatting sqref="B98:B101">
    <cfRule type="duplicateValues" dxfId="408" priority="25"/>
  </conditionalFormatting>
  <conditionalFormatting sqref="B98:B101">
    <cfRule type="duplicateValues" dxfId="407" priority="22"/>
    <cfRule type="duplicateValues" dxfId="406" priority="23"/>
    <cfRule type="duplicateValues" dxfId="405" priority="24"/>
  </conditionalFormatting>
  <conditionalFormatting sqref="B98:B101">
    <cfRule type="duplicateValues" dxfId="404" priority="20"/>
    <cfRule type="duplicateValues" dxfId="403" priority="21"/>
  </conditionalFormatting>
  <conditionalFormatting sqref="B98:B101">
    <cfRule type="duplicateValues" dxfId="402" priority="19"/>
  </conditionalFormatting>
  <conditionalFormatting sqref="E98:E101">
    <cfRule type="duplicateValues" dxfId="401" priority="18"/>
  </conditionalFormatting>
  <conditionalFormatting sqref="B98:B101">
    <cfRule type="duplicateValues" dxfId="400" priority="17"/>
  </conditionalFormatting>
  <conditionalFormatting sqref="E5:E17">
    <cfRule type="duplicateValues" dxfId="399" priority="298143"/>
  </conditionalFormatting>
  <conditionalFormatting sqref="E5:E17">
    <cfRule type="duplicateValues" dxfId="398" priority="298145"/>
    <cfRule type="duplicateValues" dxfId="397" priority="298146"/>
  </conditionalFormatting>
  <conditionalFormatting sqref="E5:E17">
    <cfRule type="duplicateValues" dxfId="396" priority="298149"/>
    <cfRule type="duplicateValues" dxfId="395" priority="298150"/>
    <cfRule type="duplicateValues" dxfId="394" priority="298151"/>
  </conditionalFormatting>
  <conditionalFormatting sqref="B5:B44">
    <cfRule type="duplicateValues" dxfId="393" priority="298155"/>
  </conditionalFormatting>
  <conditionalFormatting sqref="B5:B44">
    <cfRule type="duplicateValues" dxfId="392" priority="298157"/>
    <cfRule type="duplicateValues" dxfId="391" priority="298158"/>
    <cfRule type="duplicateValues" dxfId="390" priority="298159"/>
  </conditionalFormatting>
  <conditionalFormatting sqref="B5:B44">
    <cfRule type="duplicateValues" dxfId="389" priority="298163"/>
    <cfRule type="duplicateValues" dxfId="388" priority="298164"/>
  </conditionalFormatting>
  <conditionalFormatting sqref="E102:E114">
    <cfRule type="duplicateValues" dxfId="387" priority="16"/>
  </conditionalFormatting>
  <conditionalFormatting sqref="E102:E114">
    <cfRule type="duplicateValues" dxfId="386" priority="14"/>
    <cfRule type="duplicateValues" dxfId="385" priority="15"/>
  </conditionalFormatting>
  <conditionalFormatting sqref="E102:E114">
    <cfRule type="duplicateValues" dxfId="384" priority="11"/>
    <cfRule type="duplicateValues" dxfId="383" priority="12"/>
    <cfRule type="duplicateValues" dxfId="382" priority="13"/>
  </conditionalFormatting>
  <conditionalFormatting sqref="E102:E114">
    <cfRule type="duplicateValues" dxfId="381" priority="10"/>
  </conditionalFormatting>
  <conditionalFormatting sqref="B102:B114">
    <cfRule type="duplicateValues" dxfId="380" priority="9"/>
  </conditionalFormatting>
  <conditionalFormatting sqref="B102:B114">
    <cfRule type="duplicateValues" dxfId="379" priority="6"/>
    <cfRule type="duplicateValues" dxfId="378" priority="7"/>
    <cfRule type="duplicateValues" dxfId="377" priority="8"/>
  </conditionalFormatting>
  <conditionalFormatting sqref="B102:B114">
    <cfRule type="duplicateValues" dxfId="376" priority="4"/>
    <cfRule type="duplicateValues" dxfId="375" priority="5"/>
  </conditionalFormatting>
  <conditionalFormatting sqref="B102:B114">
    <cfRule type="duplicateValues" dxfId="374" priority="3"/>
  </conditionalFormatting>
  <conditionalFormatting sqref="E102:E114">
    <cfRule type="duplicateValues" dxfId="373" priority="2"/>
  </conditionalFormatting>
  <conditionalFormatting sqref="B102:B114">
    <cfRule type="duplicateValues" dxfId="372" priority="1"/>
  </conditionalFormatting>
  <hyperlinks>
    <hyperlink ref="B101" r:id="rId7" display="http://s460-helpdesk/CAisd/pdmweb.exe?OP=SEARCH+FACTORY=in+SKIPLIST=1+QBE.EQ.id=3463307"/>
    <hyperlink ref="B100" r:id="rId8" display="http://s460-helpdesk/CAisd/pdmweb.exe?OP=SEARCH+FACTORY=in+SKIPLIST=1+QBE.EQ.id=3463299"/>
    <hyperlink ref="B99" r:id="rId9" display="http://s460-helpdesk/CAisd/pdmweb.exe?OP=SEARCH+FACTORY=in+SKIPLIST=1+QBE.EQ.id=3463241"/>
    <hyperlink ref="B98" r:id="rId10" display="http://s460-helpdesk/CAisd/pdmweb.exe?OP=SEARCH+FACTORY=in+SKIPLIST=1+QBE.EQ.id=3463234"/>
    <hyperlink ref="B114" r:id="rId11" display="http://s460-helpdesk/CAisd/pdmweb.exe?OP=SEARCH+FACTORY=in+SKIPLIST=1+QBE.EQ.id=3463695"/>
    <hyperlink ref="B113" r:id="rId12" display="http://s460-helpdesk/CAisd/pdmweb.exe?OP=SEARCH+FACTORY=in+SKIPLIST=1+QBE.EQ.id=3463693"/>
    <hyperlink ref="B112" r:id="rId13" display="http://s460-helpdesk/CAisd/pdmweb.exe?OP=SEARCH+FACTORY=in+SKIPLIST=1+QBE.EQ.id=3463650"/>
    <hyperlink ref="B111" r:id="rId14" display="http://s460-helpdesk/CAisd/pdmweb.exe?OP=SEARCH+FACTORY=in+SKIPLIST=1+QBE.EQ.id=3463645"/>
    <hyperlink ref="B110" r:id="rId15" display="http://s460-helpdesk/CAisd/pdmweb.exe?OP=SEARCH+FACTORY=in+SKIPLIST=1+QBE.EQ.id=3463588"/>
    <hyperlink ref="B109" r:id="rId16" display="http://s460-helpdesk/CAisd/pdmweb.exe?OP=SEARCH+FACTORY=in+SKIPLIST=1+QBE.EQ.id=3463570"/>
    <hyperlink ref="B108" r:id="rId17" display="http://s460-helpdesk/CAisd/pdmweb.exe?OP=SEARCH+FACTORY=in+SKIPLIST=1+QBE.EQ.id=3463553"/>
    <hyperlink ref="B107" r:id="rId18" display="http://s460-helpdesk/CAisd/pdmweb.exe?OP=SEARCH+FACTORY=in+SKIPLIST=1+QBE.EQ.id=3463543"/>
    <hyperlink ref="B106" r:id="rId19" display="http://s460-helpdesk/CAisd/pdmweb.exe?OP=SEARCH+FACTORY=in+SKIPLIST=1+QBE.EQ.id=3463522"/>
    <hyperlink ref="B105" r:id="rId20" display="http://s460-helpdesk/CAisd/pdmweb.exe?OP=SEARCH+FACTORY=in+SKIPLIST=1+QBE.EQ.id=3463419"/>
    <hyperlink ref="B104" r:id="rId21" display="http://s460-helpdesk/CAisd/pdmweb.exe?OP=SEARCH+FACTORY=in+SKIPLIST=1+QBE.EQ.id=3463411"/>
    <hyperlink ref="B103" r:id="rId22" display="http://s460-helpdesk/CAisd/pdmweb.exe?OP=SEARCH+FACTORY=in+SKIPLIST=1+QBE.EQ.id=3463398"/>
    <hyperlink ref="B102" r:id="rId23" display="http://s460-helpdesk/CAisd/pdmweb.exe?OP=SEARCH+FACTORY=in+SKIPLIST=1+QBE.EQ.id=3463323"/>
  </hyperlinks>
  <pageMargins left="0.7" right="0.7" top="0.75" bottom="0.75" header="0.3" footer="0.3"/>
  <pageSetup scale="60" orientation="landscape" r:id="rId24"/>
  <legacy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80" zoomScale="85" zoomScaleNormal="85" workbookViewId="0">
      <selection activeCell="B16" sqref="B16"/>
    </sheetView>
  </sheetViews>
  <sheetFormatPr baseColWidth="10" defaultColWidth="52.7109375" defaultRowHeight="15" x14ac:dyDescent="0.25"/>
  <cols>
    <col min="1" max="1" width="26.42578125" style="92" bestFit="1" customWidth="1"/>
    <col min="2" max="2" width="20.42578125" style="92" bestFit="1" customWidth="1"/>
    <col min="3" max="3" width="59" style="92" bestFit="1" customWidth="1"/>
    <col min="4" max="4" width="50" style="92" bestFit="1" customWidth="1"/>
    <col min="5" max="5" width="13.42578125" style="92" bestFit="1" customWidth="1"/>
    <col min="6" max="16384" width="52.7109375" style="92"/>
  </cols>
  <sheetData>
    <row r="1" spans="1:5" ht="22.5" customHeight="1" x14ac:dyDescent="0.25">
      <c r="A1" s="140" t="s">
        <v>2480</v>
      </c>
      <c r="B1" s="141"/>
      <c r="C1" s="141"/>
      <c r="D1" s="141"/>
      <c r="E1" s="142"/>
    </row>
    <row r="2" spans="1:5" ht="22.5" customHeight="1" x14ac:dyDescent="0.25">
      <c r="A2" s="140" t="s">
        <v>2158</v>
      </c>
      <c r="B2" s="141"/>
      <c r="C2" s="141"/>
      <c r="D2" s="141"/>
      <c r="E2" s="142"/>
    </row>
    <row r="3" spans="1:5" ht="25.5" customHeight="1" x14ac:dyDescent="0.25">
      <c r="A3" s="143" t="s">
        <v>2480</v>
      </c>
      <c r="B3" s="144"/>
      <c r="C3" s="144"/>
      <c r="D3" s="144"/>
      <c r="E3" s="145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44348.25</v>
      </c>
      <c r="C5" s="100"/>
      <c r="D5" s="101"/>
      <c r="E5" s="102"/>
    </row>
    <row r="6" spans="1:5" ht="18.75" thickBot="1" x14ac:dyDescent="0.3">
      <c r="A6" s="98" t="s">
        <v>2424</v>
      </c>
      <c r="B6" s="99">
        <v>44348.75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customHeight="1" thickBot="1" x14ac:dyDescent="0.3">
      <c r="A8" s="135" t="s">
        <v>2425</v>
      </c>
      <c r="B8" s="136"/>
      <c r="C8" s="136"/>
      <c r="D8" s="136"/>
      <c r="E8" s="137"/>
    </row>
    <row r="9" spans="1:5" ht="18" x14ac:dyDescent="0.25">
      <c r="A9" s="108" t="s">
        <v>15</v>
      </c>
      <c r="B9" s="109" t="s">
        <v>2426</v>
      </c>
      <c r="C9" s="109" t="s">
        <v>46</v>
      </c>
      <c r="D9" s="109" t="s">
        <v>2433</v>
      </c>
      <c r="E9" s="109" t="s">
        <v>2427</v>
      </c>
    </row>
    <row r="10" spans="1:5" ht="18" x14ac:dyDescent="0.25">
      <c r="A10" s="121" t="str">
        <f>VLOOKUP(B10,'[1]LISTADO ATM'!$A$2:$C$817,3,0)</f>
        <v>NORTE</v>
      </c>
      <c r="B10" s="121">
        <v>832</v>
      </c>
      <c r="C10" s="121" t="str">
        <f>VLOOKUP(B10,'[1]LISTADO ATM'!$A$2:$B$816,2,0)</f>
        <v xml:space="preserve">ATM Hospital Traumatológico La Vega </v>
      </c>
      <c r="D10" s="122" t="s">
        <v>2493</v>
      </c>
      <c r="E10" s="117">
        <v>335753905</v>
      </c>
    </row>
    <row r="11" spans="1:5" ht="18" x14ac:dyDescent="0.25">
      <c r="A11" s="121" t="str">
        <f>VLOOKUP(B11,'[1]LISTADO ATM'!$A$2:$C$817,3,0)</f>
        <v>NORTE</v>
      </c>
      <c r="B11" s="121">
        <v>520</v>
      </c>
      <c r="C11" s="121" t="str">
        <f>VLOOKUP(B11,'[1]LISTADO ATM'!$A$2:$B$816,2,0)</f>
        <v xml:space="preserve">ATM Cooperativa Navarrete (COOPNAVA) </v>
      </c>
      <c r="D11" s="122" t="s">
        <v>2493</v>
      </c>
      <c r="E11" s="117" t="s">
        <v>2500</v>
      </c>
    </row>
    <row r="12" spans="1:5" ht="18" x14ac:dyDescent="0.25">
      <c r="A12" s="121" t="str">
        <f>VLOOKUP(B12,'[1]LISTADO ATM'!$A$2:$C$817,3,0)</f>
        <v>SUR</v>
      </c>
      <c r="B12" s="121">
        <v>730</v>
      </c>
      <c r="C12" s="121" t="str">
        <f>VLOOKUP(B12,'[1]LISTADO ATM'!$A$2:$B$816,2,0)</f>
        <v xml:space="preserve">ATM Palacio de Justicia Barahona </v>
      </c>
      <c r="D12" s="122" t="s">
        <v>2493</v>
      </c>
      <c r="E12" s="117">
        <v>335753039</v>
      </c>
    </row>
    <row r="13" spans="1:5" ht="18" x14ac:dyDescent="0.25">
      <c r="A13" s="121" t="str">
        <f>VLOOKUP(B13,'[1]LISTADO ATM'!$A$2:$C$817,3,0)</f>
        <v>DISTRITO NACIONAL</v>
      </c>
      <c r="B13" s="121">
        <v>516</v>
      </c>
      <c r="C13" s="121" t="str">
        <f>VLOOKUP(B13,'[1]LISTADO ATM'!$A$2:$B$816,2,0)</f>
        <v xml:space="preserve">ATM Oficina Gascue </v>
      </c>
      <c r="D13" s="122" t="s">
        <v>2493</v>
      </c>
      <c r="E13" s="117">
        <v>335753908</v>
      </c>
    </row>
    <row r="14" spans="1:5" ht="18" x14ac:dyDescent="0.25">
      <c r="A14" s="121" t="str">
        <f>VLOOKUP(B14,'[1]LISTADO ATM'!$A$2:$C$817,3,0)</f>
        <v>DISTRITO NACIONAL</v>
      </c>
      <c r="B14" s="163">
        <v>724</v>
      </c>
      <c r="C14" s="121" t="str">
        <f>VLOOKUP(B14,'[1]LISTADO ATM'!$A$2:$B$816,2,0)</f>
        <v xml:space="preserve">ATM El Huacal I </v>
      </c>
      <c r="D14" s="122" t="s">
        <v>2493</v>
      </c>
      <c r="E14" s="117" t="s">
        <v>2502</v>
      </c>
    </row>
    <row r="15" spans="1:5" ht="18.75" thickBot="1" x14ac:dyDescent="0.3">
      <c r="A15" s="113" t="s">
        <v>2428</v>
      </c>
      <c r="B15" s="116">
        <f>COUNT(B10:B14)</f>
        <v>5</v>
      </c>
      <c r="C15" s="132"/>
      <c r="D15" s="133"/>
      <c r="E15" s="134"/>
    </row>
    <row r="16" spans="1:5" ht="15.75" thickBot="1" x14ac:dyDescent="0.3"/>
    <row r="17" spans="1:5" ht="18.75" thickBot="1" x14ac:dyDescent="0.3">
      <c r="A17" s="135" t="s">
        <v>2430</v>
      </c>
      <c r="B17" s="136"/>
      <c r="C17" s="136"/>
      <c r="D17" s="136"/>
      <c r="E17" s="137"/>
    </row>
    <row r="18" spans="1:5" ht="18" x14ac:dyDescent="0.25">
      <c r="A18" s="108" t="s">
        <v>15</v>
      </c>
      <c r="B18" s="109" t="s">
        <v>2426</v>
      </c>
      <c r="C18" s="109" t="s">
        <v>46</v>
      </c>
      <c r="D18" s="109" t="s">
        <v>2433</v>
      </c>
      <c r="E18" s="109" t="s">
        <v>2427</v>
      </c>
    </row>
    <row r="19" spans="1:5" ht="18" x14ac:dyDescent="0.25">
      <c r="A19" s="121" t="str">
        <f>VLOOKUP(B19,'[1]LISTADO ATM'!$A$2:$C$817,3,0)</f>
        <v>SUR</v>
      </c>
      <c r="B19" s="121">
        <v>249</v>
      </c>
      <c r="C19" s="121" t="str">
        <f>VLOOKUP(B19,'[1]LISTADO ATM'!$A$2:$B$816,2,0)</f>
        <v xml:space="preserve">ATM Banco Agrícola Neiba </v>
      </c>
      <c r="D19" s="123" t="s">
        <v>2455</v>
      </c>
      <c r="E19" s="117">
        <v>335753631</v>
      </c>
    </row>
    <row r="20" spans="1:5" ht="18" x14ac:dyDescent="0.25">
      <c r="A20" s="121" t="str">
        <f>VLOOKUP(B20,'[1]LISTADO ATM'!$A$2:$C$817,3,0)</f>
        <v>SUR</v>
      </c>
      <c r="B20" s="121">
        <v>403</v>
      </c>
      <c r="C20" s="121" t="str">
        <f>VLOOKUP(B20,'[1]LISTADO ATM'!$A$2:$B$816,2,0)</f>
        <v xml:space="preserve">ATM Oficina Vicente Noble </v>
      </c>
      <c r="D20" s="123" t="s">
        <v>2455</v>
      </c>
      <c r="E20" s="117" t="s">
        <v>2499</v>
      </c>
    </row>
    <row r="21" spans="1:5" ht="18" x14ac:dyDescent="0.25">
      <c r="A21" s="121" t="str">
        <f>VLOOKUP(B21,'[1]LISTADO ATM'!$A$2:$C$817,3,0)</f>
        <v>DISTRITO NACIONAL</v>
      </c>
      <c r="B21" s="121">
        <v>527</v>
      </c>
      <c r="C21" s="121" t="str">
        <f>VLOOKUP(B21,'[1]LISTADO ATM'!$A$2:$B$816,2,0)</f>
        <v>ATM Oficina Zona Oriental II</v>
      </c>
      <c r="D21" s="123" t="s">
        <v>2455</v>
      </c>
      <c r="E21" s="117">
        <v>335753604</v>
      </c>
    </row>
    <row r="22" spans="1:5" ht="18" x14ac:dyDescent="0.25">
      <c r="A22" s="121" t="str">
        <f>VLOOKUP(B22,'[1]LISTADO ATM'!$A$2:$C$817,3,0)</f>
        <v>NORTE</v>
      </c>
      <c r="B22" s="121">
        <v>857</v>
      </c>
      <c r="C22" s="121" t="str">
        <f>VLOOKUP(B22,'[1]LISTADO ATM'!$A$2:$B$816,2,0)</f>
        <v xml:space="preserve">ATM Oficina Los Alamos </v>
      </c>
      <c r="D22" s="123" t="s">
        <v>2455</v>
      </c>
      <c r="E22" s="117" t="s">
        <v>2506</v>
      </c>
    </row>
    <row r="23" spans="1:5" ht="18" x14ac:dyDescent="0.25">
      <c r="A23" s="121" t="str">
        <f>VLOOKUP(B23,'[1]LISTADO ATM'!$A$2:$C$817,3,0)</f>
        <v>DISTRITO NACIONAL</v>
      </c>
      <c r="B23" s="121">
        <v>958</v>
      </c>
      <c r="C23" s="121" t="str">
        <f>VLOOKUP(B23,'[1]LISTADO ATM'!$A$2:$B$816,2,0)</f>
        <v xml:space="preserve">ATM Olé Aut. San Isidro </v>
      </c>
      <c r="D23" s="123" t="s">
        <v>2455</v>
      </c>
      <c r="E23" s="117">
        <v>335753455</v>
      </c>
    </row>
    <row r="24" spans="1:5" ht="18" x14ac:dyDescent="0.25">
      <c r="A24" s="121" t="str">
        <f>VLOOKUP(B24,'[1]LISTADO ATM'!$A$2:$C$817,3,0)</f>
        <v>SUR</v>
      </c>
      <c r="B24" s="121">
        <v>767</v>
      </c>
      <c r="C24" s="121" t="str">
        <f>VLOOKUP(B24,'[1]LISTADO ATM'!$A$2:$B$816,2,0)</f>
        <v xml:space="preserve">ATM S/M Diverso (Azua) </v>
      </c>
      <c r="D24" s="123" t="s">
        <v>2455</v>
      </c>
      <c r="E24" s="117" t="s">
        <v>2513</v>
      </c>
    </row>
    <row r="25" spans="1:5" ht="18" x14ac:dyDescent="0.25">
      <c r="A25" s="121" t="str">
        <f>VLOOKUP(B25,'[1]LISTADO ATM'!$A$2:$C$817,3,0)</f>
        <v>DISTRITO NACIONAL</v>
      </c>
      <c r="B25" s="121">
        <v>354</v>
      </c>
      <c r="C25" s="121" t="str">
        <f>VLOOKUP(B25,'[1]LISTADO ATM'!$A$2:$B$816,2,0)</f>
        <v xml:space="preserve">ATM Oficina Núñez de Cáceres II </v>
      </c>
      <c r="D25" s="123" t="s">
        <v>2455</v>
      </c>
      <c r="E25" s="117">
        <v>335755006</v>
      </c>
    </row>
    <row r="26" spans="1:5" ht="18" x14ac:dyDescent="0.25">
      <c r="A26" s="121" t="str">
        <f>VLOOKUP(B26,'[1]LISTADO ATM'!$A$2:$C$817,3,0)</f>
        <v>DISTRITO NACIONAL</v>
      </c>
      <c r="B26" s="121">
        <v>486</v>
      </c>
      <c r="C26" s="121" t="str">
        <f>VLOOKUP(B26,'[1]LISTADO ATM'!$A$2:$B$816,2,0)</f>
        <v xml:space="preserve">ATM Olé La Caleta </v>
      </c>
      <c r="D26" s="123" t="s">
        <v>2455</v>
      </c>
      <c r="E26" s="117">
        <v>335755010</v>
      </c>
    </row>
    <row r="27" spans="1:5" ht="18" x14ac:dyDescent="0.25">
      <c r="A27" s="121" t="str">
        <f>VLOOKUP(B27,'[1]LISTADO ATM'!$A$2:$C$817,3,0)</f>
        <v>ESTE</v>
      </c>
      <c r="B27" s="121">
        <v>822</v>
      </c>
      <c r="C27" s="121" t="str">
        <f>VLOOKUP(B27,'[1]LISTADO ATM'!$A$2:$B$816,2,0)</f>
        <v xml:space="preserve">ATM INDUSPALMA </v>
      </c>
      <c r="D27" s="123" t="s">
        <v>2455</v>
      </c>
      <c r="E27" s="117">
        <v>335755100</v>
      </c>
    </row>
    <row r="28" spans="1:5" ht="18" x14ac:dyDescent="0.25">
      <c r="A28" s="121" t="str">
        <f>VLOOKUP(B28,'[1]LISTADO ATM'!$A$2:$C$817,3,0)</f>
        <v>NORTE</v>
      </c>
      <c r="B28" s="121">
        <v>986</v>
      </c>
      <c r="C28" s="121" t="str">
        <f>VLOOKUP(B28,'[1]LISTADO ATM'!$A$2:$B$816,2,0)</f>
        <v xml:space="preserve">ATM S/M Jumbo (La Vega) </v>
      </c>
      <c r="D28" s="123" t="s">
        <v>2455</v>
      </c>
      <c r="E28" s="117">
        <v>335755110</v>
      </c>
    </row>
    <row r="29" spans="1:5" ht="18" x14ac:dyDescent="0.25">
      <c r="A29" s="121" t="str">
        <f>VLOOKUP(B29,'[1]LISTADO ATM'!$A$2:$C$817,3,0)</f>
        <v>NORTE</v>
      </c>
      <c r="B29" s="121">
        <v>383</v>
      </c>
      <c r="C29" s="121" t="str">
        <f>VLOOKUP(B29,'[1]LISTADO ATM'!$A$2:$B$816,2,0)</f>
        <v>ATM S/M Daniel (Dajabón)</v>
      </c>
      <c r="D29" s="123" t="s">
        <v>2455</v>
      </c>
      <c r="E29" s="117">
        <v>335755122</v>
      </c>
    </row>
    <row r="30" spans="1:5" ht="18" x14ac:dyDescent="0.25">
      <c r="A30" s="121" t="str">
        <f>VLOOKUP(B30,'[1]LISTADO ATM'!$A$2:$C$817,3,0)</f>
        <v>NORTE</v>
      </c>
      <c r="B30" s="121">
        <v>937</v>
      </c>
      <c r="C30" s="121" t="str">
        <f>VLOOKUP(B30,'[1]LISTADO ATM'!$A$2:$B$816,2,0)</f>
        <v xml:space="preserve">ATM Autobanco Oficina La Vega II </v>
      </c>
      <c r="D30" s="123" t="s">
        <v>2455</v>
      </c>
      <c r="E30" s="117">
        <v>335753982</v>
      </c>
    </row>
    <row r="31" spans="1:5" ht="18" x14ac:dyDescent="0.25">
      <c r="A31" s="121" t="str">
        <f>VLOOKUP(B31,'[1]LISTADO ATM'!$A$2:$C$817,3,0)</f>
        <v>DISTRITO NACIONAL</v>
      </c>
      <c r="B31" s="121">
        <v>955</v>
      </c>
      <c r="C31" s="121" t="str">
        <f>VLOOKUP(B31,'[1]LISTADO ATM'!$A$2:$B$816,2,0)</f>
        <v xml:space="preserve">ATM Oficina Americana Independencia II </v>
      </c>
      <c r="D31" s="123" t="s">
        <v>2455</v>
      </c>
      <c r="E31" s="117">
        <v>335755191</v>
      </c>
    </row>
    <row r="32" spans="1:5" ht="18" x14ac:dyDescent="0.25">
      <c r="A32" s="121" t="str">
        <f>VLOOKUP(B32,'[1]LISTADO ATM'!$A$2:$C$817,3,0)</f>
        <v>NORTE</v>
      </c>
      <c r="B32" s="121">
        <v>740</v>
      </c>
      <c r="C32" s="121" t="str">
        <f>VLOOKUP(B32,'[1]LISTADO ATM'!$A$2:$B$816,2,0)</f>
        <v xml:space="preserve">ATM EDENORTE (Santiago) </v>
      </c>
      <c r="D32" s="123" t="s">
        <v>2455</v>
      </c>
      <c r="E32" s="117">
        <v>335755206</v>
      </c>
    </row>
    <row r="33" spans="1:5" ht="18" x14ac:dyDescent="0.25">
      <c r="A33" s="121" t="str">
        <f>VLOOKUP(B33,'[1]LISTADO ATM'!$A$2:$C$817,3,0)</f>
        <v>ESTE</v>
      </c>
      <c r="B33" s="121">
        <v>114</v>
      </c>
      <c r="C33" s="121" t="str">
        <f>VLOOKUP(B33,'[1]LISTADO ATM'!$A$2:$B$816,2,0)</f>
        <v xml:space="preserve">ATM Oficina Hato Mayor </v>
      </c>
      <c r="D33" s="123" t="s">
        <v>2455</v>
      </c>
      <c r="E33" s="117">
        <v>335755243</v>
      </c>
    </row>
    <row r="34" spans="1:5" ht="18" x14ac:dyDescent="0.25">
      <c r="A34" s="121" t="str">
        <f>VLOOKUP(B34,'[1]LISTADO ATM'!$A$2:$C$817,3,0)</f>
        <v>DISTRITO NACIONAL</v>
      </c>
      <c r="B34" s="121">
        <v>561</v>
      </c>
      <c r="C34" s="121" t="str">
        <f>VLOOKUP(B34,'[1]LISTADO ATM'!$A$2:$B$816,2,0)</f>
        <v xml:space="preserve">ATM Comando Regional P.N. S.D. Este </v>
      </c>
      <c r="D34" s="123" t="s">
        <v>2455</v>
      </c>
      <c r="E34" s="117">
        <v>335755244</v>
      </c>
    </row>
    <row r="35" spans="1:5" ht="18" x14ac:dyDescent="0.25">
      <c r="A35" s="121" t="str">
        <f>VLOOKUP(B35,'[1]LISTADO ATM'!$A$2:$C$817,3,0)</f>
        <v>NORTE</v>
      </c>
      <c r="B35" s="121">
        <v>310</v>
      </c>
      <c r="C35" s="121" t="str">
        <f>VLOOKUP(B35,'[1]LISTADO ATM'!$A$2:$B$816,2,0)</f>
        <v xml:space="preserve">ATM Farmacia San Judas Tadeo Jarabacoa </v>
      </c>
      <c r="D35" s="123" t="s">
        <v>2455</v>
      </c>
      <c r="E35" s="117">
        <v>335755245</v>
      </c>
    </row>
    <row r="36" spans="1:5" ht="18" x14ac:dyDescent="0.25">
      <c r="A36" s="121" t="str">
        <f>VLOOKUP(B36,'[1]LISTADO ATM'!$A$2:$C$817,3,0)</f>
        <v>DISTRITO NACIONAL</v>
      </c>
      <c r="B36" s="121">
        <v>655</v>
      </c>
      <c r="C36" s="121" t="str">
        <f>VLOOKUP(B36,'[1]LISTADO ATM'!$A$2:$B$816,2,0)</f>
        <v>ATM Farmacia Sandra</v>
      </c>
      <c r="D36" s="123" t="s">
        <v>2455</v>
      </c>
      <c r="E36" s="117">
        <v>335755246</v>
      </c>
    </row>
    <row r="37" spans="1:5" ht="18" x14ac:dyDescent="0.25">
      <c r="A37" s="121" t="str">
        <f>VLOOKUP(B37,'[1]LISTADO ATM'!$A$2:$C$817,3,0)</f>
        <v>NORTE</v>
      </c>
      <c r="B37" s="121">
        <v>402</v>
      </c>
      <c r="C37" s="121" t="str">
        <f>VLOOKUP(B37,'[1]LISTADO ATM'!$A$2:$B$816,2,0)</f>
        <v xml:space="preserve">ATM La Sirena La Vega </v>
      </c>
      <c r="D37" s="123" t="s">
        <v>2455</v>
      </c>
      <c r="E37" s="117">
        <v>335755252</v>
      </c>
    </row>
    <row r="38" spans="1:5" ht="18" x14ac:dyDescent="0.25">
      <c r="A38" s="121" t="str">
        <f>VLOOKUP(B38,'[1]LISTADO ATM'!$A$2:$C$817,3,0)</f>
        <v>DISTRITO NACIONAL</v>
      </c>
      <c r="B38" s="121">
        <v>407</v>
      </c>
      <c r="C38" s="121" t="str">
        <f>VLOOKUP(B38,'[1]LISTADO ATM'!$A$2:$B$816,2,0)</f>
        <v xml:space="preserve">ATM Multicentro La Sirena Villa Mella </v>
      </c>
      <c r="D38" s="123" t="s">
        <v>2455</v>
      </c>
      <c r="E38" s="117">
        <v>335755253</v>
      </c>
    </row>
    <row r="39" spans="1:5" ht="18" x14ac:dyDescent="0.25">
      <c r="A39" s="121" t="str">
        <f>VLOOKUP(B39,'[1]LISTADO ATM'!$A$2:$C$817,3,0)</f>
        <v>DISTRITO NACIONAL</v>
      </c>
      <c r="B39" s="121">
        <v>160</v>
      </c>
      <c r="C39" s="121" t="str">
        <f>VLOOKUP(B39,'[1]LISTADO ATM'!$A$2:$B$816,2,0)</f>
        <v xml:space="preserve">ATM Oficina Herrera </v>
      </c>
      <c r="D39" s="123" t="s">
        <v>2455</v>
      </c>
      <c r="E39" s="117">
        <v>335755256</v>
      </c>
    </row>
    <row r="40" spans="1:5" ht="18" x14ac:dyDescent="0.25">
      <c r="A40" s="121" t="str">
        <f>VLOOKUP(B40,'[1]LISTADO ATM'!$A$2:$C$817,3,0)</f>
        <v>NORTE</v>
      </c>
      <c r="B40" s="121">
        <v>895</v>
      </c>
      <c r="C40" s="121" t="str">
        <f>VLOOKUP(B40,'[1]LISTADO ATM'!$A$2:$B$816,2,0)</f>
        <v xml:space="preserve">ATM S/M Bravo (Santiago) </v>
      </c>
      <c r="D40" s="123" t="s">
        <v>2455</v>
      </c>
      <c r="E40" s="117" t="s">
        <v>2533</v>
      </c>
    </row>
    <row r="41" spans="1:5" ht="18" x14ac:dyDescent="0.25">
      <c r="A41" s="121" t="str">
        <f>VLOOKUP(B41,'[1]LISTADO ATM'!$A$2:$C$817,3,0)</f>
        <v>NORTE</v>
      </c>
      <c r="B41" s="121">
        <v>88</v>
      </c>
      <c r="C41" s="121" t="str">
        <f>VLOOKUP(B41,'[1]LISTADO ATM'!$A$2:$B$816,2,0)</f>
        <v xml:space="preserve">ATM S/M La Fuente (Santiago) </v>
      </c>
      <c r="D41" s="123" t="s">
        <v>2455</v>
      </c>
      <c r="E41" s="117" t="s">
        <v>2531</v>
      </c>
    </row>
    <row r="42" spans="1:5" ht="18" x14ac:dyDescent="0.25">
      <c r="A42" s="121" t="str">
        <f>VLOOKUP(B42,'[1]LISTADO ATM'!$A$2:$C$817,3,0)</f>
        <v>NORTE</v>
      </c>
      <c r="B42" s="121">
        <v>775</v>
      </c>
      <c r="C42" s="121" t="str">
        <f>VLOOKUP(B42,'[1]LISTADO ATM'!$A$2:$B$816,2,0)</f>
        <v xml:space="preserve">ATM S/M Lilo (Montecristi) </v>
      </c>
      <c r="D42" s="123" t="s">
        <v>2455</v>
      </c>
      <c r="E42" s="117" t="s">
        <v>2576</v>
      </c>
    </row>
    <row r="43" spans="1:5" ht="18" x14ac:dyDescent="0.25">
      <c r="A43" s="121" t="str">
        <f>VLOOKUP(B43,'[1]LISTADO ATM'!$A$2:$C$817,3,0)</f>
        <v>DISTRITO NACIONAL</v>
      </c>
      <c r="B43" s="121">
        <v>875</v>
      </c>
      <c r="C43" s="121" t="str">
        <f>VLOOKUP(B43,'[1]LISTADO ATM'!$A$2:$B$816,2,0)</f>
        <v xml:space="preserve">ATM Texaco Aut. Duarte KM 14 1/2 (Los Alcarrizos) </v>
      </c>
      <c r="D43" s="123" t="s">
        <v>2455</v>
      </c>
      <c r="E43" s="117" t="s">
        <v>2575</v>
      </c>
    </row>
    <row r="44" spans="1:5" ht="18" x14ac:dyDescent="0.25">
      <c r="A44" s="121" t="str">
        <f>VLOOKUP(B44,'[1]LISTADO ATM'!$A$2:$C$817,3,0)</f>
        <v>SUR</v>
      </c>
      <c r="B44" s="121">
        <v>750</v>
      </c>
      <c r="C44" s="121" t="str">
        <f>VLOOKUP(B44,'[1]LISTADO ATM'!$A$2:$B$816,2,0)</f>
        <v xml:space="preserve">ATM UNP Duvergé </v>
      </c>
      <c r="D44" s="123" t="s">
        <v>2455</v>
      </c>
      <c r="E44" s="117" t="s">
        <v>2574</v>
      </c>
    </row>
    <row r="45" spans="1:5" ht="18" x14ac:dyDescent="0.25">
      <c r="A45" s="121" t="str">
        <f>VLOOKUP(B45,'[1]LISTADO ATM'!$A$2:$C$817,3,0)</f>
        <v>DISTRITO NACIONAL</v>
      </c>
      <c r="B45" s="121">
        <v>738</v>
      </c>
      <c r="C45" s="121" t="str">
        <f>VLOOKUP(B45,'[1]LISTADO ATM'!$A$2:$B$816,2,0)</f>
        <v xml:space="preserve">ATM Zona Franca Los Alcarrizos </v>
      </c>
      <c r="D45" s="123" t="s">
        <v>2455</v>
      </c>
      <c r="E45" s="117" t="s">
        <v>2573</v>
      </c>
    </row>
    <row r="46" spans="1:5" ht="18" x14ac:dyDescent="0.25">
      <c r="A46" s="121" t="str">
        <f>VLOOKUP(B46,'[1]LISTADO ATM'!$A$2:$C$817,3,0)</f>
        <v>DISTRITO NACIONAL</v>
      </c>
      <c r="B46" s="121">
        <v>755</v>
      </c>
      <c r="C46" s="121" t="str">
        <f>VLOOKUP(B46,'[1]LISTADO ATM'!$A$2:$B$816,2,0)</f>
        <v xml:space="preserve">ATM Oficina Galería del Este (Plaza) </v>
      </c>
      <c r="D46" s="123" t="s">
        <v>2455</v>
      </c>
      <c r="E46" s="117">
        <v>335755480</v>
      </c>
    </row>
    <row r="47" spans="1:5" ht="18" x14ac:dyDescent="0.25">
      <c r="A47" s="121" t="str">
        <f>VLOOKUP(B47,'[1]LISTADO ATM'!$A$2:$C$817,3,0)</f>
        <v>DISTRITO NACIONAL</v>
      </c>
      <c r="B47" s="121">
        <v>678</v>
      </c>
      <c r="C47" s="121" t="str">
        <f>VLOOKUP(B47,'[1]LISTADO ATM'!$A$2:$B$816,2,0)</f>
        <v>ATM Eco Petroleo San Isidro</v>
      </c>
      <c r="D47" s="123" t="s">
        <v>2455</v>
      </c>
      <c r="E47" s="117">
        <v>335755625</v>
      </c>
    </row>
    <row r="48" spans="1:5" ht="18" x14ac:dyDescent="0.25">
      <c r="A48" s="121" t="str">
        <f>VLOOKUP(B48,'[1]LISTADO ATM'!$A$2:$C$817,3,0)</f>
        <v>ESTE</v>
      </c>
      <c r="B48" s="121">
        <v>660</v>
      </c>
      <c r="C48" s="121" t="str">
        <f>VLOOKUP(B48,'[1]LISTADO ATM'!$A$2:$B$816,2,0)</f>
        <v>ATM Oficina Romana Norte II</v>
      </c>
      <c r="D48" s="123" t="s">
        <v>2455</v>
      </c>
      <c r="E48" s="117">
        <v>335755732</v>
      </c>
    </row>
    <row r="49" spans="1:5" ht="18" x14ac:dyDescent="0.25">
      <c r="A49" s="121" t="str">
        <f>VLOOKUP(B49,'[1]LISTADO ATM'!$A$2:$C$817,3,0)</f>
        <v>DISTRITO NACIONAL</v>
      </c>
      <c r="B49" s="121">
        <v>43</v>
      </c>
      <c r="C49" s="121" t="str">
        <f>VLOOKUP(B49,'[1]LISTADO ATM'!$A$2:$B$816,2,0)</f>
        <v xml:space="preserve">ATM Zona Franca San Isidro </v>
      </c>
      <c r="D49" s="123" t="s">
        <v>2455</v>
      </c>
      <c r="E49" s="117" t="s">
        <v>2572</v>
      </c>
    </row>
    <row r="50" spans="1:5" ht="18.75" thickBot="1" x14ac:dyDescent="0.3">
      <c r="A50" s="113" t="s">
        <v>2428</v>
      </c>
      <c r="B50" s="162">
        <f>COUNT(B19:B49)</f>
        <v>31</v>
      </c>
      <c r="C50" s="110"/>
      <c r="D50" s="111"/>
      <c r="E50" s="112"/>
    </row>
    <row r="51" spans="1:5" ht="15.75" thickBot="1" x14ac:dyDescent="0.3"/>
    <row r="52" spans="1:5" ht="18.75" customHeight="1" thickBot="1" x14ac:dyDescent="0.3">
      <c r="A52" s="135" t="s">
        <v>2431</v>
      </c>
      <c r="B52" s="136"/>
      <c r="C52" s="136"/>
      <c r="D52" s="136"/>
      <c r="E52" s="137"/>
    </row>
    <row r="53" spans="1:5" ht="18" x14ac:dyDescent="0.25">
      <c r="A53" s="108" t="s">
        <v>15</v>
      </c>
      <c r="B53" s="109" t="s">
        <v>2426</v>
      </c>
      <c r="C53" s="109" t="s">
        <v>46</v>
      </c>
      <c r="D53" s="109" t="s">
        <v>2433</v>
      </c>
      <c r="E53" s="109" t="s">
        <v>2427</v>
      </c>
    </row>
    <row r="54" spans="1:5" ht="18" x14ac:dyDescent="0.25">
      <c r="A54" s="121" t="str">
        <f>VLOOKUP(B54,'[1]LISTADO ATM'!$A$2:$C$817,3,0)</f>
        <v>SUR</v>
      </c>
      <c r="B54" s="121">
        <v>825</v>
      </c>
      <c r="C54" s="121" t="str">
        <f>VLOOKUP(B54,'[1]LISTADO ATM'!$A$2:$B$816,2,0)</f>
        <v xml:space="preserve">ATM Estacion Eco Cibeles (Las Matas de Farfán) </v>
      </c>
      <c r="D54" s="124" t="s">
        <v>2459</v>
      </c>
      <c r="E54" s="117" t="s">
        <v>2497</v>
      </c>
    </row>
    <row r="55" spans="1:5" ht="18" x14ac:dyDescent="0.25">
      <c r="A55" s="121" t="str">
        <f>VLOOKUP(B55,'[1]LISTADO ATM'!$A$2:$C$817,3,0)</f>
        <v>NORTE</v>
      </c>
      <c r="B55" s="121">
        <v>888</v>
      </c>
      <c r="C55" s="121" t="str">
        <f>VLOOKUP(B55,'[1]LISTADO ATM'!$A$2:$B$816,2,0)</f>
        <v>ATM Oficina galeria 56 II (SFM)</v>
      </c>
      <c r="D55" s="124" t="s">
        <v>2459</v>
      </c>
      <c r="E55" s="117" t="s">
        <v>2501</v>
      </c>
    </row>
    <row r="56" spans="1:5" ht="18" x14ac:dyDescent="0.25">
      <c r="A56" s="121" t="str">
        <f>VLOOKUP(B56,'[1]LISTADO ATM'!$A$2:$C$817,3,0)</f>
        <v>ESTE</v>
      </c>
      <c r="B56" s="121">
        <v>945</v>
      </c>
      <c r="C56" s="121" t="str">
        <f>VLOOKUP(B56,'[1]LISTADO ATM'!$A$2:$B$816,2,0)</f>
        <v xml:space="preserve">ATM UNP El Valle (Hato Mayor) </v>
      </c>
      <c r="D56" s="124" t="s">
        <v>2459</v>
      </c>
      <c r="E56" s="117">
        <v>335755088</v>
      </c>
    </row>
    <row r="57" spans="1:5" ht="18" x14ac:dyDescent="0.25">
      <c r="A57" s="121" t="str">
        <f>VLOOKUP(B57,'[1]LISTADO ATM'!$A$2:$C$817,3,0)</f>
        <v>DISTRITO NACIONAL</v>
      </c>
      <c r="B57" s="121">
        <v>147</v>
      </c>
      <c r="C57" s="121" t="str">
        <f>VLOOKUP(B57,'[1]LISTADO ATM'!$A$2:$B$816,2,0)</f>
        <v xml:space="preserve">ATM Kiosco Megacentro I </v>
      </c>
      <c r="D57" s="124" t="s">
        <v>2459</v>
      </c>
      <c r="E57" s="117">
        <v>335755250</v>
      </c>
    </row>
    <row r="58" spans="1:5" ht="18" x14ac:dyDescent="0.25">
      <c r="A58" s="121" t="str">
        <f>VLOOKUP(B58,'[1]LISTADO ATM'!$A$2:$C$817,3,0)</f>
        <v>DISTRITO NACIONAL</v>
      </c>
      <c r="B58" s="121">
        <v>152</v>
      </c>
      <c r="C58" s="121" t="str">
        <f>VLOOKUP(B58,'[1]LISTADO ATM'!$A$2:$B$816,2,0)</f>
        <v xml:space="preserve">ATM Kiosco Megacentro II </v>
      </c>
      <c r="D58" s="124" t="s">
        <v>2459</v>
      </c>
      <c r="E58" s="117">
        <v>335755251</v>
      </c>
    </row>
    <row r="59" spans="1:5" ht="18" x14ac:dyDescent="0.25">
      <c r="A59" s="121" t="str">
        <f>VLOOKUP(B59,'[1]LISTADO ATM'!$A$2:$C$817,3,0)</f>
        <v>DISTRITO NACIONAL</v>
      </c>
      <c r="B59" s="121">
        <v>642</v>
      </c>
      <c r="C59" s="121" t="str">
        <f>VLOOKUP(B59,'[1]LISTADO ATM'!$A$2:$B$816,2,0)</f>
        <v xml:space="preserve">ATM OMSA Sto. Dgo. </v>
      </c>
      <c r="D59" s="124" t="s">
        <v>2459</v>
      </c>
      <c r="E59" s="117" t="s">
        <v>2534</v>
      </c>
    </row>
    <row r="60" spans="1:5" ht="18" x14ac:dyDescent="0.25">
      <c r="A60" s="121" t="str">
        <f>VLOOKUP(B60,'[1]LISTADO ATM'!$A$2:$C$817,3,0)</f>
        <v>DISTRITO NACIONAL</v>
      </c>
      <c r="B60" s="121">
        <v>946</v>
      </c>
      <c r="C60" s="121" t="str">
        <f>VLOOKUP(B60,'[1]LISTADO ATM'!$A$2:$B$816,2,0)</f>
        <v xml:space="preserve">ATM Oficina Núñez de Cáceres I </v>
      </c>
      <c r="D60" s="124" t="s">
        <v>2459</v>
      </c>
      <c r="E60" s="117" t="s">
        <v>2520</v>
      </c>
    </row>
    <row r="61" spans="1:5" ht="18" x14ac:dyDescent="0.25">
      <c r="A61" s="121" t="str">
        <f>VLOOKUP(B61,'[1]LISTADO ATM'!$A$2:$C$817,3,0)</f>
        <v>NORTE</v>
      </c>
      <c r="B61" s="121">
        <v>413</v>
      </c>
      <c r="C61" s="121" t="str">
        <f>VLOOKUP(B61,'[1]LISTADO ATM'!$A$2:$B$816,2,0)</f>
        <v xml:space="preserve">ATM UNP Las Galeras Samaná </v>
      </c>
      <c r="D61" s="124" t="s">
        <v>2459</v>
      </c>
      <c r="E61" s="117">
        <v>335755316</v>
      </c>
    </row>
    <row r="62" spans="1:5" ht="18" x14ac:dyDescent="0.25">
      <c r="A62" s="121" t="str">
        <f>VLOOKUP(B62,'[1]LISTADO ATM'!$A$2:$C$817,3,0)</f>
        <v>DISTRITO NACIONAL</v>
      </c>
      <c r="B62" s="121">
        <v>812</v>
      </c>
      <c r="C62" s="121" t="str">
        <f>VLOOKUP(B62,'[1]LISTADO ATM'!$A$2:$B$816,2,0)</f>
        <v xml:space="preserve">ATM Canasta del Pueblo </v>
      </c>
      <c r="D62" s="124" t="s">
        <v>2459</v>
      </c>
      <c r="E62" s="117">
        <v>335755493</v>
      </c>
    </row>
    <row r="63" spans="1:5" ht="18" x14ac:dyDescent="0.25">
      <c r="A63" s="121" t="str">
        <f>VLOOKUP(B63,'[1]LISTADO ATM'!$A$2:$C$817,3,0)</f>
        <v>DISTRITO NACIONAL</v>
      </c>
      <c r="B63" s="121">
        <v>725</v>
      </c>
      <c r="C63" s="121" t="str">
        <f>VLOOKUP(B63,'[1]LISTADO ATM'!$A$2:$B$816,2,0)</f>
        <v xml:space="preserve">ATM El Huacal II  </v>
      </c>
      <c r="D63" s="124" t="s">
        <v>2459</v>
      </c>
      <c r="E63" s="117">
        <v>335755501</v>
      </c>
    </row>
    <row r="64" spans="1:5" ht="18" x14ac:dyDescent="0.25">
      <c r="A64" s="121" t="str">
        <f>VLOOKUP(B64,'[1]LISTADO ATM'!$A$2:$C$817,3,0)</f>
        <v>DISTRITO NACIONAL</v>
      </c>
      <c r="B64" s="121">
        <v>709</v>
      </c>
      <c r="C64" s="121" t="str">
        <f>VLOOKUP(B64,'[1]LISTADO ATM'!$A$2:$B$816,2,0)</f>
        <v xml:space="preserve">ATM Seguros Maestro SEMMA  </v>
      </c>
      <c r="D64" s="124" t="s">
        <v>2459</v>
      </c>
      <c r="E64" s="117">
        <v>335755727</v>
      </c>
    </row>
    <row r="65" spans="1:5" ht="18" x14ac:dyDescent="0.25">
      <c r="A65" s="121" t="str">
        <f>VLOOKUP(B65,'[1]LISTADO ATM'!$A$2:$C$817,3,0)</f>
        <v>DISTRITO NACIONAL</v>
      </c>
      <c r="B65" s="121">
        <v>487</v>
      </c>
      <c r="C65" s="121" t="str">
        <f>VLOOKUP(B65,'[1]LISTADO ATM'!$A$2:$B$816,2,0)</f>
        <v xml:space="preserve">ATM Olé Hainamosa </v>
      </c>
      <c r="D65" s="124" t="s">
        <v>2459</v>
      </c>
      <c r="E65" s="117">
        <v>335755604</v>
      </c>
    </row>
    <row r="66" spans="1:5" ht="18" x14ac:dyDescent="0.25">
      <c r="A66" s="121" t="str">
        <f>VLOOKUP(B66,'[1]LISTADO ATM'!$A$2:$C$817,3,0)</f>
        <v>SUR</v>
      </c>
      <c r="B66" s="121">
        <v>297</v>
      </c>
      <c r="C66" s="121" t="str">
        <f>VLOOKUP(B66,'[1]LISTADO ATM'!$A$2:$B$816,2,0)</f>
        <v xml:space="preserve">ATM S/M Cadena Ocoa </v>
      </c>
      <c r="D66" s="124" t="s">
        <v>2459</v>
      </c>
      <c r="E66" s="117" t="s">
        <v>2532</v>
      </c>
    </row>
    <row r="67" spans="1:5" ht="18.75" thickBot="1" x14ac:dyDescent="0.3">
      <c r="A67" s="113" t="s">
        <v>2428</v>
      </c>
      <c r="B67" s="116">
        <f>COUNT(B54:B66)</f>
        <v>13</v>
      </c>
      <c r="C67" s="111"/>
      <c r="D67" s="111"/>
      <c r="E67" s="112"/>
    </row>
    <row r="68" spans="1:5" ht="15.75" thickBot="1" x14ac:dyDescent="0.3"/>
    <row r="69" spans="1:5" ht="18.75" customHeight="1" thickBot="1" x14ac:dyDescent="0.3">
      <c r="A69" s="138" t="s">
        <v>2429</v>
      </c>
      <c r="B69" s="139"/>
    </row>
    <row r="70" spans="1:5" ht="18.75" thickBot="1" x14ac:dyDescent="0.3">
      <c r="A70" s="146">
        <f>+B50+B67</f>
        <v>44</v>
      </c>
      <c r="B70" s="147"/>
    </row>
    <row r="71" spans="1:5" ht="15.75" thickBot="1" x14ac:dyDescent="0.3"/>
    <row r="72" spans="1:5" ht="18.75" customHeight="1" thickBot="1" x14ac:dyDescent="0.3">
      <c r="A72" s="135" t="s">
        <v>2432</v>
      </c>
      <c r="B72" s="136"/>
      <c r="C72" s="136"/>
      <c r="D72" s="136"/>
      <c r="E72" s="137"/>
    </row>
    <row r="73" spans="1:5" ht="18" x14ac:dyDescent="0.25">
      <c r="A73" s="108" t="s">
        <v>15</v>
      </c>
      <c r="B73" s="114" t="s">
        <v>2426</v>
      </c>
      <c r="C73" s="114" t="s">
        <v>46</v>
      </c>
      <c r="D73" s="148" t="s">
        <v>2433</v>
      </c>
      <c r="E73" s="149"/>
    </row>
    <row r="74" spans="1:5" ht="18" x14ac:dyDescent="0.25">
      <c r="A74" s="121" t="str">
        <f>VLOOKUP(B74,'[1]LISTADO ATM'!$A$2:$C$817,3,0)</f>
        <v>DISTRITO NACIONAL</v>
      </c>
      <c r="B74" s="121">
        <v>192</v>
      </c>
      <c r="C74" s="121" t="str">
        <f>VLOOKUP(B74,'[1]LISTADO ATM'!$A$2:$B$816,2,0)</f>
        <v xml:space="preserve">ATM Autobanco Luperón II </v>
      </c>
      <c r="D74" s="150" t="s">
        <v>2494</v>
      </c>
      <c r="E74" s="151"/>
    </row>
    <row r="75" spans="1:5" ht="18" x14ac:dyDescent="0.25">
      <c r="A75" s="121" t="str">
        <f>VLOOKUP(B75,'[1]LISTADO ATM'!$A$2:$C$817,3,0)</f>
        <v>SUR</v>
      </c>
      <c r="B75" s="121">
        <v>870</v>
      </c>
      <c r="C75" s="121" t="str">
        <f>VLOOKUP(B75,'[1]LISTADO ATM'!$A$2:$B$816,2,0)</f>
        <v xml:space="preserve">ATM Willbes Dominicana (Barahona) </v>
      </c>
      <c r="D75" s="150" t="s">
        <v>2494</v>
      </c>
      <c r="E75" s="151"/>
    </row>
    <row r="76" spans="1:5" ht="18" x14ac:dyDescent="0.25">
      <c r="A76" s="121" t="str">
        <f>VLOOKUP(B76,'[1]LISTADO ATM'!$A$2:$C$817,3,0)</f>
        <v>DISTRITO NACIONAL</v>
      </c>
      <c r="B76" s="121">
        <v>815</v>
      </c>
      <c r="C76" s="121" t="str">
        <f>VLOOKUP(B76,'[1]LISTADO ATM'!$A$2:$B$816,2,0)</f>
        <v xml:space="preserve">ATM Oficina Atalaya del Mar </v>
      </c>
      <c r="D76" s="150" t="s">
        <v>2515</v>
      </c>
      <c r="E76" s="151"/>
    </row>
    <row r="77" spans="1:5" ht="18" x14ac:dyDescent="0.25">
      <c r="A77" s="121" t="str">
        <f>VLOOKUP(B77,'[1]LISTADO ATM'!$A$2:$C$817,3,0)</f>
        <v>ESTE</v>
      </c>
      <c r="B77" s="121">
        <v>630</v>
      </c>
      <c r="C77" s="121" t="str">
        <f>VLOOKUP(B77,'[1]LISTADO ATM'!$A$2:$B$816,2,0)</f>
        <v xml:space="preserve">ATM Oficina Plaza Zaglul (SPM) </v>
      </c>
      <c r="D77" s="150" t="s">
        <v>2476</v>
      </c>
      <c r="E77" s="151"/>
    </row>
    <row r="78" spans="1:5" ht="18" x14ac:dyDescent="0.25">
      <c r="A78" s="121" t="str">
        <f>VLOOKUP(B78,'[1]LISTADO ATM'!$A$2:$C$817,3,0)</f>
        <v>ESTE</v>
      </c>
      <c r="B78" s="121">
        <v>158</v>
      </c>
      <c r="C78" s="121" t="str">
        <f>VLOOKUP(B78,'[1]LISTADO ATM'!$A$2:$B$816,2,0)</f>
        <v xml:space="preserve">ATM Oficina Romana Norte </v>
      </c>
      <c r="D78" s="150" t="s">
        <v>2476</v>
      </c>
      <c r="E78" s="151"/>
    </row>
    <row r="79" spans="1:5" ht="18" x14ac:dyDescent="0.25">
      <c r="A79" s="121" t="str">
        <f>VLOOKUP(B79,'[1]LISTADO ATM'!$A$2:$C$817,3,0)</f>
        <v>NORTE</v>
      </c>
      <c r="B79" s="121">
        <v>679</v>
      </c>
      <c r="C79" s="121" t="str">
        <f>VLOOKUP(B79,'[1]LISTADO ATM'!$A$2:$B$816,2,0)</f>
        <v>ATM Base Aerea Puerto Plata</v>
      </c>
      <c r="D79" s="150" t="s">
        <v>2476</v>
      </c>
      <c r="E79" s="151"/>
    </row>
    <row r="80" spans="1:5" ht="18" x14ac:dyDescent="0.25">
      <c r="A80" s="121" t="str">
        <f>VLOOKUP(B80,'[1]LISTADO ATM'!$A$2:$C$817,3,0)</f>
        <v>DISTRITO NACIONAL</v>
      </c>
      <c r="B80" s="121">
        <v>823</v>
      </c>
      <c r="C80" s="121" t="str">
        <f>VLOOKUP(B80,'[1]LISTADO ATM'!$A$2:$B$816,2,0)</f>
        <v xml:space="preserve">ATM UNP El Carril (Haina) </v>
      </c>
      <c r="D80" s="150" t="s">
        <v>2476</v>
      </c>
      <c r="E80" s="151"/>
    </row>
    <row r="81" spans="1:5" ht="18" x14ac:dyDescent="0.25">
      <c r="A81" s="121" t="str">
        <f>VLOOKUP(B81,'[1]LISTADO ATM'!$A$2:$C$817,3,0)</f>
        <v>NORTE</v>
      </c>
      <c r="B81" s="121">
        <v>894</v>
      </c>
      <c r="C81" s="121" t="str">
        <f>VLOOKUP(B81,'[1]LISTADO ATM'!$A$2:$B$816,2,0)</f>
        <v>ATM Eco Petroleo Estero Hondo</v>
      </c>
      <c r="D81" s="150" t="s">
        <v>2494</v>
      </c>
      <c r="E81" s="151"/>
    </row>
    <row r="82" spans="1:5" ht="18" x14ac:dyDescent="0.25">
      <c r="A82" s="121" t="str">
        <f>VLOOKUP(B82,'[1]LISTADO ATM'!$A$2:$C$817,3,0)</f>
        <v>DISTRITO NACIONAL</v>
      </c>
      <c r="B82" s="121">
        <v>588</v>
      </c>
      <c r="C82" s="121" t="str">
        <f>VLOOKUP(B82,'[1]LISTADO ATM'!$A$2:$B$816,2,0)</f>
        <v xml:space="preserve">ATM INAVI </v>
      </c>
      <c r="D82" s="150" t="s">
        <v>2494</v>
      </c>
      <c r="E82" s="151"/>
    </row>
    <row r="83" spans="1:5" ht="18" x14ac:dyDescent="0.25">
      <c r="A83" s="121" t="str">
        <f>VLOOKUP(B83,'[1]LISTADO ATM'!$A$2:$C$817,3,0)</f>
        <v>NORTE</v>
      </c>
      <c r="B83" s="121">
        <v>910</v>
      </c>
      <c r="C83" s="121" t="str">
        <f>VLOOKUP(B83,'[1]LISTADO ATM'!$A$2:$B$816,2,0)</f>
        <v xml:space="preserve">ATM Oficina El Sol II (Santiago) </v>
      </c>
      <c r="D83" s="150" t="s">
        <v>2494</v>
      </c>
      <c r="E83" s="151"/>
    </row>
    <row r="84" spans="1:5" ht="18" x14ac:dyDescent="0.25">
      <c r="A84" s="121" t="str">
        <f>VLOOKUP(B84,'[1]LISTADO ATM'!$A$2:$C$817,3,0)</f>
        <v>NORTE</v>
      </c>
      <c r="B84" s="121">
        <v>903</v>
      </c>
      <c r="C84" s="121" t="str">
        <f>VLOOKUP(B84,'[1]LISTADO ATM'!$A$2:$B$816,2,0)</f>
        <v xml:space="preserve">ATM Oficina La Vega Real I </v>
      </c>
      <c r="D84" s="150" t="s">
        <v>2498</v>
      </c>
      <c r="E84" s="151"/>
    </row>
    <row r="85" spans="1:5" ht="18" x14ac:dyDescent="0.25">
      <c r="A85" s="121" t="str">
        <f>VLOOKUP(B85,'[1]LISTADO ATM'!$A$2:$C$817,3,0)</f>
        <v>DISTRITO NACIONAL</v>
      </c>
      <c r="B85" s="121">
        <v>743</v>
      </c>
      <c r="C85" s="121" t="str">
        <f>VLOOKUP(B85,'[1]LISTADO ATM'!$A$2:$B$816,2,0)</f>
        <v xml:space="preserve">ATM Oficina Los Frailes </v>
      </c>
      <c r="D85" s="150" t="s">
        <v>2476</v>
      </c>
      <c r="E85" s="151"/>
    </row>
    <row r="86" spans="1:5" ht="18" x14ac:dyDescent="0.25">
      <c r="A86" s="121" t="str">
        <f>VLOOKUP(B86,'[1]LISTADO ATM'!$A$2:$C$817,3,0)</f>
        <v>DISTRITO NACIONAL</v>
      </c>
      <c r="B86" s="121">
        <v>769</v>
      </c>
      <c r="C86" s="121" t="str">
        <f>VLOOKUP(B86,'[1]LISTADO ATM'!$A$2:$B$816,2,0)</f>
        <v>ATM UNP Pablo Mella Morales</v>
      </c>
      <c r="D86" s="150" t="s">
        <v>2476</v>
      </c>
      <c r="E86" s="151"/>
    </row>
    <row r="87" spans="1:5" ht="18" x14ac:dyDescent="0.25">
      <c r="A87" s="121" t="str">
        <f>VLOOKUP(B87,'[1]LISTADO ATM'!$A$2:$C$817,3,0)</f>
        <v>SUR</v>
      </c>
      <c r="B87" s="121">
        <v>873</v>
      </c>
      <c r="C87" s="121" t="str">
        <f>VLOOKUP(B87,'[1]LISTADO ATM'!$A$2:$B$816,2,0)</f>
        <v xml:space="preserve">ATM Centro de Caja San Cristóbal II </v>
      </c>
      <c r="D87" s="150" t="s">
        <v>2494</v>
      </c>
      <c r="E87" s="151"/>
    </row>
    <row r="88" spans="1:5" ht="18" x14ac:dyDescent="0.25">
      <c r="A88" s="121" t="str">
        <f>VLOOKUP(B88,'[1]LISTADO ATM'!$A$2:$C$817,3,0)</f>
        <v>NORTE</v>
      </c>
      <c r="B88" s="121">
        <v>991</v>
      </c>
      <c r="C88" s="121" t="str">
        <f>VLOOKUP(B88,'[1]LISTADO ATM'!$A$2:$B$816,2,0)</f>
        <v xml:space="preserve">ATM UNP Las Matas de Santa Cruz </v>
      </c>
      <c r="D88" s="150" t="s">
        <v>2476</v>
      </c>
      <c r="E88" s="151"/>
    </row>
    <row r="89" spans="1:5" ht="18" x14ac:dyDescent="0.25">
      <c r="A89" s="121" t="str">
        <f>VLOOKUP(B89,'[1]LISTADO ATM'!$A$2:$C$817,3,0)</f>
        <v>NORTE</v>
      </c>
      <c r="B89" s="121">
        <v>606</v>
      </c>
      <c r="C89" s="121" t="str">
        <f>VLOOKUP(B89,'[1]LISTADO ATM'!$A$2:$B$816,2,0)</f>
        <v xml:space="preserve">ATM UNP Manolo Tavarez Justo </v>
      </c>
      <c r="D89" s="150" t="s">
        <v>2476</v>
      </c>
      <c r="E89" s="151"/>
    </row>
    <row r="90" spans="1:5" ht="18" x14ac:dyDescent="0.25">
      <c r="A90" s="121" t="str">
        <f>VLOOKUP(B90,'[1]LISTADO ATM'!$A$2:$C$817,3,0)</f>
        <v>ESTE</v>
      </c>
      <c r="B90" s="121">
        <v>427</v>
      </c>
      <c r="C90" s="121" t="str">
        <f>VLOOKUP(B90,'[1]LISTADO ATM'!$A$2:$B$816,2,0)</f>
        <v xml:space="preserve">ATM Almacenes Iberia (Hato Mayor) </v>
      </c>
      <c r="D90" s="150" t="s">
        <v>2476</v>
      </c>
      <c r="E90" s="151"/>
    </row>
    <row r="91" spans="1:5" ht="18" x14ac:dyDescent="0.25">
      <c r="A91" s="121" t="str">
        <f>VLOOKUP(B91,'[1]LISTADO ATM'!$A$2:$C$817,3,0)</f>
        <v>ESTE</v>
      </c>
      <c r="B91" s="121">
        <v>867</v>
      </c>
      <c r="C91" s="121" t="str">
        <f>VLOOKUP(B91,'[1]LISTADO ATM'!$A$2:$B$816,2,0)</f>
        <v xml:space="preserve">ATM Estación Combustible Autopista El Coral </v>
      </c>
      <c r="D91" s="150" t="s">
        <v>2498</v>
      </c>
      <c r="E91" s="151"/>
    </row>
    <row r="92" spans="1:5" ht="18" x14ac:dyDescent="0.25">
      <c r="A92" s="121" t="str">
        <f>VLOOKUP(B92,'[1]LISTADO ATM'!$A$2:$C$817,3,0)</f>
        <v>NORTE</v>
      </c>
      <c r="B92" s="121">
        <v>171</v>
      </c>
      <c r="C92" s="121" t="str">
        <f>VLOOKUP(B92,'[1]LISTADO ATM'!$A$2:$B$816,2,0)</f>
        <v xml:space="preserve">ATM Oficina Moca </v>
      </c>
      <c r="D92" s="150" t="s">
        <v>2494</v>
      </c>
      <c r="E92" s="151"/>
    </row>
    <row r="93" spans="1:5" ht="18" x14ac:dyDescent="0.25">
      <c r="A93" s="121" t="str">
        <f>VLOOKUP(B93,'[1]LISTADO ATM'!$A$2:$C$817,3,0)</f>
        <v>NORTE</v>
      </c>
      <c r="B93" s="121">
        <v>142</v>
      </c>
      <c r="C93" s="121" t="str">
        <f>VLOOKUP(B93,'[1]LISTADO ATM'!$A$2:$B$816,2,0)</f>
        <v xml:space="preserve">ATM Centro de Caja Galerías Bonao </v>
      </c>
      <c r="D93" s="150" t="s">
        <v>2602</v>
      </c>
      <c r="E93" s="151"/>
    </row>
    <row r="94" spans="1:5" ht="18" x14ac:dyDescent="0.25">
      <c r="A94" s="121" t="str">
        <f>VLOOKUP(B94,'[1]LISTADO ATM'!$A$2:$C$817,3,0)</f>
        <v>DISTRITO NACIONAL</v>
      </c>
      <c r="B94" s="121">
        <v>235</v>
      </c>
      <c r="C94" s="121" t="str">
        <f>VLOOKUP(B94,'[1]LISTADO ATM'!$A$2:$B$816,2,0)</f>
        <v xml:space="preserve">ATM Oficina Multicentro La Sirena San Isidro </v>
      </c>
      <c r="D94" s="150" t="s">
        <v>2494</v>
      </c>
      <c r="E94" s="151"/>
    </row>
    <row r="95" spans="1:5" ht="18" x14ac:dyDescent="0.25">
      <c r="A95" s="121" t="str">
        <f>VLOOKUP(B95,'[1]LISTADO ATM'!$A$2:$C$817,3,0)</f>
        <v>DISTRITO NACIONAL</v>
      </c>
      <c r="B95" s="121">
        <v>525</v>
      </c>
      <c r="C95" s="121" t="str">
        <f>VLOOKUP(B95,'[1]LISTADO ATM'!$A$2:$B$816,2,0)</f>
        <v>ATM S/M Bravo Las Americas</v>
      </c>
      <c r="D95" s="150" t="s">
        <v>2476</v>
      </c>
      <c r="E95" s="151"/>
    </row>
    <row r="96" spans="1:5" ht="18" x14ac:dyDescent="0.25">
      <c r="A96" s="121" t="str">
        <f>VLOOKUP(B96,'[1]LISTADO ATM'!$A$2:$C$817,3,0)</f>
        <v>NORTE</v>
      </c>
      <c r="B96" s="121">
        <v>632</v>
      </c>
      <c r="C96" s="121" t="str">
        <f>VLOOKUP(B96,'[1]LISTADO ATM'!$A$2:$B$816,2,0)</f>
        <v xml:space="preserve">ATM Autobanco Gurabo </v>
      </c>
      <c r="D96" s="150" t="s">
        <v>2476</v>
      </c>
      <c r="E96" s="151"/>
    </row>
    <row r="97" spans="1:5" ht="18.75" thickBot="1" x14ac:dyDescent="0.3">
      <c r="A97" s="121" t="str">
        <f>VLOOKUP(B97,'[1]LISTADO ATM'!$A$2:$C$817,3,0)</f>
        <v>DISTRITO NACIONAL</v>
      </c>
      <c r="B97" s="163">
        <v>724</v>
      </c>
      <c r="C97" s="121" t="str">
        <f>VLOOKUP(B97,'[1]LISTADO ATM'!$A$2:$B$816,2,0)</f>
        <v xml:space="preserve">ATM El Huacal I </v>
      </c>
      <c r="D97" s="150" t="s">
        <v>2476</v>
      </c>
      <c r="E97" s="151"/>
    </row>
    <row r="98" spans="1:5" ht="18.75" thickBot="1" x14ac:dyDescent="0.3">
      <c r="A98" s="113" t="s">
        <v>2428</v>
      </c>
      <c r="B98" s="125">
        <f>COUNT(B74:B97)</f>
        <v>24</v>
      </c>
      <c r="C98" s="111"/>
      <c r="D98" s="111"/>
      <c r="E98" s="112"/>
    </row>
  </sheetData>
  <mergeCells count="35">
    <mergeCell ref="D95:E95"/>
    <mergeCell ref="D96:E96"/>
    <mergeCell ref="D97:E97"/>
    <mergeCell ref="D90:E90"/>
    <mergeCell ref="D91:E91"/>
    <mergeCell ref="D92:E92"/>
    <mergeCell ref="D93:E93"/>
    <mergeCell ref="D94:E94"/>
    <mergeCell ref="D85:E85"/>
    <mergeCell ref="D86:E86"/>
    <mergeCell ref="D87:E87"/>
    <mergeCell ref="D88:E88"/>
    <mergeCell ref="D89:E89"/>
    <mergeCell ref="D82:E82"/>
    <mergeCell ref="D83:E83"/>
    <mergeCell ref="D84:E84"/>
    <mergeCell ref="C15:E15"/>
    <mergeCell ref="A17:E17"/>
    <mergeCell ref="A52:E52"/>
    <mergeCell ref="A69:B69"/>
    <mergeCell ref="A70:B70"/>
    <mergeCell ref="A72:E72"/>
    <mergeCell ref="D81:E81"/>
    <mergeCell ref="D78:E78"/>
    <mergeCell ref="D79:E79"/>
    <mergeCell ref="D80:E80"/>
    <mergeCell ref="D73:E73"/>
    <mergeCell ref="D74:E74"/>
    <mergeCell ref="D75:E75"/>
    <mergeCell ref="D76:E76"/>
    <mergeCell ref="D77:E77"/>
    <mergeCell ref="A1:E1"/>
    <mergeCell ref="A2:E2"/>
    <mergeCell ref="A3:E3"/>
    <mergeCell ref="A8:E8"/>
  </mergeCells>
  <phoneticPr fontId="47" type="noConversion"/>
  <conditionalFormatting sqref="B99:B1048576">
    <cfRule type="duplicateValues" dxfId="371" priority="550"/>
    <cfRule type="duplicateValues" dxfId="370" priority="589"/>
  </conditionalFormatting>
  <conditionalFormatting sqref="E84">
    <cfRule type="duplicateValues" dxfId="369" priority="275"/>
  </conditionalFormatting>
  <conditionalFormatting sqref="E84">
    <cfRule type="duplicateValues" dxfId="368" priority="274"/>
  </conditionalFormatting>
  <conditionalFormatting sqref="B23">
    <cfRule type="duplicateValues" dxfId="367" priority="273"/>
  </conditionalFormatting>
  <conditionalFormatting sqref="B23">
    <cfRule type="duplicateValues" dxfId="366" priority="270"/>
    <cfRule type="duplicateValues" dxfId="365" priority="271"/>
    <cfRule type="duplicateValues" dxfId="364" priority="272"/>
  </conditionalFormatting>
  <conditionalFormatting sqref="B23">
    <cfRule type="duplicateValues" dxfId="363" priority="266"/>
    <cfRule type="duplicateValues" dxfId="362" priority="267"/>
    <cfRule type="duplicateValues" dxfId="361" priority="268"/>
    <cfRule type="duplicateValues" dxfId="360" priority="269"/>
  </conditionalFormatting>
  <conditionalFormatting sqref="B23">
    <cfRule type="duplicateValues" dxfId="359" priority="265"/>
  </conditionalFormatting>
  <conditionalFormatting sqref="E24">
    <cfRule type="duplicateValues" dxfId="358" priority="264"/>
  </conditionalFormatting>
  <conditionalFormatting sqref="E24">
    <cfRule type="duplicateValues" dxfId="357" priority="261"/>
    <cfRule type="duplicateValues" dxfId="356" priority="262"/>
    <cfRule type="duplicateValues" dxfId="355" priority="263"/>
  </conditionalFormatting>
  <conditionalFormatting sqref="E24">
    <cfRule type="duplicateValues" dxfId="354" priority="259"/>
    <cfRule type="duplicateValues" dxfId="353" priority="260"/>
  </conditionalFormatting>
  <conditionalFormatting sqref="E24">
    <cfRule type="duplicateValues" dxfId="352" priority="258"/>
  </conditionalFormatting>
  <conditionalFormatting sqref="E24">
    <cfRule type="duplicateValues" dxfId="351" priority="257"/>
  </conditionalFormatting>
  <conditionalFormatting sqref="B13:B14">
    <cfRule type="duplicateValues" dxfId="350" priority="256"/>
  </conditionalFormatting>
  <conditionalFormatting sqref="B13:B14">
    <cfRule type="duplicateValues" dxfId="349" priority="253"/>
    <cfRule type="duplicateValues" dxfId="348" priority="254"/>
    <cfRule type="duplicateValues" dxfId="347" priority="255"/>
  </conditionalFormatting>
  <conditionalFormatting sqref="E13">
    <cfRule type="duplicateValues" dxfId="346" priority="252"/>
  </conditionalFormatting>
  <conditionalFormatting sqref="E13">
    <cfRule type="duplicateValues" dxfId="345" priority="249"/>
    <cfRule type="duplicateValues" dxfId="344" priority="250"/>
    <cfRule type="duplicateValues" dxfId="343" priority="251"/>
  </conditionalFormatting>
  <conditionalFormatting sqref="E13">
    <cfRule type="duplicateValues" dxfId="342" priority="247"/>
    <cfRule type="duplicateValues" dxfId="341" priority="248"/>
  </conditionalFormatting>
  <conditionalFormatting sqref="E13">
    <cfRule type="duplicateValues" dxfId="340" priority="246"/>
  </conditionalFormatting>
  <conditionalFormatting sqref="E13">
    <cfRule type="duplicateValues" dxfId="339" priority="243"/>
    <cfRule type="duplicateValues" dxfId="338" priority="244"/>
    <cfRule type="duplicateValues" dxfId="337" priority="245"/>
  </conditionalFormatting>
  <conditionalFormatting sqref="E13">
    <cfRule type="duplicateValues" dxfId="336" priority="241"/>
    <cfRule type="duplicateValues" dxfId="335" priority="242"/>
  </conditionalFormatting>
  <conditionalFormatting sqref="E13">
    <cfRule type="duplicateValues" dxfId="334" priority="240"/>
  </conditionalFormatting>
  <conditionalFormatting sqref="B13:B14">
    <cfRule type="duplicateValues" dxfId="333" priority="236"/>
    <cfRule type="duplicateValues" dxfId="332" priority="237"/>
    <cfRule type="duplicateValues" dxfId="331" priority="238"/>
    <cfRule type="duplicateValues" dxfId="330" priority="239"/>
  </conditionalFormatting>
  <conditionalFormatting sqref="B13:B14">
    <cfRule type="duplicateValues" dxfId="329" priority="235"/>
  </conditionalFormatting>
  <conditionalFormatting sqref="E13">
    <cfRule type="duplicateValues" dxfId="328" priority="234"/>
  </conditionalFormatting>
  <conditionalFormatting sqref="E76">
    <cfRule type="duplicateValues" dxfId="327" priority="233"/>
  </conditionalFormatting>
  <conditionalFormatting sqref="E76">
    <cfRule type="duplicateValues" dxfId="326" priority="232"/>
  </conditionalFormatting>
  <conditionalFormatting sqref="E77">
    <cfRule type="duplicateValues" dxfId="325" priority="231"/>
  </conditionalFormatting>
  <conditionalFormatting sqref="E77">
    <cfRule type="duplicateValues" dxfId="324" priority="230"/>
  </conditionalFormatting>
  <conditionalFormatting sqref="E74">
    <cfRule type="duplicateValues" dxfId="323" priority="229"/>
  </conditionalFormatting>
  <conditionalFormatting sqref="E74">
    <cfRule type="duplicateValues" dxfId="322" priority="228"/>
  </conditionalFormatting>
  <conditionalFormatting sqref="E75">
    <cfRule type="duplicateValues" dxfId="321" priority="227"/>
  </conditionalFormatting>
  <conditionalFormatting sqref="E75">
    <cfRule type="duplicateValues" dxfId="320" priority="226"/>
  </conditionalFormatting>
  <conditionalFormatting sqref="B68:B72 B51:B52 B1:B8 B16:B17">
    <cfRule type="duplicateValues" dxfId="319" priority="225"/>
  </conditionalFormatting>
  <conditionalFormatting sqref="B68:B72 B51:B52">
    <cfRule type="duplicateValues" dxfId="318" priority="224"/>
  </conditionalFormatting>
  <conditionalFormatting sqref="E58">
    <cfRule type="duplicateValues" dxfId="317" priority="223"/>
  </conditionalFormatting>
  <conditionalFormatting sqref="E58">
    <cfRule type="duplicateValues" dxfId="316" priority="220"/>
    <cfRule type="duplicateValues" dxfId="315" priority="221"/>
    <cfRule type="duplicateValues" dxfId="314" priority="222"/>
  </conditionalFormatting>
  <conditionalFormatting sqref="E58">
    <cfRule type="duplicateValues" dxfId="313" priority="218"/>
    <cfRule type="duplicateValues" dxfId="312" priority="219"/>
  </conditionalFormatting>
  <conditionalFormatting sqref="E54:E57">
    <cfRule type="duplicateValues" dxfId="311" priority="217"/>
  </conditionalFormatting>
  <conditionalFormatting sqref="E54:E57">
    <cfRule type="duplicateValues" dxfId="310" priority="214"/>
    <cfRule type="duplicateValues" dxfId="309" priority="215"/>
    <cfRule type="duplicateValues" dxfId="308" priority="216"/>
  </conditionalFormatting>
  <conditionalFormatting sqref="E54:E57">
    <cfRule type="duplicateValues" dxfId="307" priority="212"/>
    <cfRule type="duplicateValues" dxfId="306" priority="213"/>
  </conditionalFormatting>
  <conditionalFormatting sqref="E25">
    <cfRule type="duplicateValues" dxfId="305" priority="211"/>
  </conditionalFormatting>
  <conditionalFormatting sqref="E25">
    <cfRule type="duplicateValues" dxfId="304" priority="208"/>
    <cfRule type="duplicateValues" dxfId="303" priority="209"/>
    <cfRule type="duplicateValues" dxfId="302" priority="210"/>
  </conditionalFormatting>
  <conditionalFormatting sqref="E25">
    <cfRule type="duplicateValues" dxfId="301" priority="206"/>
    <cfRule type="duplicateValues" dxfId="300" priority="207"/>
  </conditionalFormatting>
  <conditionalFormatting sqref="E25">
    <cfRule type="duplicateValues" dxfId="299" priority="205"/>
  </conditionalFormatting>
  <conditionalFormatting sqref="E25">
    <cfRule type="duplicateValues" dxfId="298" priority="202"/>
    <cfRule type="duplicateValues" dxfId="297" priority="203"/>
    <cfRule type="duplicateValues" dxfId="296" priority="204"/>
  </conditionalFormatting>
  <conditionalFormatting sqref="E25">
    <cfRule type="duplicateValues" dxfId="295" priority="200"/>
    <cfRule type="duplicateValues" dxfId="294" priority="201"/>
  </conditionalFormatting>
  <conditionalFormatting sqref="E25">
    <cfRule type="duplicateValues" dxfId="293" priority="199"/>
  </conditionalFormatting>
  <conditionalFormatting sqref="E25">
    <cfRule type="duplicateValues" dxfId="292" priority="198"/>
  </conditionalFormatting>
  <conditionalFormatting sqref="E26">
    <cfRule type="duplicateValues" dxfId="291" priority="197"/>
  </conditionalFormatting>
  <conditionalFormatting sqref="E26">
    <cfRule type="duplicateValues" dxfId="290" priority="194"/>
    <cfRule type="duplicateValues" dxfId="289" priority="195"/>
    <cfRule type="duplicateValues" dxfId="288" priority="196"/>
  </conditionalFormatting>
  <conditionalFormatting sqref="E26">
    <cfRule type="duplicateValues" dxfId="287" priority="192"/>
    <cfRule type="duplicateValues" dxfId="286" priority="193"/>
  </conditionalFormatting>
  <conditionalFormatting sqref="E26">
    <cfRule type="duplicateValues" dxfId="285" priority="191"/>
  </conditionalFormatting>
  <conditionalFormatting sqref="E26">
    <cfRule type="duplicateValues" dxfId="284" priority="188"/>
    <cfRule type="duplicateValues" dxfId="283" priority="189"/>
    <cfRule type="duplicateValues" dxfId="282" priority="190"/>
  </conditionalFormatting>
  <conditionalFormatting sqref="E26">
    <cfRule type="duplicateValues" dxfId="281" priority="186"/>
    <cfRule type="duplicateValues" dxfId="280" priority="187"/>
  </conditionalFormatting>
  <conditionalFormatting sqref="E26">
    <cfRule type="duplicateValues" dxfId="279" priority="185"/>
  </conditionalFormatting>
  <conditionalFormatting sqref="E26">
    <cfRule type="duplicateValues" dxfId="278" priority="184"/>
  </conditionalFormatting>
  <conditionalFormatting sqref="E41">
    <cfRule type="duplicateValues" dxfId="277" priority="183"/>
  </conditionalFormatting>
  <conditionalFormatting sqref="E41">
    <cfRule type="duplicateValues" dxfId="276" priority="180"/>
    <cfRule type="duplicateValues" dxfId="275" priority="181"/>
    <cfRule type="duplicateValues" dxfId="274" priority="182"/>
  </conditionalFormatting>
  <conditionalFormatting sqref="E41">
    <cfRule type="duplicateValues" dxfId="273" priority="178"/>
    <cfRule type="duplicateValues" dxfId="272" priority="179"/>
  </conditionalFormatting>
  <conditionalFormatting sqref="E42">
    <cfRule type="duplicateValues" dxfId="271" priority="177"/>
  </conditionalFormatting>
  <conditionalFormatting sqref="E42">
    <cfRule type="duplicateValues" dxfId="270" priority="174"/>
    <cfRule type="duplicateValues" dxfId="269" priority="175"/>
    <cfRule type="duplicateValues" dxfId="268" priority="176"/>
  </conditionalFormatting>
  <conditionalFormatting sqref="E42">
    <cfRule type="duplicateValues" dxfId="267" priority="172"/>
    <cfRule type="duplicateValues" dxfId="266" priority="173"/>
  </conditionalFormatting>
  <conditionalFormatting sqref="E98 E67:E73 E1:E8 E15:E17 E50:E53">
    <cfRule type="duplicateValues" dxfId="265" priority="171"/>
  </conditionalFormatting>
  <conditionalFormatting sqref="B98 B67:B72 B1:B8 B11 B42:B43 B45:B52 B64 B15:B17 B19:B25">
    <cfRule type="duplicateValues" dxfId="264" priority="168"/>
    <cfRule type="duplicateValues" dxfId="263" priority="169"/>
    <cfRule type="duplicateValues" dxfId="262" priority="170"/>
  </conditionalFormatting>
  <conditionalFormatting sqref="B98 B67:B72 B1:B8 B11 B42:B43 B45:B52 B64 B15:B17 B19:B25">
    <cfRule type="duplicateValues" dxfId="261" priority="164"/>
    <cfRule type="duplicateValues" dxfId="260" priority="165"/>
    <cfRule type="duplicateValues" dxfId="259" priority="166"/>
    <cfRule type="duplicateValues" dxfId="258" priority="167"/>
  </conditionalFormatting>
  <conditionalFormatting sqref="B98 B67:B72 B1:B8 B11 B42:B43 B45:B52 B64 B15:B17 B19:B25">
    <cfRule type="duplicateValues" dxfId="257" priority="163"/>
  </conditionalFormatting>
  <conditionalFormatting sqref="E59">
    <cfRule type="duplicateValues" dxfId="256" priority="162"/>
  </conditionalFormatting>
  <conditionalFormatting sqref="E59">
    <cfRule type="duplicateValues" dxfId="255" priority="159"/>
    <cfRule type="duplicateValues" dxfId="254" priority="160"/>
    <cfRule type="duplicateValues" dxfId="253" priority="161"/>
  </conditionalFormatting>
  <conditionalFormatting sqref="E59">
    <cfRule type="duplicateValues" dxfId="252" priority="157"/>
    <cfRule type="duplicateValues" dxfId="251" priority="158"/>
  </conditionalFormatting>
  <conditionalFormatting sqref="E59">
    <cfRule type="duplicateValues" dxfId="250" priority="156"/>
  </conditionalFormatting>
  <conditionalFormatting sqref="E60">
    <cfRule type="duplicateValues" dxfId="249" priority="155"/>
  </conditionalFormatting>
  <conditionalFormatting sqref="E60">
    <cfRule type="duplicateValues" dxfId="248" priority="152"/>
    <cfRule type="duplicateValues" dxfId="247" priority="153"/>
    <cfRule type="duplicateValues" dxfId="246" priority="154"/>
  </conditionalFormatting>
  <conditionalFormatting sqref="E60">
    <cfRule type="duplicateValues" dxfId="245" priority="150"/>
    <cfRule type="duplicateValues" dxfId="244" priority="151"/>
  </conditionalFormatting>
  <conditionalFormatting sqref="E60">
    <cfRule type="duplicateValues" dxfId="243" priority="149"/>
  </conditionalFormatting>
  <conditionalFormatting sqref="E14">
    <cfRule type="duplicateValues" dxfId="242" priority="148"/>
  </conditionalFormatting>
  <conditionalFormatting sqref="E14">
    <cfRule type="duplicateValues" dxfId="241" priority="145"/>
    <cfRule type="duplicateValues" dxfId="240" priority="146"/>
    <cfRule type="duplicateValues" dxfId="239" priority="147"/>
  </conditionalFormatting>
  <conditionalFormatting sqref="E14">
    <cfRule type="duplicateValues" dxfId="238" priority="143"/>
    <cfRule type="duplicateValues" dxfId="237" priority="144"/>
  </conditionalFormatting>
  <conditionalFormatting sqref="B19">
    <cfRule type="duplicateValues" dxfId="236" priority="142"/>
  </conditionalFormatting>
  <conditionalFormatting sqref="E43 E19">
    <cfRule type="duplicateValues" dxfId="235" priority="141"/>
  </conditionalFormatting>
  <conditionalFormatting sqref="E43 E19">
    <cfRule type="duplicateValues" dxfId="234" priority="138"/>
    <cfRule type="duplicateValues" dxfId="233" priority="139"/>
    <cfRule type="duplicateValues" dxfId="232" priority="140"/>
  </conditionalFormatting>
  <conditionalFormatting sqref="E43 E19">
    <cfRule type="duplicateValues" dxfId="231" priority="136"/>
    <cfRule type="duplicateValues" dxfId="230" priority="137"/>
  </conditionalFormatting>
  <conditionalFormatting sqref="E49 E20 E11">
    <cfRule type="duplicateValues" dxfId="229" priority="135"/>
  </conditionalFormatting>
  <conditionalFormatting sqref="E49 E20 E11">
    <cfRule type="duplicateValues" dxfId="228" priority="132"/>
    <cfRule type="duplicateValues" dxfId="227" priority="133"/>
    <cfRule type="duplicateValues" dxfId="226" priority="134"/>
  </conditionalFormatting>
  <conditionalFormatting sqref="E49 E20 E11">
    <cfRule type="duplicateValues" dxfId="225" priority="130"/>
    <cfRule type="duplicateValues" dxfId="224" priority="131"/>
  </conditionalFormatting>
  <conditionalFormatting sqref="E30:E40 E24">
    <cfRule type="duplicateValues" dxfId="223" priority="129"/>
  </conditionalFormatting>
  <conditionalFormatting sqref="E30:E40 E24">
    <cfRule type="duplicateValues" dxfId="222" priority="126"/>
    <cfRule type="duplicateValues" dxfId="221" priority="127"/>
    <cfRule type="duplicateValues" dxfId="220" priority="128"/>
  </conditionalFormatting>
  <conditionalFormatting sqref="E30:E40 E24">
    <cfRule type="duplicateValues" dxfId="219" priority="124"/>
    <cfRule type="duplicateValues" dxfId="218" priority="125"/>
  </conditionalFormatting>
  <conditionalFormatting sqref="E44 E27:E29">
    <cfRule type="duplicateValues" dxfId="217" priority="123"/>
  </conditionalFormatting>
  <conditionalFormatting sqref="E44 E27:E29">
    <cfRule type="duplicateValues" dxfId="216" priority="120"/>
    <cfRule type="duplicateValues" dxfId="215" priority="121"/>
    <cfRule type="duplicateValues" dxfId="214" priority="122"/>
  </conditionalFormatting>
  <conditionalFormatting sqref="E44 E27:E29">
    <cfRule type="duplicateValues" dxfId="213" priority="118"/>
    <cfRule type="duplicateValues" dxfId="212" priority="119"/>
  </conditionalFormatting>
  <conditionalFormatting sqref="B41 B44 B24:B30">
    <cfRule type="duplicateValues" dxfId="211" priority="117"/>
  </conditionalFormatting>
  <conditionalFormatting sqref="B41 B44 B24:B30">
    <cfRule type="duplicateValues" dxfId="210" priority="114"/>
    <cfRule type="duplicateValues" dxfId="209" priority="115"/>
    <cfRule type="duplicateValues" dxfId="208" priority="116"/>
  </conditionalFormatting>
  <conditionalFormatting sqref="B41 B44 B24:B30">
    <cfRule type="duplicateValues" dxfId="207" priority="110"/>
    <cfRule type="duplicateValues" dxfId="206" priority="111"/>
    <cfRule type="duplicateValues" dxfId="205" priority="112"/>
    <cfRule type="duplicateValues" dxfId="204" priority="113"/>
  </conditionalFormatting>
  <conditionalFormatting sqref="B31:B40">
    <cfRule type="duplicateValues" dxfId="203" priority="109"/>
  </conditionalFormatting>
  <conditionalFormatting sqref="B31:B40">
    <cfRule type="duplicateValues" dxfId="202" priority="106"/>
    <cfRule type="duplicateValues" dxfId="201" priority="107"/>
    <cfRule type="duplicateValues" dxfId="200" priority="108"/>
  </conditionalFormatting>
  <conditionalFormatting sqref="B31:B40">
    <cfRule type="duplicateValues" dxfId="199" priority="102"/>
    <cfRule type="duplicateValues" dxfId="198" priority="103"/>
    <cfRule type="duplicateValues" dxfId="197" priority="104"/>
    <cfRule type="duplicateValues" dxfId="196" priority="105"/>
  </conditionalFormatting>
  <conditionalFormatting sqref="E22:E23">
    <cfRule type="duplicateValues" dxfId="195" priority="101"/>
  </conditionalFormatting>
  <conditionalFormatting sqref="E22:E23">
    <cfRule type="duplicateValues" dxfId="194" priority="98"/>
    <cfRule type="duplicateValues" dxfId="193" priority="99"/>
    <cfRule type="duplicateValues" dxfId="192" priority="100"/>
  </conditionalFormatting>
  <conditionalFormatting sqref="E22:E23">
    <cfRule type="duplicateValues" dxfId="191" priority="96"/>
    <cfRule type="duplicateValues" dxfId="190" priority="97"/>
  </conditionalFormatting>
  <conditionalFormatting sqref="E45 E21">
    <cfRule type="duplicateValues" dxfId="189" priority="95"/>
  </conditionalFormatting>
  <conditionalFormatting sqref="E45 E21">
    <cfRule type="duplicateValues" dxfId="188" priority="92"/>
    <cfRule type="duplicateValues" dxfId="187" priority="93"/>
    <cfRule type="duplicateValues" dxfId="186" priority="94"/>
  </conditionalFormatting>
  <conditionalFormatting sqref="E45 E21">
    <cfRule type="duplicateValues" dxfId="185" priority="90"/>
    <cfRule type="duplicateValues" dxfId="184" priority="91"/>
  </conditionalFormatting>
  <conditionalFormatting sqref="B64 B42:B43 B11 B45:B49 B20:B25">
    <cfRule type="duplicateValues" dxfId="183" priority="89"/>
  </conditionalFormatting>
  <conditionalFormatting sqref="E66">
    <cfRule type="duplicateValues" dxfId="182" priority="88"/>
  </conditionalFormatting>
  <conditionalFormatting sqref="E66">
    <cfRule type="duplicateValues" dxfId="181" priority="85"/>
    <cfRule type="duplicateValues" dxfId="180" priority="86"/>
    <cfRule type="duplicateValues" dxfId="179" priority="87"/>
  </conditionalFormatting>
  <conditionalFormatting sqref="E66">
    <cfRule type="duplicateValues" dxfId="178" priority="83"/>
    <cfRule type="duplicateValues" dxfId="177" priority="84"/>
  </conditionalFormatting>
  <conditionalFormatting sqref="B65:B66 B54:B63">
    <cfRule type="duplicateValues" dxfId="176" priority="80"/>
    <cfRule type="duplicateValues" dxfId="175" priority="81"/>
    <cfRule type="duplicateValues" dxfId="174" priority="82"/>
  </conditionalFormatting>
  <conditionalFormatting sqref="B65:B66 B54:B63">
    <cfRule type="duplicateValues" dxfId="173" priority="76"/>
    <cfRule type="duplicateValues" dxfId="172" priority="77"/>
    <cfRule type="duplicateValues" dxfId="171" priority="78"/>
    <cfRule type="duplicateValues" dxfId="170" priority="79"/>
  </conditionalFormatting>
  <conditionalFormatting sqref="B65:B66 B54:B63">
    <cfRule type="duplicateValues" dxfId="169" priority="75"/>
  </conditionalFormatting>
  <conditionalFormatting sqref="E85 E78:E80">
    <cfRule type="duplicateValues" dxfId="168" priority="74"/>
  </conditionalFormatting>
  <conditionalFormatting sqref="E61">
    <cfRule type="duplicateValues" dxfId="167" priority="73"/>
  </conditionalFormatting>
  <conditionalFormatting sqref="E61">
    <cfRule type="duplicateValues" dxfId="166" priority="70"/>
    <cfRule type="duplicateValues" dxfId="165" priority="71"/>
    <cfRule type="duplicateValues" dxfId="164" priority="72"/>
  </conditionalFormatting>
  <conditionalFormatting sqref="E61">
    <cfRule type="duplicateValues" dxfId="163" priority="68"/>
    <cfRule type="duplicateValues" dxfId="162" priority="69"/>
  </conditionalFormatting>
  <conditionalFormatting sqref="E61">
    <cfRule type="duplicateValues" dxfId="161" priority="67"/>
  </conditionalFormatting>
  <conditionalFormatting sqref="E67:E73 E1:E8 E15:E17 E50:E53">
    <cfRule type="duplicateValues" dxfId="160" priority="276"/>
  </conditionalFormatting>
  <conditionalFormatting sqref="E46">
    <cfRule type="duplicateValues" dxfId="159" priority="66"/>
  </conditionalFormatting>
  <conditionalFormatting sqref="E46">
    <cfRule type="duplicateValues" dxfId="158" priority="63"/>
    <cfRule type="duplicateValues" dxfId="157" priority="64"/>
    <cfRule type="duplicateValues" dxfId="156" priority="65"/>
  </conditionalFormatting>
  <conditionalFormatting sqref="E46">
    <cfRule type="duplicateValues" dxfId="155" priority="61"/>
    <cfRule type="duplicateValues" dxfId="154" priority="62"/>
  </conditionalFormatting>
  <conditionalFormatting sqref="E62">
    <cfRule type="duplicateValues" dxfId="153" priority="60"/>
  </conditionalFormatting>
  <conditionalFormatting sqref="E62">
    <cfRule type="duplicateValues" dxfId="152" priority="57"/>
    <cfRule type="duplicateValues" dxfId="151" priority="58"/>
    <cfRule type="duplicateValues" dxfId="150" priority="59"/>
  </conditionalFormatting>
  <conditionalFormatting sqref="E62">
    <cfRule type="duplicateValues" dxfId="149" priority="55"/>
    <cfRule type="duplicateValues" dxfId="148" priority="56"/>
  </conditionalFormatting>
  <conditionalFormatting sqref="E62">
    <cfRule type="duplicateValues" dxfId="147" priority="54"/>
  </conditionalFormatting>
  <conditionalFormatting sqref="E81">
    <cfRule type="duplicateValues" dxfId="146" priority="277"/>
  </conditionalFormatting>
  <conditionalFormatting sqref="E63">
    <cfRule type="duplicateValues" dxfId="145" priority="53"/>
  </conditionalFormatting>
  <conditionalFormatting sqref="E63">
    <cfRule type="duplicateValues" dxfId="144" priority="50"/>
    <cfRule type="duplicateValues" dxfId="143" priority="51"/>
    <cfRule type="duplicateValues" dxfId="142" priority="52"/>
  </conditionalFormatting>
  <conditionalFormatting sqref="E63">
    <cfRule type="duplicateValues" dxfId="141" priority="48"/>
    <cfRule type="duplicateValues" dxfId="140" priority="49"/>
  </conditionalFormatting>
  <conditionalFormatting sqref="E63">
    <cfRule type="duplicateValues" dxfId="139" priority="47"/>
  </conditionalFormatting>
  <conditionalFormatting sqref="E65">
    <cfRule type="duplicateValues" dxfId="138" priority="46"/>
  </conditionalFormatting>
  <conditionalFormatting sqref="E65">
    <cfRule type="duplicateValues" dxfId="137" priority="43"/>
    <cfRule type="duplicateValues" dxfId="136" priority="44"/>
    <cfRule type="duplicateValues" dxfId="135" priority="45"/>
  </conditionalFormatting>
  <conditionalFormatting sqref="E65">
    <cfRule type="duplicateValues" dxfId="134" priority="41"/>
    <cfRule type="duplicateValues" dxfId="133" priority="42"/>
  </conditionalFormatting>
  <conditionalFormatting sqref="E65">
    <cfRule type="duplicateValues" dxfId="132" priority="40"/>
  </conditionalFormatting>
  <conditionalFormatting sqref="E91">
    <cfRule type="duplicateValues" dxfId="131" priority="39"/>
  </conditionalFormatting>
  <conditionalFormatting sqref="E91">
    <cfRule type="duplicateValues" dxfId="130" priority="38"/>
  </conditionalFormatting>
  <conditionalFormatting sqref="E47">
    <cfRule type="duplicateValues" dxfId="129" priority="37"/>
  </conditionalFormatting>
  <conditionalFormatting sqref="E47">
    <cfRule type="duplicateValues" dxfId="128" priority="34"/>
    <cfRule type="duplicateValues" dxfId="127" priority="35"/>
    <cfRule type="duplicateValues" dxfId="126" priority="36"/>
  </conditionalFormatting>
  <conditionalFormatting sqref="E47">
    <cfRule type="duplicateValues" dxfId="125" priority="32"/>
    <cfRule type="duplicateValues" dxfId="124" priority="33"/>
  </conditionalFormatting>
  <conditionalFormatting sqref="E64">
    <cfRule type="duplicateValues" dxfId="123" priority="31"/>
  </conditionalFormatting>
  <conditionalFormatting sqref="E64">
    <cfRule type="duplicateValues" dxfId="122" priority="28"/>
    <cfRule type="duplicateValues" dxfId="121" priority="29"/>
    <cfRule type="duplicateValues" dxfId="120" priority="30"/>
  </conditionalFormatting>
  <conditionalFormatting sqref="E64">
    <cfRule type="duplicateValues" dxfId="119" priority="26"/>
    <cfRule type="duplicateValues" dxfId="118" priority="27"/>
  </conditionalFormatting>
  <conditionalFormatting sqref="E48">
    <cfRule type="duplicateValues" dxfId="117" priority="25"/>
  </conditionalFormatting>
  <conditionalFormatting sqref="E48">
    <cfRule type="duplicateValues" dxfId="116" priority="22"/>
    <cfRule type="duplicateValues" dxfId="115" priority="23"/>
    <cfRule type="duplicateValues" dxfId="114" priority="24"/>
  </conditionalFormatting>
  <conditionalFormatting sqref="E48">
    <cfRule type="duplicateValues" dxfId="113" priority="20"/>
    <cfRule type="duplicateValues" dxfId="112" priority="21"/>
  </conditionalFormatting>
  <conditionalFormatting sqref="B12">
    <cfRule type="duplicateValues" dxfId="111" priority="13"/>
    <cfRule type="duplicateValues" dxfId="110" priority="14"/>
    <cfRule type="duplicateValues" dxfId="109" priority="15"/>
  </conditionalFormatting>
  <conditionalFormatting sqref="B12">
    <cfRule type="duplicateValues" dxfId="108" priority="9"/>
    <cfRule type="duplicateValues" dxfId="107" priority="10"/>
    <cfRule type="duplicateValues" dxfId="106" priority="11"/>
    <cfRule type="duplicateValues" dxfId="105" priority="12"/>
  </conditionalFormatting>
  <conditionalFormatting sqref="B12">
    <cfRule type="duplicateValues" dxfId="104" priority="8"/>
  </conditionalFormatting>
  <conditionalFormatting sqref="E12">
    <cfRule type="duplicateValues" dxfId="103" priority="7"/>
  </conditionalFormatting>
  <conditionalFormatting sqref="E12">
    <cfRule type="duplicateValues" dxfId="102" priority="4"/>
    <cfRule type="duplicateValues" dxfId="101" priority="5"/>
    <cfRule type="duplicateValues" dxfId="100" priority="6"/>
  </conditionalFormatting>
  <conditionalFormatting sqref="E12">
    <cfRule type="duplicateValues" dxfId="99" priority="2"/>
    <cfRule type="duplicateValues" dxfId="98" priority="3"/>
  </conditionalFormatting>
  <conditionalFormatting sqref="B12">
    <cfRule type="duplicateValues" dxfId="97" priority="1"/>
  </conditionalFormatting>
  <conditionalFormatting sqref="B12">
    <cfRule type="duplicateValues" dxfId="96" priority="16"/>
  </conditionalFormatting>
  <conditionalFormatting sqref="B12">
    <cfRule type="duplicateValues" dxfId="95" priority="17"/>
    <cfRule type="duplicateValues" dxfId="94" priority="18"/>
  </conditionalFormatting>
  <conditionalFormatting sqref="B12">
    <cfRule type="duplicateValues" dxfId="93" priority="19"/>
  </conditionalFormatting>
  <conditionalFormatting sqref="B74:B97">
    <cfRule type="duplicateValues" dxfId="92" priority="278"/>
    <cfRule type="duplicateValues" dxfId="91" priority="279"/>
    <cfRule type="duplicateValues" dxfId="90" priority="280"/>
  </conditionalFormatting>
  <conditionalFormatting sqref="B74:B97">
    <cfRule type="duplicateValues" dxfId="89" priority="281"/>
    <cfRule type="duplicateValues" dxfId="88" priority="282"/>
    <cfRule type="duplicateValues" dxfId="87" priority="283"/>
    <cfRule type="duplicateValues" dxfId="86" priority="284"/>
  </conditionalFormatting>
  <conditionalFormatting sqref="B74:B97">
    <cfRule type="duplicateValues" dxfId="85" priority="285"/>
  </conditionalFormatting>
  <conditionalFormatting sqref="B10">
    <cfRule type="duplicateValues" dxfId="84" priority="287"/>
  </conditionalFormatting>
  <conditionalFormatting sqref="B10">
    <cfRule type="duplicateValues" dxfId="83" priority="288"/>
    <cfRule type="duplicateValues" dxfId="82" priority="289"/>
    <cfRule type="duplicateValues" dxfId="81" priority="290"/>
  </conditionalFormatting>
  <conditionalFormatting sqref="B10">
    <cfRule type="duplicateValues" dxfId="80" priority="291"/>
    <cfRule type="duplicateValues" dxfId="79" priority="292"/>
    <cfRule type="duplicateValues" dxfId="78" priority="293"/>
    <cfRule type="duplicateValues" dxfId="77" priority="294"/>
  </conditionalFormatting>
  <conditionalFormatting sqref="E10">
    <cfRule type="duplicateValues" dxfId="76" priority="295"/>
  </conditionalFormatting>
  <conditionalFormatting sqref="E10">
    <cfRule type="duplicateValues" dxfId="75" priority="296"/>
    <cfRule type="duplicateValues" dxfId="74" priority="297"/>
    <cfRule type="duplicateValues" dxfId="73" priority="298"/>
  </conditionalFormatting>
  <conditionalFormatting sqref="E10">
    <cfRule type="duplicateValues" dxfId="72" priority="299"/>
    <cfRule type="duplicateValues" dxfId="71" priority="300"/>
  </conditionalFormatting>
  <conditionalFormatting sqref="B41:B52 B1:B8 B13:B17 B54:B72 B74:B98 B10:B11 B19:B30">
    <cfRule type="duplicateValues" dxfId="3" priority="298253"/>
  </conditionalFormatting>
  <conditionalFormatting sqref="B1:B8 B13:B17 B54:B72 B74:B98 B10:B11 B19:B52">
    <cfRule type="duplicateValues" dxfId="2" priority="298257"/>
    <cfRule type="duplicateValues" dxfId="1" priority="298258"/>
  </conditionalFormatting>
  <conditionalFormatting sqref="B1:B8 B13:B17 B54:B72 B74:B98 B10:B11 B19:B52">
    <cfRule type="duplicateValues" dxfId="0" priority="29826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8">
        <v>581</v>
      </c>
      <c r="B430" s="118" t="s">
        <v>1606</v>
      </c>
      <c r="C430" s="118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70" priority="120"/>
  </conditionalFormatting>
  <conditionalFormatting sqref="A27:A34">
    <cfRule type="duplicateValues" dxfId="69" priority="107630"/>
  </conditionalFormatting>
  <conditionalFormatting sqref="A27:A34">
    <cfRule type="duplicateValues" dxfId="68" priority="109"/>
  </conditionalFormatting>
  <conditionalFormatting sqref="A42:A45">
    <cfRule type="duplicateValues" dxfId="67" priority="107"/>
  </conditionalFormatting>
  <conditionalFormatting sqref="A7:A11">
    <cfRule type="duplicateValues" dxfId="66" priority="118999"/>
  </conditionalFormatting>
  <conditionalFormatting sqref="A7:A11">
    <cfRule type="duplicateValues" dxfId="65" priority="119003"/>
    <cfRule type="duplicateValues" dxfId="64" priority="119004"/>
  </conditionalFormatting>
  <conditionalFormatting sqref="A7:A11">
    <cfRule type="duplicateValues" dxfId="63" priority="119007"/>
    <cfRule type="duplicateValues" dxfId="62" priority="119008"/>
  </conditionalFormatting>
  <conditionalFormatting sqref="B37:B39">
    <cfRule type="duplicateValues" dxfId="61" priority="66"/>
    <cfRule type="duplicateValues" dxfId="60" priority="67"/>
  </conditionalFormatting>
  <conditionalFormatting sqref="B37:B39">
    <cfRule type="duplicateValues" dxfId="59" priority="65"/>
  </conditionalFormatting>
  <conditionalFormatting sqref="B37:B39">
    <cfRule type="duplicateValues" dxfId="58" priority="64"/>
  </conditionalFormatting>
  <conditionalFormatting sqref="B37:B39">
    <cfRule type="duplicateValues" dxfId="57" priority="62"/>
    <cfRule type="duplicateValues" dxfId="56" priority="63"/>
  </conditionalFormatting>
  <conditionalFormatting sqref="A27:A34">
    <cfRule type="duplicateValues" dxfId="55" priority="56"/>
  </conditionalFormatting>
  <conditionalFormatting sqref="A27:A34">
    <cfRule type="duplicateValues" dxfId="54" priority="54"/>
    <cfRule type="duplicateValues" dxfId="53" priority="55"/>
  </conditionalFormatting>
  <conditionalFormatting sqref="A27:A34">
    <cfRule type="duplicateValues" dxfId="52" priority="52"/>
    <cfRule type="duplicateValues" dxfId="51" priority="53"/>
  </conditionalFormatting>
  <conditionalFormatting sqref="B3">
    <cfRule type="duplicateValues" dxfId="50" priority="40"/>
    <cfRule type="duplicateValues" dxfId="49" priority="41"/>
  </conditionalFormatting>
  <conditionalFormatting sqref="B3">
    <cfRule type="duplicateValues" dxfId="48" priority="39"/>
  </conditionalFormatting>
  <conditionalFormatting sqref="B3">
    <cfRule type="duplicateValues" dxfId="47" priority="38"/>
  </conditionalFormatting>
  <conditionalFormatting sqref="B3">
    <cfRule type="duplicateValues" dxfId="46" priority="36"/>
    <cfRule type="duplicateValues" dxfId="45" priority="37"/>
  </conditionalFormatting>
  <conditionalFormatting sqref="A4:A6">
    <cfRule type="duplicateValues" dxfId="44" priority="35"/>
  </conditionalFormatting>
  <conditionalFormatting sqref="A4:A6">
    <cfRule type="duplicateValues" dxfId="43" priority="33"/>
    <cfRule type="duplicateValues" dxfId="42" priority="34"/>
  </conditionalFormatting>
  <conditionalFormatting sqref="A4:A6">
    <cfRule type="duplicateValues" dxfId="41" priority="31"/>
    <cfRule type="duplicateValues" dxfId="40" priority="32"/>
  </conditionalFormatting>
  <conditionalFormatting sqref="A30:A34">
    <cfRule type="duplicateValues" dxfId="39" priority="30"/>
  </conditionalFormatting>
  <conditionalFormatting sqref="A30:A34">
    <cfRule type="duplicateValues" dxfId="38" priority="29"/>
  </conditionalFormatting>
  <conditionalFormatting sqref="A3:A6">
    <cfRule type="duplicateValues" dxfId="37" priority="12"/>
  </conditionalFormatting>
  <conditionalFormatting sqref="A3:A6">
    <cfRule type="duplicateValues" dxfId="36" priority="10"/>
    <cfRule type="duplicateValues" dxfId="35" priority="11"/>
  </conditionalFormatting>
  <conditionalFormatting sqref="A3:A6">
    <cfRule type="duplicateValues" dxfId="34" priority="8"/>
    <cfRule type="duplicateValues" dxfId="33" priority="9"/>
  </conditionalFormatting>
  <conditionalFormatting sqref="A35:A41">
    <cfRule type="duplicateValues" dxfId="32" priority="7"/>
  </conditionalFormatting>
  <conditionalFormatting sqref="B4:B6">
    <cfRule type="duplicateValues" dxfId="31" priority="5"/>
    <cfRule type="duplicateValues" dxfId="30" priority="6"/>
  </conditionalFormatting>
  <conditionalFormatting sqref="B4:B6">
    <cfRule type="duplicateValues" dxfId="29" priority="4"/>
  </conditionalFormatting>
  <conditionalFormatting sqref="B4:B6">
    <cfRule type="duplicateValues" dxfId="28" priority="3"/>
  </conditionalFormatting>
  <conditionalFormatting sqref="B4:B6">
    <cfRule type="duplicateValues" dxfId="27" priority="1"/>
    <cfRule type="duplicateValues" dxfId="26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109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90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89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89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88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87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48.5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47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47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53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5" priority="51"/>
  </conditionalFormatting>
  <conditionalFormatting sqref="E9:E1048576 E1:E2">
    <cfRule type="duplicateValues" dxfId="24" priority="99232"/>
  </conditionalFormatting>
  <conditionalFormatting sqref="E4">
    <cfRule type="duplicateValues" dxfId="23" priority="44"/>
  </conditionalFormatting>
  <conditionalFormatting sqref="E5:E8">
    <cfRule type="duplicateValues" dxfId="22" priority="42"/>
  </conditionalFormatting>
  <conditionalFormatting sqref="B12">
    <cfRule type="duplicateValues" dxfId="21" priority="16"/>
    <cfRule type="duplicateValues" dxfId="20" priority="17"/>
    <cfRule type="duplicateValues" dxfId="19" priority="18"/>
  </conditionalFormatting>
  <conditionalFormatting sqref="B12">
    <cfRule type="duplicateValues" dxfId="18" priority="15"/>
  </conditionalFormatting>
  <conditionalFormatting sqref="B12">
    <cfRule type="duplicateValues" dxfId="17" priority="13"/>
    <cfRule type="duplicateValues" dxfId="16" priority="14"/>
  </conditionalFormatting>
  <conditionalFormatting sqref="B12">
    <cfRule type="duplicateValues" dxfId="15" priority="10"/>
    <cfRule type="duplicateValues" dxfId="14" priority="11"/>
    <cfRule type="duplicateValues" dxfId="13" priority="12"/>
  </conditionalFormatting>
  <conditionalFormatting sqref="B12">
    <cfRule type="duplicateValues" dxfId="12" priority="9"/>
  </conditionalFormatting>
  <conditionalFormatting sqref="B12">
    <cfRule type="duplicateValues" dxfId="11" priority="7"/>
    <cfRule type="duplicateValues" dxfId="10" priority="8"/>
  </conditionalFormatting>
  <conditionalFormatting sqref="B12">
    <cfRule type="duplicateValues" dxfId="9" priority="6"/>
  </conditionalFormatting>
  <conditionalFormatting sqref="B12">
    <cfRule type="duplicateValues" dxfId="8" priority="3"/>
    <cfRule type="duplicateValues" dxfId="7" priority="4"/>
    <cfRule type="duplicateValues" dxfId="6" priority="5"/>
  </conditionalFormatting>
  <conditionalFormatting sqref="B12">
    <cfRule type="duplicateValues" dxfId="5" priority="2"/>
  </conditionalFormatting>
  <conditionalFormatting sqref="B12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2020-11-25T18:10:47Z</cp:lastPrinted>
  <dcterms:created xsi:type="dcterms:W3CDTF">2014-10-01T23:18:29Z</dcterms:created>
  <dcterms:modified xsi:type="dcterms:W3CDTF">2021-01-06T16:11:34Z</dcterms:modified>
</cp:coreProperties>
</file>