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6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REPORTE!$A$4:$Q$129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15" i="16" l="1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A84" i="16"/>
  <c r="B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14" i="1" l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01" i="1" l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97" i="1" l="1"/>
  <c r="A98" i="1"/>
  <c r="A99" i="1"/>
  <c r="A100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96" i="1" l="1"/>
  <c r="G96" i="1"/>
  <c r="H96" i="1"/>
  <c r="I96" i="1"/>
  <c r="J96" i="1"/>
  <c r="K96" i="1"/>
  <c r="A96" i="1"/>
  <c r="F95" i="1"/>
  <c r="G95" i="1"/>
  <c r="H95" i="1"/>
  <c r="I95" i="1"/>
  <c r="J95" i="1"/>
  <c r="K95" i="1"/>
  <c r="A95" i="1"/>
  <c r="F94" i="1"/>
  <c r="G94" i="1"/>
  <c r="H94" i="1"/>
  <c r="I94" i="1"/>
  <c r="J94" i="1"/>
  <c r="K94" i="1"/>
  <c r="A94" i="1"/>
  <c r="G93" i="1" l="1"/>
  <c r="H93" i="1"/>
  <c r="I93" i="1"/>
  <c r="J93" i="1"/>
  <c r="K93" i="1"/>
  <c r="G92" i="1"/>
  <c r="H92" i="1"/>
  <c r="I92" i="1"/>
  <c r="J92" i="1"/>
  <c r="K92" i="1"/>
  <c r="G91" i="1"/>
  <c r="H91" i="1"/>
  <c r="I91" i="1"/>
  <c r="J91" i="1"/>
  <c r="K91" i="1"/>
  <c r="G90" i="1"/>
  <c r="H90" i="1"/>
  <c r="I90" i="1"/>
  <c r="J90" i="1"/>
  <c r="K90" i="1"/>
  <c r="G89" i="1"/>
  <c r="H89" i="1"/>
  <c r="I89" i="1"/>
  <c r="J89" i="1"/>
  <c r="K89" i="1"/>
  <c r="G88" i="1"/>
  <c r="H88" i="1"/>
  <c r="I88" i="1"/>
  <c r="J88" i="1"/>
  <c r="K88" i="1"/>
  <c r="G87" i="1"/>
  <c r="H87" i="1"/>
  <c r="I87" i="1"/>
  <c r="J87" i="1"/>
  <c r="K87" i="1"/>
  <c r="G86" i="1"/>
  <c r="H86" i="1"/>
  <c r="I86" i="1"/>
  <c r="J86" i="1"/>
  <c r="K86" i="1"/>
  <c r="G85" i="1"/>
  <c r="H85" i="1"/>
  <c r="I85" i="1"/>
  <c r="J85" i="1"/>
  <c r="K85" i="1"/>
  <c r="G84" i="1"/>
  <c r="H84" i="1"/>
  <c r="I84" i="1"/>
  <c r="J84" i="1"/>
  <c r="K84" i="1"/>
  <c r="G83" i="1"/>
  <c r="H83" i="1"/>
  <c r="I83" i="1"/>
  <c r="J83" i="1"/>
  <c r="K83" i="1"/>
  <c r="G82" i="1"/>
  <c r="H82" i="1"/>
  <c r="I82" i="1"/>
  <c r="J82" i="1"/>
  <c r="K82" i="1"/>
  <c r="G81" i="1"/>
  <c r="H81" i="1"/>
  <c r="I81" i="1"/>
  <c r="J81" i="1"/>
  <c r="K81" i="1"/>
  <c r="G80" i="1"/>
  <c r="H80" i="1"/>
  <c r="I80" i="1"/>
  <c r="J80" i="1"/>
  <c r="K80" i="1"/>
  <c r="G79" i="1"/>
  <c r="H79" i="1"/>
  <c r="I79" i="1"/>
  <c r="J79" i="1"/>
  <c r="K79" i="1"/>
  <c r="G78" i="1"/>
  <c r="H78" i="1"/>
  <c r="I78" i="1"/>
  <c r="J78" i="1"/>
  <c r="K78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F77" i="1" l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36" i="1" l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A35" i="1" l="1"/>
  <c r="F35" i="1"/>
  <c r="G35" i="1"/>
  <c r="H35" i="1"/>
  <c r="I35" i="1"/>
  <c r="J35" i="1"/>
  <c r="K35" i="1"/>
  <c r="A34" i="1" l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 l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0" i="1"/>
  <c r="A29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8" i="1"/>
  <c r="A27" i="1"/>
  <c r="A26" i="1"/>
  <c r="F25" i="1"/>
  <c r="G25" i="1"/>
  <c r="H25" i="1"/>
  <c r="I25" i="1"/>
  <c r="J25" i="1"/>
  <c r="K25" i="1"/>
  <c r="F24" i="1"/>
  <c r="G24" i="1"/>
  <c r="H24" i="1"/>
  <c r="I24" i="1"/>
  <c r="J24" i="1"/>
  <c r="K24" i="1"/>
  <c r="A25" i="1"/>
  <c r="A24" i="1"/>
  <c r="A23" i="1" l="1"/>
  <c r="F23" i="1"/>
  <c r="G23" i="1"/>
  <c r="H23" i="1"/>
  <c r="I23" i="1"/>
  <c r="J23" i="1"/>
  <c r="K23" i="1"/>
  <c r="A22" i="1" l="1"/>
  <c r="F22" i="1"/>
  <c r="G22" i="1"/>
  <c r="H22" i="1"/>
  <c r="I22" i="1"/>
  <c r="J22" i="1"/>
  <c r="K22" i="1"/>
  <c r="F21" i="1" l="1"/>
  <c r="G21" i="1"/>
  <c r="H21" i="1"/>
  <c r="I21" i="1"/>
  <c r="J21" i="1"/>
  <c r="K21" i="1"/>
  <c r="A21" i="1"/>
  <c r="A20" i="1" l="1"/>
  <c r="F20" i="1"/>
  <c r="G20" i="1"/>
  <c r="H20" i="1"/>
  <c r="I20" i="1"/>
  <c r="J20" i="1"/>
  <c r="K20" i="1"/>
  <c r="A19" i="1" l="1"/>
  <c r="A18" i="1"/>
  <c r="F19" i="1"/>
  <c r="G19" i="1"/>
  <c r="H19" i="1"/>
  <c r="I19" i="1"/>
  <c r="J19" i="1"/>
  <c r="K19" i="1"/>
  <c r="F18" i="1"/>
  <c r="G18" i="1"/>
  <c r="H18" i="1"/>
  <c r="I18" i="1"/>
  <c r="J18" i="1"/>
  <c r="K18" i="1"/>
  <c r="A17" i="1" l="1"/>
  <c r="F17" i="1"/>
  <c r="G17" i="1"/>
  <c r="H17" i="1"/>
  <c r="I17" i="1"/>
  <c r="J17" i="1"/>
  <c r="K17" i="1"/>
  <c r="G16" i="1" l="1"/>
  <c r="H16" i="1"/>
  <c r="I16" i="1"/>
  <c r="J16" i="1"/>
  <c r="K16" i="1"/>
  <c r="F16" i="1"/>
  <c r="A16" i="1"/>
  <c r="A15" i="1" l="1"/>
  <c r="F15" i="1"/>
  <c r="G15" i="1"/>
  <c r="H15" i="1"/>
  <c r="I15" i="1"/>
  <c r="J15" i="1"/>
  <c r="K15" i="1"/>
  <c r="A14" i="1" l="1"/>
  <c r="F14" i="1"/>
  <c r="G14" i="1"/>
  <c r="H14" i="1"/>
  <c r="I14" i="1"/>
  <c r="J14" i="1"/>
  <c r="K14" i="1"/>
  <c r="A13" i="1" l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H11" i="1" l="1"/>
  <c r="I11" i="1"/>
  <c r="J11" i="1"/>
  <c r="K11" i="1"/>
  <c r="H10" i="1"/>
  <c r="I10" i="1"/>
  <c r="J10" i="1"/>
  <c r="K10" i="1"/>
  <c r="H9" i="1"/>
  <c r="I9" i="1"/>
  <c r="J9" i="1"/>
  <c r="K9" i="1"/>
  <c r="G11" i="1"/>
  <c r="G10" i="1"/>
  <c r="G9" i="1"/>
  <c r="F11" i="1"/>
  <c r="F10" i="1"/>
  <c r="F9" i="1"/>
  <c r="A11" i="1"/>
  <c r="A10" i="1"/>
  <c r="A9" i="1"/>
  <c r="A8" i="1" l="1"/>
  <c r="F8" i="1"/>
  <c r="G8" i="1"/>
  <c r="H8" i="1"/>
  <c r="I8" i="1"/>
  <c r="J8" i="1"/>
  <c r="K8" i="1"/>
  <c r="H7" i="1" l="1"/>
  <c r="I7" i="1"/>
  <c r="J7" i="1"/>
  <c r="K7" i="1"/>
  <c r="H6" i="1"/>
  <c r="I6" i="1"/>
  <c r="J6" i="1"/>
  <c r="K6" i="1"/>
  <c r="G7" i="1"/>
  <c r="G6" i="1"/>
  <c r="F7" i="1"/>
  <c r="F6" i="1"/>
  <c r="A7" i="1"/>
  <c r="A6" i="1"/>
  <c r="F5" i="1" l="1"/>
  <c r="G5" i="1"/>
  <c r="H5" i="1"/>
  <c r="I5" i="1"/>
  <c r="J5" i="1"/>
  <c r="K5" i="1"/>
  <c r="A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<sst xmlns="http://schemas.openxmlformats.org/spreadsheetml/2006/main" count="13552" uniqueCount="2618">
  <si>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</si>
  <si>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</si>
  <si>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</si>
  <si>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</si>
  <si>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</si>
  <si>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</si>
  <si>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</si>
  <si>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</si>
  <si>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</si>
  <si>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</si>
  <si>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</si>
  <si>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</si>
  <si>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</si>
  <si>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</si>
  <si>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</si>
  <si>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</si>
  <si>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</si>
  <si>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</si>
  <si>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</si>
  <si>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</si>
  <si>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</si>
  <si>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</si>
  <si>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</si>
  <si>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</si>
  <si>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</si>
  <si>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</si>
  <si>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</si>
  <si>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</si>
  <si>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</si>
  <si>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</si>
  <si>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</si>
  <si>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</si>
  <si>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</si>
  <si>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</si>
  <si>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</si>
  <si>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</si>
  <si>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</si>
  <si>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</si>
  <si>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</si>
  <si>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</si>
  <si>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</si>
  <si>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</si>
  <si>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</si>
  <si>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</si>
  <si>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</si>
  <si>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</si>
  <si>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</si>
  <si>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</si>
  <si>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</si>
  <si>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</si>
  <si>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</si>
  <si>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</si>
  <si>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</si>
  <si>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</si>
  <si>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</si>
  <si>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</si>
  <si>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</si>
  <si>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</si>
  <si>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</si>
  <si>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</si>
  <si>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</si>
  <si>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</si>
  <si>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</si>
  <si>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</si>
  <si>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</si>
  <si>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</si>
  <si>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</si>
  <si>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</si>
  <si>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</si>
  <si>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</si>
  <si>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</si>
  <si>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</si>
  <si>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</si>
  <si>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</si>
  <si>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</si>
  <si>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</si>
  <si>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</si>
  <si>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</si>
  <si>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</si>
  <si>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</si>
  <si>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</si>
  <si>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</si>
  <si>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</si>
  <si>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</si>
  <si>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</si>
  <si>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</si>
  <si>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</si>
  <si>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</si>
  <si>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</si>
  <si>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</si>
  <si>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</si>
  <si>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</si>
  <si>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</si>
  <si>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</si>
  <si>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</si>
  <si>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</si>
  <si>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</si>
  <si>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</si>
  <si>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</si>
  <si>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</si>
  <si>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</si>
  <si>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</si>
  <si>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</si>
  <si>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</si>
  <si>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</si>
  <si>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</si>
  <si>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</si>
  <si>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</si>
  <si>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</si>
  <si>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</si>
  <si>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</si>
  <si>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</si>
  <si>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</si>
  <si>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</si>
  <si>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</si>
  <si>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</si>
  <si>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</si>
  <si>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</si>
  <si>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</si>
  <si>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</si>
  <si>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</si>
  <si>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</si>
  <si>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</si>
  <si>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</si>
  <si>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</si>
  <si>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</si>
  <si>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</si>
  <si>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</si>
  <si>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</si>
  <si>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</si>
  <si>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</si>
  <si>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</si>
  <si>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</si>
  <si>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</si>
  <si>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</si>
  <si>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</si>
  <si>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</si>
  <si>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</si>
  <si>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</si>
  <si>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</si>
  <si>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</si>
  <si>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</si>
  <si>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</si>
  <si>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</si>
  <si>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</si>
  <si>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</si>
  <si>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</si>
  <si>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</si>
  <si>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</si>
  <si>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</si>
  <si>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</si>
  <si>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</si>
  <si>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</si>
  <si>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</si>
  <si>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</si>
  <si>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</si>
  <si>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</si>
  <si>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</si>
  <si>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</si>
  <si>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</si>
  <si>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</si>
  <si>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</si>
  <si>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</si>
  <si>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</si>
  <si>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</si>
  <si>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</si>
  <si>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</si>
  <si>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</si>
  <si>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</si>
  <si>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</si>
  <si>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</si>
  <si>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</si>
  <si>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</si>
  <si>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</si>
  <si>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</si>
  <si>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</si>
  <si>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</si>
  <si>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</si>
  <si>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</si>
  <si>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</si>
  <si>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</si>
  <si>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</si>
  <si>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</si>
  <si>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</si>
  <si>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</si>
  <si>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</si>
  <si>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</si>
  <si>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</si>
  <si>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</si>
  <si>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</si>
  <si>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</si>
  <si>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</si>
  <si>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</si>
  <si>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</si>
  <si>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</si>
  <si>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</si>
  <si>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</si>
  <si>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</si>
  <si>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</si>
  <si>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</si>
  <si>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</si>
  <si>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</si>
  <si>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</si>
  <si>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</si>
  <si>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</si>
  <si>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</si>
  <si>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</si>
  <si>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</si>
  <si>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</si>
  <si>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</si>
  <si>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</si>
  <si>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</si>
  <si>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</si>
  <si>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</si>
  <si>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</si>
  <si>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</si>
  <si>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</si>
  <si>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</si>
  <si>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</si>
  <si>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</si>
  <si>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</si>
  <si>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</si>
  <si>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</si>
  <si>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</si>
  <si>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</si>
  <si>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</si>
  <si>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</si>
  <si>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</si>
  <si>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</si>
  <si>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</si>
  <si>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</si>
  <si>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</si>
  <si>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</si>
  <si>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</si>
  <si>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</si>
  <si>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</si>
  <si>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</si>
  <si>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</si>
  <si>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</si>
  <si>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</si>
  <si>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</si>
  <si>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</si>
  <si>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</si>
  <si>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</si>
  <si>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</si>
  <si>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</si>
  <si>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</si>
  <si>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</si>
  <si>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</si>
  <si>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</si>
  <si>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</si>
  <si>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</si>
  <si>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</si>
  <si>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</si>
  <si>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</si>
  <si>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</si>
  <si>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</si>
  <si>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</si>
  <si>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</si>
  <si>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</si>
  <si>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</si>
  <si>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</si>
  <si>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</si>
  <si>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</si>
  <si>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</si>
  <si>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</si>
  <si>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</si>
  <si>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</si>
  <si>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</si>
  <si>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</si>
  <si>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</si>
  <si>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</si>
  <si>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</si>
  <si>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</si>
  <si>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</si>
  <si>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</si>
  <si>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</si>
  <si>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</si>
  <si>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</si>
  <si>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</si>
  <si>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</si>
  <si>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</si>
  <si>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</si>
  <si>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</si>
  <si>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</si>
  <si>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</si>
  <si>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</si>
  <si>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</si>
  <si>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</si>
  <si>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</si>
  <si>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</si>
  <si>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</si>
  <si>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</si>
  <si>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</si>
  <si>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</si>
  <si>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</si>
  <si>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</si>
  <si>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</si>
  <si>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</si>
  <si>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</si>
  <si>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</si>
  <si>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</si>
  <si>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</si>
  <si>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</si>
  <si>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</si>
  <si>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</si>
  <si>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</si>
  <si>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</si>
  <si>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</si>
  <si>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</si>
  <si>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</si>
  <si>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</si>
  <si>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</si>
  <si>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</si>
  <si>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</si>
  <si>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</si>
  <si>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</si>
  <si>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</si>
  <si>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</si>
  <si>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</si>
  <si>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</si>
  <si>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</si>
  <si>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</si>
  <si>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</si>
  <si>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</si>
  <si>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</si>
  <si>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</si>
  <si>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</si>
  <si>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</si>
  <si>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</si>
  <si>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</si>
  <si>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</si>
  <si>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</si>
  <si>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</si>
  <si>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</si>
  <si>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</si>
  <si>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</si>
  <si>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</si>
  <si>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</si>
  <si>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</si>
  <si>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</si>
  <si>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</si>
  <si>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</si>
  <si>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</si>
  <si>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</si>
  <si>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</si>
  <si>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</si>
  <si>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</si>
  <si>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</si>
  <si>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</si>
  <si>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</si>
  <si>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</si>
  <si>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</si>
  <si>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</si>
  <si>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</si>
  <si>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</si>
  <si>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</si>
  <si>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</si>
  <si>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</si>
  <si>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</si>
  <si>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</si>
  <si>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</si>
  <si>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</si>
  <si>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</si>
  <si>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</si>
  <si>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</si>
  <si>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</si>
  <si>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</si>
  <si>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</si>
  <si>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</si>
  <si>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</si>
  <si>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</si>
  <si>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</si>
  <si>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</si>
  <si>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</si>
  <si>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</si>
  <si>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</si>
  <si>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</si>
  <si>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</si>
  <si>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</si>
  <si>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</si>
  <si>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</si>
  <si>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</si>
  <si>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</si>
  <si>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</si>
  <si>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</si>
  <si>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</si>
  <si>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</si>
  <si>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</si>
  <si>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</si>
  <si>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</si>
  <si>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</si>
  <si>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</si>
  <si>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</si>
  <si>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</si>
  <si>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</si>
  <si>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</si>
  <si>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</si>
  <si>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</si>
  <si>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</si>
  <si>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</si>
  <si>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</si>
  <si>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</si>
  <si>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</si>
  <si>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</si>
  <si>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</si>
  <si>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</si>
  <si>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</si>
  <si>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</si>
  <si>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</si>
  <si>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</si>
  <si>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</si>
  <si>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</si>
  <si>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</si>
  <si>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</si>
  <si>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</si>
  <si>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</si>
  <si>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</si>
  <si>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</si>
  <si>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</si>
  <si>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</si>
  <si>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</si>
  <si>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</si>
  <si>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</si>
  <si>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</si>
  <si>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</si>
  <si>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</si>
  <si>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</si>
  <si>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</si>
  <si>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</si>
  <si>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</si>
  <si>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</si>
  <si>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</si>
  <si>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</si>
  <si>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</si>
  <si>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</si>
  <si>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</si>
  <si>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</si>
  <si>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</si>
  <si>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</si>
  <si>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</si>
  <si>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</si>
  <si>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</si>
  <si>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</si>
  <si>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</si>
  <si>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</si>
  <si>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</si>
  <si>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</si>
  <si>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</si>
  <si>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</si>
  <si>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</si>
  <si>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</si>
  <si>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</si>
  <si>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</si>
  <si>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</si>
  <si>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</si>
  <si>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</si>
  <si>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</si>
  <si>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</si>
  <si>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</si>
  <si>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</si>
  <si>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</si>
  <si>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</si>
  <si>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</si>
  <si>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</si>
  <si>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</si>
  <si>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</si>
  <si>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</si>
  <si>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</si>
  <si>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</si>
  <si>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</si>
  <si>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</si>
  <si>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</si>
  <si>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</si>
  <si>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</si>
  <si>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</si>
  <si>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</si>
  <si>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</si>
  <si>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</si>
  <si>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</si>
  <si>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</si>
  <si>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</si>
  <si>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</si>
  <si>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</si>
  <si>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</si>
  <si>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</si>
  <si>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</si>
  <si>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</si>
  <si>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</si>
  <si>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</si>
  <si>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</si>
  <si>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</si>
  <si>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</si>
  <si>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</si>
  <si>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</si>
  <si>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</si>
  <si>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</si>
  <si>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</si>
  <si>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</si>
  <si>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</si>
  <si>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</si>
  <si>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</si>
  <si>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</si>
  <si>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</si>
  <si>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</si>
  <si>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</si>
  <si>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</si>
  <si>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</si>
  <si>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</si>
  <si>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</si>
  <si>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</si>
  <si>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</si>
  <si>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</si>
  <si>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</si>
  <si>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</si>
  <si>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</si>
  <si>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</si>
  <si>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</si>
  <si>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</si>
  <si>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</si>
  <si>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</si>
  <si>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</si>
  <si>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</si>
  <si>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</si>
  <si>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</si>
  <si>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</si>
  <si>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</si>
  <si>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</si>
  <si>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</si>
  <si>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</si>
  <si>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</si>
  <si>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</si>
  <si>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</si>
  <si>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</si>
  <si>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</si>
  <si>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</si>
  <si>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</si>
  <si>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</si>
  <si>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</si>
  <si>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</si>
  <si>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</si>
  <si>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</si>
  <si>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</si>
  <si>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</si>
  <si>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</si>
  <si>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</si>
  <si>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</si>
  <si>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</si>
  <si>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</si>
  <si>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</si>
  <si>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</si>
  <si>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</si>
  <si>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</si>
  <si>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</si>
  <si>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</si>
  <si>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</si>
  <si>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</si>
  <si>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</si>
  <si>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</si>
  <si>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</si>
  <si>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</si>
  <si>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</si>
  <si>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</si>
  <si>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</si>
  <si>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</si>
  <si>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</si>
  <si>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</si>
  <si>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</si>
  <si>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</si>
  <si>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</si>
  <si>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</si>
  <si>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</si>
  <si>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</si>
  <si>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</si>
  <si>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</si>
  <si>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</si>
  <si>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</si>
  <si>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</si>
  <si>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</si>
  <si>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</si>
  <si>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</si>
  <si>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</si>
  <si>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</si>
  <si>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</si>
  <si>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</si>
  <si>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</si>
  <si>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</si>
  <si>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</si>
  <si>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</si>
  <si>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</si>
  <si>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</si>
  <si>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</si>
  <si>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</si>
  <si>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</si>
  <si>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</si>
  <si>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</si>
  <si>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</si>
  <si>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</si>
  <si>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</si>
  <si>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</si>
  <si>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</si>
  <si>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</si>
  <si>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</si>
  <si>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</si>
  <si>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</si>
  <si>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</si>
  <si>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</si>
  <si>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</si>
  <si>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</si>
  <si>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</si>
  <si>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</si>
  <si>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</si>
  <si>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</si>
  <si>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</si>
  <si>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</si>
  <si>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</si>
  <si>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</si>
  <si>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</si>
  <si>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</si>
  <si>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</si>
  <si>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</si>
  <si>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</si>
  <si>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</si>
  <si>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</si>
  <si>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</si>
  <si>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</si>
  <si>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</si>
  <si>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</si>
  <si>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</si>
  <si>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</si>
  <si>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</si>
  <si>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</si>
  <si>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</si>
  <si>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</si>
  <si>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</si>
  <si>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</si>
  <si>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</si>
  <si>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</si>
  <si>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</si>
  <si>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</si>
  <si>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</si>
  <si>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</si>
  <si>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</si>
  <si>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</si>
  <si>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</si>
  <si>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</si>
  <si>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</si>
  <si>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</si>
  <si>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</si>
  <si>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</si>
  <si>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</si>
  <si>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</si>
  <si>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</si>
  <si>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</si>
  <si>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</si>
  <si>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</si>
  <si>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</si>
  <si>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</si>
  <si>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</si>
  <si>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</si>
  <si>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</si>
  <si>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</si>
  <si>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</si>
  <si>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</si>
  <si>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</si>
  <si>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</si>
  <si>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</si>
  <si>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</si>
  <si>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</si>
  <si>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</si>
  <si>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</si>
  <si>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</si>
  <si>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</si>
  <si>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</si>
  <si>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</si>
  <si>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</si>
  <si>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</si>
  <si>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</si>
  <si>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</si>
  <si>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</si>
  <si>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</si>
  <si>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</si>
  <si>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</si>
  <si>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</si>
  <si>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</si>
  <si>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</si>
  <si>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</si>
  <si>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</si>
  <si>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</si>
  <si>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</si>
  <si>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</si>
  <si>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</si>
  <si>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</si>
  <si>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</si>
  <si>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</si>
  <si>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</si>
  <si>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</si>
  <si>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</si>
  <si>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</si>
  <si>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</si>
  <si>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</si>
  <si>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</si>
  <si>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</si>
  <si>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</si>
  <si>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</si>
  <si>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</si>
  <si>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</si>
  <si>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</si>
  <si>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</si>
  <si>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</si>
  <si>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</si>
  <si>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</si>
  <si>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</si>
  <si>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</si>
  <si>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</si>
  <si>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</si>
  <si>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</si>
  <si>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</si>
  <si>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</si>
  <si>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</si>
  <si>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</si>
  <si>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</si>
  <si>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</si>
  <si>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</si>
  <si>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</si>
  <si>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</si>
  <si>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</si>
  <si>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</si>
  <si>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</si>
  <si>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</si>
  <si>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</si>
  <si>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</si>
  <si>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</si>
  <si>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</si>
  <si>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</si>
  <si>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</si>
  <si>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</si>
  <si>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</si>
  <si>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</si>
  <si>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</si>
  <si>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</si>
  <si>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</si>
  <si>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</si>
  <si>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</si>
  <si>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</si>
  <si>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</si>
  <si>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</si>
  <si>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</si>
  <si>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</si>
  <si>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</si>
  <si>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</si>
  <si>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</si>
  <si>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</si>
  <si>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</si>
  <si>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</si>
  <si>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</si>
  <si>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</si>
  <si>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</si>
  <si>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</si>
  <si>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</si>
  <si>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</si>
  <si>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</si>
  <si>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</si>
  <si>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</si>
  <si>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</si>
  <si>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</si>
  <si>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</si>
  <si>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</si>
  <si>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</si>
  <si>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</si>
  <si>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</si>
  <si>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</si>
  <si>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</si>
  <si>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</si>
  <si>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</si>
  <si>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</si>
  <si>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</si>
  <si>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</si>
  <si>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</si>
  <si>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</si>
  <si>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</si>
  <si>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</si>
  <si>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</si>
  <si>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</si>
  <si>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</si>
  <si>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</si>
  <si>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</si>
  <si>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</si>
  <si>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</si>
  <si>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</si>
  <si>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</si>
  <si>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</si>
  <si>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</si>
  <si>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</si>
  <si>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</si>
  <si>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</si>
  <si>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</si>
  <si>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</si>
  <si>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</si>
  <si>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</si>
  <si>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</si>
  <si>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</si>
  <si>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</si>
  <si>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</si>
  <si>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</si>
  <si>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</si>
  <si>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</si>
  <si>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</si>
  <si>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</si>
  <si>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</si>
  <si>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</si>
  <si>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</si>
  <si>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</si>
  <si>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</si>
  <si>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</si>
  <si>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</si>
  <si>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</si>
  <si>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</si>
  <si>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</si>
  <si>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</si>
  <si>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</si>
  <si>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</si>
  <si>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</si>
  <si>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</si>
  <si>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</si>
  <si>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</si>
  <si>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</si>
  <si>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</si>
  <si>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</si>
  <si>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</si>
  <si>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</si>
  <si>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</si>
  <si>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</si>
  <si>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</si>
  <si>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</si>
  <si>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</si>
  <si>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</si>
  <si>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</si>
  <si>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</si>
  <si>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</si>
  <si>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</si>
  <si>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</si>
  <si>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</si>
  <si>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</si>
  <si>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</si>
  <si>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</si>
  <si>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</si>
  <si>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</si>
  <si>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</si>
  <si>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</si>
  <si>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</si>
  <si>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</si>
  <si>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</si>
  <si>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</si>
  <si>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</si>
  <si>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</si>
  <si>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</si>
  <si>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</si>
  <si>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</si>
  <si>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</si>
  <si>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</si>
  <si>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</si>
  <si>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</si>
  <si>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</si>
  <si>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</si>
  <si>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</si>
  <si>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</si>
  <si>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</si>
  <si>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</si>
  <si>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</si>
  <si>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</si>
  <si>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</si>
  <si>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</si>
  <si>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</si>
  <si>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</si>
  <si>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</si>
  <si>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</si>
  <si>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</si>
  <si>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</si>
  <si>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</si>
  <si>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</si>
  <si>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</si>
  <si>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</si>
  <si>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</si>
  <si>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</si>
  <si>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</si>
  <si>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</si>
  <si>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</si>
  <si>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</si>
  <si>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</si>
  <si>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</si>
  <si>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</si>
  <si>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</si>
  <si>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</si>
  <si>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</si>
  <si>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</si>
  <si>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</si>
  <si>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</si>
  <si>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</si>
  <si>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</si>
  <si>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</si>
  <si>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</si>
  <si>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</si>
  <si>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</si>
  <si>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</si>
  <si>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</si>
  <si>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</si>
  <si>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</si>
  <si>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</si>
  <si>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</si>
  <si>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</si>
  <si>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</si>
  <si>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</si>
  <si>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</si>
  <si>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</si>
  <si>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</si>
  <si>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</si>
  <si>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</si>
  <si>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</si>
  <si>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</si>
  <si>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</si>
  <si>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</si>
  <si>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</si>
  <si>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</si>
  <si>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</si>
  <si>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</si>
  <si>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</si>
  <si>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</si>
  <si>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</si>
  <si>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</si>
  <si>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</si>
  <si>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</si>
  <si>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</si>
  <si>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</si>
  <si>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</si>
  <si>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</si>
  <si>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</si>
  <si>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</si>
  <si>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</si>
  <si>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</si>
  <si>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</si>
  <si>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</si>
  <si>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</si>
  <si>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</si>
  <si>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</si>
  <si>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</si>
  <si>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</si>
  <si>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</si>
  <si>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</si>
  <si>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</si>
  <si>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</si>
  <si>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</si>
  <si>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</si>
  <si>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</si>
  <si>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</si>
  <si>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</si>
  <si>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</si>
  <si>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</si>
  <si>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</si>
  <si>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</si>
  <si>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</si>
  <si>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</si>
  <si>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</si>
  <si>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</si>
  <si>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</si>
  <si>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</si>
  <si>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</si>
  <si>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</si>
  <si>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</si>
  <si>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</si>
  <si>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</si>
  <si>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</si>
  <si>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</si>
  <si>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</si>
  <si>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</si>
  <si>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</si>
  <si>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</si>
  <si>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</si>
  <si>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</si>
  <si>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</si>
  <si>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</si>
  <si>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</si>
  <si>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</si>
  <si>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</si>
  <si>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</si>
  <si>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</si>
  <si>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</si>
  <si>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</si>
  <si>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</si>
  <si>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</si>
  <si>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</si>
  <si>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</si>
  <si>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</si>
  <si>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</si>
  <si>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</si>
  <si>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</si>
  <si>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</si>
  <si>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</si>
  <si>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</si>
  <si>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</si>
  <si>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</si>
  <si>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</si>
  <si>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</si>
  <si>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</si>
  <si>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</si>
  <si>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</si>
  <si>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</si>
  <si>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</si>
  <si>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</si>
  <si>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</si>
  <si>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</si>
  <si>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</si>
  <si>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</si>
  <si>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</si>
  <si>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</si>
  <si>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</si>
  <si>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</si>
  <si>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</si>
  <si>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</si>
  <si>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</si>
  <si>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</si>
  <si>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</si>
  <si>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</si>
  <si>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</si>
  <si>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</si>
  <si>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</si>
  <si>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</si>
  <si>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</si>
  <si>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</si>
  <si>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</si>
  <si>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</si>
  <si>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</si>
  <si>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</si>
  <si>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</si>
  <si>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</si>
  <si>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</si>
  <si>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</si>
  <si>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</si>
  <si>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</si>
  <si>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</si>
  <si>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</si>
  <si>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</si>
  <si>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</si>
  <si>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</si>
  <si>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</si>
  <si>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</si>
  <si>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</si>
  <si>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</si>
  <si>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</si>
  <si>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</si>
  <si>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</si>
  <si>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</si>
  <si>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</si>
  <si>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</si>
  <si>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</si>
  <si>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</si>
  <si>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</si>
  <si>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</si>
  <si>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</si>
  <si>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</si>
  <si>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</si>
  <si>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</si>
  <si>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</si>
  <si>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</si>
  <si>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</si>
  <si>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</si>
  <si>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</si>
  <si>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</si>
  <si>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</si>
  <si>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</si>
  <si>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</si>
  <si>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</si>
  <si>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</si>
  <si>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</si>
  <si>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</si>
  <si>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</si>
  <si>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</si>
  <si>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</si>
  <si>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</si>
  <si>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</si>
  <si>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</si>
  <si>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</si>
  <si>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</si>
  <si>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</si>
  <si>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</si>
  <si>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</si>
  <si>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</si>
  <si>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</si>
  <si>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</si>
  <si>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</si>
  <si>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</si>
  <si>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</si>
  <si>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</si>
  <si>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</si>
  <si>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</si>
  <si>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</si>
  <si>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</si>
  <si>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</si>
  <si>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</si>
  <si>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</si>
  <si>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</si>
  <si>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</si>
  <si>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</si>
  <si>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</si>
  <si>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</si>
  <si>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</si>
  <si>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</si>
  <si>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</si>
  <si>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</si>
  <si>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</si>
  <si>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</si>
  <si>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</si>
  <si>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</si>
  <si>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</si>
  <si>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</si>
  <si>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</si>
  <si>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</si>
  <si>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</si>
  <si>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</si>
  <si>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</si>
  <si>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</si>
  <si>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</si>
  <si>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</si>
  <si>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</si>
  <si>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</si>
  <si>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</si>
  <si>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</si>
  <si>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</si>
  <si>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</si>
  <si>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</si>
  <si>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</si>
  <si>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</si>
  <si>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</si>
  <si>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</si>
  <si>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</si>
  <si>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</si>
  <si>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</si>
  <si>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</si>
  <si>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</si>
  <si>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</si>
  <si>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</si>
  <si>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</si>
  <si>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</si>
  <si>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</si>
  <si>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</si>
  <si>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</si>
  <si>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</si>
  <si>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</si>
  <si>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</si>
  <si>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</si>
  <si>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</si>
  <si>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</si>
  <si>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</si>
  <si>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</si>
  <si>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</si>
  <si>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</si>
  <si>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</si>
  <si>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</si>
  <si>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</si>
  <si>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</si>
  <si>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</si>
  <si>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</si>
  <si>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</si>
  <si>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</si>
  <si>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</si>
  <si>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</si>
  <si>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</si>
  <si>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</si>
  <si>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</si>
  <si>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</si>
  <si>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</si>
  <si>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</si>
  <si>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</si>
  <si>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</si>
  <si>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</si>
  <si>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</si>
  <si>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</si>
  <si>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</si>
  <si>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</si>
  <si>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</si>
  <si>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</si>
  <si>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</si>
  <si>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</si>
  <si>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</si>
  <si>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</si>
  <si>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</si>
  <si>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</si>
  <si>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</si>
  <si>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</si>
  <si>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</si>
  <si>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</si>
  <si>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</si>
  <si>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</si>
  <si>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</si>
  <si>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</si>
  <si>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</si>
  <si>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</si>
  <si>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</si>
  <si>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</si>
  <si>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</si>
  <si>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</si>
  <si>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</si>
  <si>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</si>
  <si>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</si>
  <si>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</si>
  <si>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</si>
  <si>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</si>
  <si>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</si>
  <si>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</si>
  <si>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</si>
  <si>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</si>
  <si>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</si>
  <si>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</si>
  <si>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</si>
  <si>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</si>
  <si>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</si>
  <si>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</si>
  <si>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</si>
  <si>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</si>
  <si>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</si>
  <si>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</si>
  <si>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</si>
  <si>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</si>
  <si>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</si>
  <si>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</si>
  <si>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</si>
  <si>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</si>
  <si>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</si>
  <si>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</si>
  <si>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</si>
  <si>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</si>
  <si>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</si>
  <si>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</si>
  <si>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</si>
  <si>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</si>
  <si>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</si>
  <si>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</si>
  <si>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</si>
  <si>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</si>
  <si>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</si>
  <si>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</si>
  <si>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</si>
  <si>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</si>
  <si>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</si>
  <si>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</si>
  <si>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</si>
  <si>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</si>
  <si>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</si>
  <si>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</si>
  <si>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</si>
  <si>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</si>
  <si>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</si>
  <si>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</si>
  <si>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</si>
  <si>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</si>
  <si>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</si>
  <si>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</si>
  <si>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</si>
  <si>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</si>
  <si>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</si>
  <si>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</si>
  <si>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</si>
  <si>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</si>
  <si>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</si>
  <si>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</si>
  <si>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</si>
  <si>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</si>
  <si>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</si>
  <si>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</si>
  <si>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</si>
  <si>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</si>
  <si>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</si>
  <si>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</si>
  <si>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</si>
  <si>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</si>
  <si>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</si>
  <si>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</si>
  <si>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</si>
  <si>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</si>
  <si>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</si>
  <si>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</si>
  <si>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</si>
  <si>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</si>
  <si>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</si>
  <si>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</si>
  <si>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</si>
  <si>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</si>
  <si>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</si>
  <si>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</si>
  <si>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</si>
  <si>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</si>
  <si>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</si>
  <si>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</si>
  <si>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</si>
  <si>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</si>
  <si>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</si>
  <si>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</si>
  <si>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</si>
  <si>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</si>
  <si>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</si>
  <si>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</si>
  <si>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</si>
  <si>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</si>
  <si>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</si>
  <si>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</si>
  <si>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</si>
  <si>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</si>
  <si>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</si>
  <si>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</si>
  <si>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</si>
  <si>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</si>
  <si>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</si>
  <si>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</si>
  <si>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</si>
  <si>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</si>
  <si>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</si>
  <si>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</si>
  <si>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</si>
  <si>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</si>
  <si>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</si>
  <si>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</si>
  <si>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</si>
  <si>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</si>
  <si>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</si>
  <si>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</si>
  <si>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</si>
  <si>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</si>
  <si>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</si>
  <si>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</si>
  <si>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</si>
  <si>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</si>
  <si>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</si>
  <si>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</si>
  <si>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</si>
  <si>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</si>
  <si>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</si>
  <si>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</si>
  <si>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</si>
  <si>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</si>
  <si>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</si>
  <si>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</si>
  <si>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</si>
  <si>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</si>
  <si>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</si>
  <si>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</si>
  <si>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</si>
  <si>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</si>
  <si>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</si>
  <si>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</si>
  <si>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</si>
  <si>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</si>
  <si>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</si>
  <si>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</si>
  <si>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</si>
  <si>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</si>
  <si>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</si>
  <si>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</si>
  <si>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</si>
  <si>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</si>
  <si>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</si>
  <si>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</si>
  <si>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</si>
  <si>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</si>
  <si>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</si>
  <si>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</si>
  <si>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</si>
  <si>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</si>
  <si>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</si>
  <si>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</si>
  <si>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</si>
  <si>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</si>
  <si>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</si>
  <si>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</si>
  <si>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</si>
  <si>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</si>
  <si>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</si>
  <si>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</si>
  <si>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</si>
  <si>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</si>
  <si>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</si>
  <si>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</si>
  <si>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</si>
  <si>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</si>
  <si>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</si>
  <si>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</si>
  <si>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</si>
  <si>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</si>
  <si>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</si>
  <si>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</si>
  <si>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</si>
  <si>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</si>
  <si>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</si>
  <si>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</si>
  <si>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</si>
  <si>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</si>
  <si>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</si>
  <si>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</si>
  <si>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</si>
  <si>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</si>
  <si>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</si>
  <si>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</si>
  <si>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</si>
  <si>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</si>
  <si>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</si>
  <si>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</si>
  <si>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</si>
  <si>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</si>
  <si>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</si>
  <si>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</si>
  <si>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</si>
  <si>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</si>
  <si>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</si>
  <si>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</si>
  <si>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</si>
  <si>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</si>
  <si>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</si>
  <si>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</si>
  <si>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</si>
  <si>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</si>
  <si>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</si>
  <si>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</si>
  <si>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</si>
  <si>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</si>
  <si>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</si>
  <si>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</si>
  <si>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</si>
  <si>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</si>
  <si>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</si>
  <si>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</si>
  <si>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</si>
  <si>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</si>
  <si>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</si>
  <si>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</si>
  <si>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</si>
  <si>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</si>
  <si>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</si>
  <si>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</si>
  <si>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</si>
  <si>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</si>
  <si>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</si>
  <si>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</si>
  <si>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</si>
  <si>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</si>
  <si>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</si>
  <si>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</si>
  <si>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</si>
  <si>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</si>
  <si>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</si>
  <si>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</si>
  <si>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</si>
  <si>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</si>
  <si>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</si>
  <si>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</si>
  <si>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</si>
  <si>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</si>
  <si>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</si>
  <si>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</si>
  <si>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</si>
  <si>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</si>
  <si>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</si>
  <si>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</si>
  <si>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</si>
  <si>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</si>
  <si>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</si>
  <si>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</si>
  <si>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</si>
  <si>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</si>
  <si>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</si>
  <si>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</si>
  <si>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</si>
  <si>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</si>
  <si>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</si>
  <si>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</si>
  <si>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</si>
  <si>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</si>
  <si>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</si>
  <si>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</si>
  <si>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</si>
  <si>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</si>
  <si>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</si>
  <si>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</si>
  <si>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</si>
  <si>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</si>
  <si>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</si>
  <si>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</si>
  <si>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</si>
  <si>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</si>
  <si>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</si>
  <si>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</si>
  <si>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</si>
  <si>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</si>
  <si>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</si>
  <si>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</si>
  <si>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</si>
  <si>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</si>
  <si>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</si>
  <si>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</si>
  <si>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</si>
  <si>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</si>
  <si>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</si>
  <si>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</si>
  <si>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</si>
  <si>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</si>
  <si>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</si>
  <si>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</si>
  <si>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</si>
  <si>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</si>
  <si>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</si>
  <si>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</si>
  <si>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</si>
  <si>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</si>
  <si>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</si>
  <si>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</si>
  <si>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</si>
  <si>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</si>
  <si>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</si>
  <si>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</si>
  <si>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</si>
  <si>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</si>
  <si>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</si>
  <si>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</si>
  <si>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</si>
  <si>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</si>
  <si>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</si>
  <si>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</si>
  <si>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</si>
  <si>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</si>
  <si>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</si>
  <si>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</si>
  <si>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</si>
  <si>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</si>
  <si>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</si>
  <si>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</si>
  <si>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</si>
  <si>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</si>
  <si>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</si>
  <si>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</si>
  <si>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</si>
  <si>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</si>
  <si>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</si>
  <si>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</si>
  <si>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</si>
  <si>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</si>
  <si>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</si>
  <si>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</si>
  <si>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</si>
  <si>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</si>
  <si>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</si>
  <si>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</si>
  <si>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</si>
  <si>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</si>
  <si>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</si>
  <si>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</si>
  <si>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</si>
  <si>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</si>
  <si>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</si>
  <si>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</si>
  <si>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</si>
  <si>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</si>
  <si>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</si>
  <si>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</si>
  <si>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</si>
  <si>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</si>
  <si>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</si>
  <si>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</si>
  <si>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</si>
  <si>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</si>
  <si>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</si>
  <si>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</si>
  <si>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</si>
  <si>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</si>
  <si>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</si>
  <si>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</si>
  <si>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</si>
  <si>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</si>
  <si>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</si>
  <si>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</si>
  <si>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</si>
  <si>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</si>
  <si>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</si>
  <si>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</si>
  <si>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</si>
  <si>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</si>
  <si>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</si>
  <si>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</si>
  <si>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</si>
  <si>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</si>
  <si>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</si>
  <si>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</si>
  <si>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</si>
  <si>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</si>
  <si>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</si>
  <si>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</si>
  <si>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</si>
  <si>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</si>
  <si>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</si>
  <si>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</si>
  <si>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</si>
  <si>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</si>
  <si>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</si>
  <si>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</si>
  <si>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</si>
  <si>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</si>
  <si>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</si>
  <si>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</si>
  <si>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</si>
  <si>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</si>
  <si>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</si>
  <si>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</si>
  <si>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</si>
  <si>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</si>
  <si>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</si>
  <si>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</si>
  <si>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</si>
  <si>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</si>
  <si>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</si>
  <si>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</si>
  <si>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</si>
  <si>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</si>
  <si>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</si>
  <si>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</si>
  <si>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</si>
  <si>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</si>
  <si>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</si>
  <si>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</si>
  <si>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</si>
  <si>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</si>
  <si>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</si>
  <si>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</si>
  <si>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</si>
  <si>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</si>
  <si>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</si>
  <si>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</si>
  <si>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</si>
  <si>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</si>
  <si>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</si>
  <si>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</si>
  <si>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</si>
  <si>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</si>
  <si>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</si>
  <si>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</si>
  <si>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</si>
  <si>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</si>
  <si>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</si>
  <si>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</si>
  <si>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</si>
  <si>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</si>
  <si>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</si>
  <si>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</si>
  <si>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</si>
  <si>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</si>
  <si>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</si>
  <si>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</si>
  <si>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</si>
  <si>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</si>
  <si>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</si>
  <si>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</si>
  <si>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</si>
  <si>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</si>
  <si>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</si>
  <si>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</si>
  <si>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</si>
  <si>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</si>
  <si>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</si>
  <si>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</si>
  <si>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</si>
  <si>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</si>
  <si>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</si>
  <si>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</si>
  <si>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</si>
  <si>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</si>
  <si>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</si>
  <si>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</si>
  <si>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</si>
  <si>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</si>
  <si>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</si>
  <si>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</si>
  <si>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</si>
  <si>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</si>
  <si>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</si>
  <si>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</si>
  <si>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</si>
  <si>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</si>
  <si>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</si>
  <si>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</si>
  <si>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</si>
  <si>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</si>
  <si>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</si>
  <si>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</si>
  <si>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</si>
  <si>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</si>
  <si>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</si>
  <si>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</si>
  <si>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</si>
  <si>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</si>
  <si>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</si>
  <si>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</si>
  <si>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</si>
  <si>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</si>
  <si>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</si>
  <si>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</si>
  <si>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</si>
  <si>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</si>
  <si>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</si>
  <si>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</si>
  <si>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</si>
  <si>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</si>
  <si>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</si>
  <si>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</si>
  <si>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</si>
  <si>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</si>
  <si>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</si>
  <si>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</si>
  <si>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</si>
  <si>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</si>
  <si>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</si>
  <si>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</si>
  <si>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</si>
  <si>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</si>
  <si>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</si>
  <si>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</si>
  <si>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</si>
  <si>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</si>
  <si>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</si>
  <si>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</si>
  <si>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</si>
  <si>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</si>
  <si>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</si>
  <si>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</si>
  <si>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</si>
  <si>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</si>
  <si>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</si>
  <si>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</si>
  <si>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</si>
  <si>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</si>
  <si>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</si>
  <si>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</si>
  <si>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</si>
  <si>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</si>
  <si>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</si>
  <si>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</si>
  <si>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</si>
  <si>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</si>
  <si>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</si>
  <si>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</si>
  <si>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</si>
  <si>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</si>
  <si>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</si>
  <si>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</si>
  <si>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</si>
  <si>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</si>
  <si>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</si>
  <si>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</si>
  <si>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</si>
  <si>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</si>
  <si>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</si>
  <si>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</si>
  <si>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</si>
  <si>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</si>
  <si>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</si>
  <si>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</si>
  <si>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</si>
  <si>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</si>
  <si>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</si>
  <si>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</si>
  <si>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</si>
  <si>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</si>
  <si>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</si>
  <si>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</si>
  <si>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</si>
  <si>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</si>
  <si>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</si>
  <si>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</si>
  <si>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</si>
  <si>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</si>
  <si>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</si>
  <si>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</si>
  <si>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</si>
  <si>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</si>
  <si>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</si>
  <si>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</si>
  <si>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</si>
  <si>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</si>
  <si>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</si>
  <si>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</si>
  <si>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</si>
  <si>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</si>
  <si>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</si>
  <si>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</si>
  <si>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</si>
  <si>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</si>
  <si>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</si>
  <si>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</si>
  <si>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</si>
  <si>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</si>
  <si>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</si>
  <si>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</si>
  <si>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</si>
  <si>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</si>
  <si>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</si>
  <si>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</si>
  <si>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</si>
  <si>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</si>
  <si>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</si>
  <si>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</si>
  <si>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</si>
  <si>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</si>
  <si>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</si>
  <si>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</si>
  <si>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</si>
  <si>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</si>
  <si>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</si>
  <si>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</si>
  <si>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</si>
  <si>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</si>
  <si>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</si>
  <si>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</si>
  <si>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</si>
  <si>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</si>
  <si>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</si>
  <si>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</si>
  <si>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</si>
  <si>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</si>
  <si>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</si>
  <si>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</si>
  <si>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</si>
  <si>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</si>
  <si>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</si>
  <si>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</si>
  <si>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</si>
  <si>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</si>
  <si>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</si>
  <si>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</si>
  <si>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</si>
  <si>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</si>
  <si>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</si>
  <si>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</si>
  <si>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</si>
  <si>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</si>
  <si>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</si>
  <si>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</si>
  <si>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</si>
  <si>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</si>
  <si>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</si>
  <si>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</si>
  <si>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</si>
  <si>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</si>
  <si>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</si>
  <si>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</si>
  <si>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</si>
  <si>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</si>
  <si>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</si>
  <si>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</si>
  <si>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</si>
  <si>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</si>
  <si>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</si>
  <si>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</si>
  <si>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</si>
  <si>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</si>
  <si>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</si>
  <si>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</si>
  <si>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</si>
  <si>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</si>
  <si>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</si>
  <si>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</si>
  <si>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</si>
  <si>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</si>
  <si>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</si>
  <si>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</si>
  <si>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</si>
  <si>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</si>
  <si>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</si>
  <si>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</si>
  <si>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</si>
  <si>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</si>
  <si>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</si>
  <si>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</si>
  <si>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</si>
  <si>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</si>
  <si>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</si>
  <si>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</si>
  <si>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</si>
  <si>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</si>
  <si>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</si>
  <si>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</si>
  <si>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</si>
  <si>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</si>
  <si>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</si>
  <si>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</si>
  <si>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</si>
  <si>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</si>
  <si>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</si>
  <si>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</si>
  <si>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</si>
  <si>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</si>
  <si>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</si>
  <si>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</si>
  <si>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</si>
  <si>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</si>
  <si>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</si>
  <si>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</si>
  <si>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</si>
  <si>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</si>
  <si>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</si>
  <si>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</si>
  <si>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</si>
  <si>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</si>
  <si>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</si>
  <si>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</si>
  <si>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</si>
  <si>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</si>
  <si>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</si>
  <si>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</si>
  <si>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</si>
  <si>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</si>
  <si>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</si>
  <si>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</si>
  <si>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</si>
  <si>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</si>
  <si>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</si>
  <si>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</si>
  <si>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</si>
  <si>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</si>
  <si>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</si>
  <si>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</si>
  <si>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</si>
  <si>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</si>
  <si>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</si>
  <si>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</si>
  <si>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</si>
  <si>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</si>
  <si>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</si>
  <si>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</si>
  <si>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</si>
  <si>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</si>
  <si>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</si>
  <si>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</si>
  <si>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</si>
  <si>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</si>
  <si>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</si>
  <si>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</si>
  <si>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</si>
  <si>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</si>
  <si>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</si>
  <si>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</si>
  <si>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</si>
  <si>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</si>
  <si>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</si>
  <si>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</si>
  <si>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</si>
  <si>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</si>
  <si>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</si>
  <si>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</si>
  <si>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</si>
  <si>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</si>
  <si>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</si>
  <si>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</si>
  <si>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</si>
  <si>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</si>
  <si>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</si>
  <si>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</si>
  <si>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</si>
  <si>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</si>
  <si>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</si>
  <si>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</si>
  <si>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</si>
  <si>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</si>
  <si>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</si>
  <si>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</si>
  <si>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</si>
  <si>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</si>
  <si>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</si>
  <si>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</si>
  <si>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</si>
  <si>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</si>
  <si>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</si>
  <si>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</si>
  <si>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</si>
  <si>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</si>
  <si>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</si>
  <si>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</si>
  <si>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</si>
  <si>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</si>
  <si>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</si>
  <si>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</si>
  <si>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</si>
  <si>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</si>
  <si>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</si>
  <si>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</si>
  <si>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</si>
  <si>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</si>
  <si>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</si>
  <si>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</si>
  <si>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</si>
  <si>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</si>
  <si>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</si>
  <si>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</si>
  <si>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</si>
  <si>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</si>
  <si>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</si>
  <si>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</si>
  <si>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</si>
  <si>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</si>
  <si>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</si>
  <si>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</si>
  <si>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</si>
  <si>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</si>
  <si>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</si>
  <si>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</si>
  <si>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</si>
  <si>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</si>
  <si>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</si>
  <si>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</si>
  <si>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</si>
  <si>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</si>
  <si>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</si>
  <si>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</si>
  <si>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</si>
  <si>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</si>
  <si>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</si>
  <si>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</si>
  <si>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</si>
  <si>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</si>
  <si>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</si>
  <si>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</si>
  <si>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</si>
  <si>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</si>
  <si>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</si>
  <si>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</si>
  <si>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</si>
  <si>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</si>
  <si>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</si>
  <si>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</si>
  <si>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</si>
  <si>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</si>
  <si>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</si>
  <si>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</si>
  <si>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</si>
  <si>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</si>
  <si>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</si>
  <si>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</si>
  <si>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</si>
  <si>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</si>
  <si>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</si>
  <si>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</si>
  <si>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</si>
  <si>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</si>
  <si>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</si>
  <si>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</si>
  <si>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</si>
  <si>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</si>
  <si>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</si>
  <si>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</si>
  <si>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</si>
  <si>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</si>
  <si>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</si>
  <si>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</si>
  <si>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</si>
  <si>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</si>
  <si>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</si>
  <si>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</si>
  <si>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</si>
  <si>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</si>
  <si>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</si>
  <si>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</si>
  <si>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</si>
  <si>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</si>
  <si>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</si>
  <si>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</si>
  <si>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</si>
  <si>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</si>
  <si>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</si>
  <si>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</si>
  <si>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</si>
  <si>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</si>
  <si>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</si>
  <si>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</si>
  <si>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</si>
  <si>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</si>
  <si>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</si>
  <si>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</si>
  <si>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</si>
  <si>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</si>
  <si>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</si>
  <si>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</si>
  <si>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</si>
  <si>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</si>
  <si>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</si>
  <si>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</si>
  <si>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</si>
  <si>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</si>
  <si>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</si>
  <si>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</si>
  <si>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</si>
  <si>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</si>
  <si>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</si>
  <si>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</si>
  <si>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</si>
  <si>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</si>
  <si>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</si>
  <si>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</si>
  <si>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</si>
  <si>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</si>
  <si>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</si>
  <si>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</si>
  <si>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</si>
  <si>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</si>
  <si>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</si>
  <si>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</si>
  <si>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</si>
  <si>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</si>
  <si>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</si>
  <si>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</si>
  <si>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</si>
  <si>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</si>
  <si>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</si>
  <si>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</si>
  <si>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</si>
  <si>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</si>
  <si>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</si>
  <si>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</si>
  <si>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</si>
  <si>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</si>
  <si>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</si>
  <si>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</si>
  <si>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</si>
  <si>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</si>
  <si>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</si>
  <si>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</si>
  <si>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</si>
  <si>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</si>
  <si>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</si>
  <si>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</si>
  <si>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</si>
  <si>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</si>
  <si>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</si>
  <si>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</si>
  <si>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</si>
  <si>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</si>
  <si>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</si>
  <si>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</si>
  <si>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</si>
  <si>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</si>
  <si>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</si>
  <si>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</si>
  <si>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</si>
  <si>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</si>
  <si>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</si>
  <si>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</si>
  <si>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</si>
  <si>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</si>
  <si>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</si>
  <si>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</si>
  <si>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</si>
  <si>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</si>
  <si>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</si>
  <si>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</si>
  <si>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</si>
  <si>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</si>
  <si>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</si>
  <si>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</si>
  <si>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</si>
  <si>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</si>
  <si>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</si>
  <si>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</si>
  <si>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</si>
  <si>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</si>
  <si>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</si>
  <si>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</si>
  <si>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</si>
  <si>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</si>
  <si>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</si>
  <si>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</si>
  <si>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</si>
  <si>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</si>
  <si>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</si>
  <si>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</si>
  <si>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</si>
  <si>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</si>
  <si>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</si>
  <si>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</si>
  <si>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</si>
  <si>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</si>
  <si>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</si>
  <si>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</si>
  <si>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</si>
  <si>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</si>
  <si>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</si>
  <si>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</si>
  <si>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</si>
  <si>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</si>
  <si>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</si>
  <si>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</si>
  <si>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</si>
  <si>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</si>
  <si>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</si>
  <si>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</si>
  <si>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</si>
  <si>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</si>
  <si>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</si>
  <si>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</si>
  <si>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</si>
  <si>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</si>
  <si>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</si>
  <si>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</si>
  <si>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</si>
  <si>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</si>
  <si>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</si>
  <si>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</si>
  <si>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</si>
  <si>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</si>
  <si>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</si>
  <si>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</si>
  <si>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</si>
  <si>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</si>
  <si>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</si>
  <si>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</si>
  <si>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</si>
  <si>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</si>
  <si>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</si>
  <si>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</si>
  <si>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</si>
  <si>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</si>
  <si>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</si>
  <si>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</si>
  <si>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</si>
  <si>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</si>
  <si>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</si>
  <si>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</si>
  <si>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</si>
  <si>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</si>
  <si>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</si>
  <si>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</si>
  <si>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</si>
  <si>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</si>
  <si>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</si>
  <si>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</si>
  <si>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</si>
  <si>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</si>
  <si>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</si>
  <si>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</si>
  <si>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</si>
  <si>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</si>
  <si>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</si>
  <si>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</si>
  <si>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</si>
  <si>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</si>
  <si>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</si>
  <si>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</si>
  <si>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</si>
  <si>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</si>
  <si>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</si>
  <si>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</si>
  <si>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</si>
  <si>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</si>
  <si>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</si>
  <si>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</si>
  <si>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</si>
  <si>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</si>
  <si>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</si>
  <si>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</si>
  <si>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</si>
  <si>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</si>
  <si>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</si>
  <si>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</si>
  <si>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</si>
  <si>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</si>
  <si>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</si>
  <si>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</si>
  <si>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</si>
  <si>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</si>
  <si>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</si>
  <si>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</si>
  <si>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</si>
  <si>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</si>
  <si>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</si>
  <si>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</si>
  <si>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</si>
  <si>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</si>
  <si>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</si>
  <si>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</si>
  <si>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</si>
  <si>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</si>
  <si>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</si>
  <si>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</si>
  <si>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</si>
  <si>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</si>
  <si>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</si>
  <si>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</si>
  <si>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</si>
  <si>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</si>
  <si>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</si>
  <si>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</si>
  <si>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</si>
  <si>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</si>
  <si>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</si>
  <si>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</si>
  <si>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</si>
  <si>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</si>
  <si>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</si>
  <si>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</si>
  <si>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</si>
  <si>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</si>
  <si>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</si>
  <si>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</si>
  <si>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</si>
  <si>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</si>
  <si>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</si>
  <si>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</si>
  <si>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</si>
  <si>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</si>
  <si>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</si>
  <si>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</si>
  <si>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</si>
  <si>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</si>
  <si>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</si>
  <si>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</si>
  <si>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</si>
  <si>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</si>
  <si>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</si>
  <si>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</si>
  <si>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</si>
  <si>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</si>
  <si>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</si>
  <si>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</si>
  <si>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</si>
  <si>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</si>
  <si>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</si>
  <si>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</si>
  <si>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</si>
  <si>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</si>
  <si>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</si>
  <si>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</si>
  <si>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</si>
  <si>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</si>
  <si>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</si>
  <si>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</si>
  <si>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</si>
  <si>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</si>
  <si>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</si>
  <si>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</si>
  <si>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</si>
  <si>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</si>
  <si>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</si>
  <si>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</si>
  <si>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</si>
  <si>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</si>
  <si>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</si>
  <si>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</si>
  <si>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</si>
  <si>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</si>
  <si>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</si>
  <si>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</si>
  <si>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</si>
  <si>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</si>
  <si>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</si>
  <si>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</si>
  <si>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</si>
  <si>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</si>
  <si>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</si>
  <si>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</si>
  <si>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</si>
  <si>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</si>
  <si>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</si>
  <si>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</si>
  <si>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</si>
  <si>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</si>
  <si>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</si>
  <si>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</si>
  <si>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</si>
  <si>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</si>
  <si>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</si>
  <si>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</si>
  <si>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</si>
  <si>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</si>
  <si>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</si>
  <si>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</si>
  <si>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</si>
  <si>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</si>
  <si>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</si>
  <si>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</si>
  <si>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</si>
  <si>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</si>
  <si>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</si>
  <si>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</si>
  <si>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</si>
  <si>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</si>
  <si>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</si>
  <si>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</si>
  <si>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</si>
  <si>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</si>
  <si>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</si>
  <si>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</si>
  <si>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</si>
  <si>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</si>
  <si>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</si>
  <si>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</si>
  <si>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</si>
  <si>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</si>
  <si>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</si>
  <si>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</si>
  <si>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</si>
  <si>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</si>
  <si>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</si>
  <si>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</si>
  <si>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</si>
  <si>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</si>
  <si>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</si>
  <si>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</si>
  <si>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</si>
  <si>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</si>
  <si>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</si>
  <si>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</si>
  <si>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</si>
  <si>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</si>
  <si>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</si>
  <si>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</si>
  <si>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</si>
  <si>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</si>
  <si>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</si>
  <si>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</si>
  <si>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</si>
  <si>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</si>
  <si>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</si>
  <si>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</si>
  <si>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</si>
  <si>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</si>
  <si>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</si>
  <si>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</si>
  <si>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</si>
  <si>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</si>
  <si>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</si>
  <si>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</si>
  <si>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</si>
  <si>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</si>
  <si>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</si>
  <si>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</si>
  <si>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</si>
  <si>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</si>
  <si>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</si>
  <si>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</si>
  <si>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</si>
  <si>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</si>
  <si>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</si>
  <si>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</si>
  <si>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</si>
  <si>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</si>
  <si>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</si>
  <si>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</si>
  <si>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</si>
  <si>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</si>
  <si>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</si>
  <si>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</si>
  <si>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</si>
  <si>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</si>
  <si>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</si>
  <si>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</si>
  <si>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</si>
  <si>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</si>
  <si>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</si>
  <si>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</si>
  <si>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</si>
  <si>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</si>
  <si>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</si>
  <si>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</si>
  <si>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</si>
  <si>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</si>
  <si>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</si>
  <si>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</si>
  <si>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</si>
  <si>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</si>
  <si>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</si>
  <si>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</si>
  <si>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</si>
  <si>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</si>
  <si>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</si>
  <si>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</si>
  <si>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</si>
  <si>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</si>
  <si>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</si>
  <si>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</si>
  <si>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</si>
  <si>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</si>
  <si>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</si>
  <si>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</si>
  <si>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</si>
  <si>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</si>
  <si>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</si>
  <si>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</si>
  <si>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</si>
  <si>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</si>
  <si>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</si>
  <si>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</si>
  <si>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</si>
  <si>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</si>
  <si>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ATM Estación Sabana Yegua</t>
  </si>
  <si>
    <t>Morales Payano, Wilfredy Leandro</t>
  </si>
  <si>
    <t>335753768</t>
  </si>
  <si>
    <t>1 Gavetas Vacía y 2 Fallando</t>
  </si>
  <si>
    <t>335753785</t>
  </si>
  <si>
    <t>335753809</t>
  </si>
  <si>
    <t>335753824</t>
  </si>
  <si>
    <t>335753819</t>
  </si>
  <si>
    <t>335753848</t>
  </si>
  <si>
    <t>335753846</t>
  </si>
  <si>
    <t>335753845</t>
  </si>
  <si>
    <t>335753877</t>
  </si>
  <si>
    <t>335753887</t>
  </si>
  <si>
    <t>335753891</t>
  </si>
  <si>
    <t>GAVETA DE DEPÓSITOS LLENA</t>
  </si>
  <si>
    <t>335753912</t>
  </si>
  <si>
    <t>335753908</t>
  </si>
  <si>
    <t>335753905</t>
  </si>
  <si>
    <t>335753912 </t>
  </si>
  <si>
    <t>335753982</t>
  </si>
  <si>
    <t>2 Fallando y 1 Vacia</t>
  </si>
  <si>
    <t>335754338</t>
  </si>
  <si>
    <t>335754733</t>
  </si>
  <si>
    <t>335754736</t>
  </si>
  <si>
    <t>335754749</t>
  </si>
  <si>
    <t>335754757</t>
  </si>
  <si>
    <t>335754795</t>
  </si>
  <si>
    <t>335754828</t>
  </si>
  <si>
    <t>335754831</t>
  </si>
  <si>
    <t>335754843</t>
  </si>
  <si>
    <t>335754844</t>
  </si>
  <si>
    <t>335754852</t>
  </si>
  <si>
    <t>335755002</t>
  </si>
  <si>
    <t>335755006</t>
  </si>
  <si>
    <t>335755010</t>
  </si>
  <si>
    <t>335755088</t>
  </si>
  <si>
    <t>335755263</t>
  </si>
  <si>
    <t>335755262</t>
  </si>
  <si>
    <t>335755261</t>
  </si>
  <si>
    <t>335755260</t>
  </si>
  <si>
    <t>335755256</t>
  </si>
  <si>
    <t>335755253</t>
  </si>
  <si>
    <t>335755252</t>
  </si>
  <si>
    <t>335755251</t>
  </si>
  <si>
    <t>335755250</t>
  </si>
  <si>
    <t>335755246</t>
  </si>
  <si>
    <t>335755245</t>
  </si>
  <si>
    <t>335755244</t>
  </si>
  <si>
    <t>335755243</t>
  </si>
  <si>
    <t>335755232</t>
  </si>
  <si>
    <t>335755218</t>
  </si>
  <si>
    <t>335755210</t>
  </si>
  <si>
    <t>335755209</t>
  </si>
  <si>
    <t>335755206</t>
  </si>
  <si>
    <t>335755205</t>
  </si>
  <si>
    <t>335755204</t>
  </si>
  <si>
    <t>335755191</t>
  </si>
  <si>
    <t>335755180</t>
  </si>
  <si>
    <t>335755151</t>
  </si>
  <si>
    <t>335755135</t>
  </si>
  <si>
    <t>335755122</t>
  </si>
  <si>
    <t>335755110</t>
  </si>
  <si>
    <t>335755100</t>
  </si>
  <si>
    <t>PRINTER ERROR</t>
  </si>
  <si>
    <t>GAVETAS DE DEPOSITO LLENA</t>
  </si>
  <si>
    <t>335755280</t>
  </si>
  <si>
    <t>335755279</t>
  </si>
  <si>
    <t>335755278</t>
  </si>
  <si>
    <t>335755277</t>
  </si>
  <si>
    <t>335755276</t>
  </si>
  <si>
    <t>335755275</t>
  </si>
  <si>
    <t>335755274</t>
  </si>
  <si>
    <t>335755273</t>
  </si>
  <si>
    <t>335755272</t>
  </si>
  <si>
    <t>335755271</t>
  </si>
  <si>
    <t>335755270</t>
  </si>
  <si>
    <t>335755268</t>
  </si>
  <si>
    <t>335755267</t>
  </si>
  <si>
    <t>335755266</t>
  </si>
  <si>
    <t>335755265</t>
  </si>
  <si>
    <t>335755264</t>
  </si>
  <si>
    <t>DIPENSADOR</t>
  </si>
  <si>
    <t>GAVETA DE DEPOSTO LLENA</t>
  </si>
  <si>
    <t>TARJET TRABADA</t>
  </si>
  <si>
    <t xml:space="preserve"> Gcia Cajeros Automaticos</t>
  </si>
  <si>
    <t>06 Enero de 2021</t>
  </si>
  <si>
    <t>335755316</t>
  </si>
  <si>
    <t>335755323</t>
  </si>
  <si>
    <t>335755381</t>
  </si>
  <si>
    <t>335755389</t>
  </si>
  <si>
    <t>Closed</t>
  </si>
  <si>
    <t>En Servicio</t>
  </si>
  <si>
    <t>335755405</t>
  </si>
  <si>
    <t>335755480</t>
  </si>
  <si>
    <t>335755493</t>
  </si>
  <si>
    <t>335755501</t>
  </si>
  <si>
    <t>335755604</t>
  </si>
  <si>
    <t>335755625</t>
  </si>
  <si>
    <t>335755635</t>
  </si>
  <si>
    <t>335755652</t>
  </si>
  <si>
    <t>335755670</t>
  </si>
  <si>
    <t>335755727</t>
  </si>
  <si>
    <t>335755732</t>
  </si>
  <si>
    <t>335755775</t>
  </si>
  <si>
    <t>335755777</t>
  </si>
  <si>
    <t>335755836</t>
  </si>
  <si>
    <t>335755845</t>
  </si>
  <si>
    <t>335755898</t>
  </si>
  <si>
    <t>335755911</t>
  </si>
  <si>
    <t>335755933</t>
  </si>
  <si>
    <t>335755948</t>
  </si>
  <si>
    <t>335755991</t>
  </si>
  <si>
    <t>335756144</t>
  </si>
  <si>
    <t>335756175</t>
  </si>
  <si>
    <t>335756177</t>
  </si>
  <si>
    <t>335756178</t>
  </si>
  <si>
    <t>335756184</t>
  </si>
  <si>
    <t>335756216</t>
  </si>
  <si>
    <t>335756226</t>
  </si>
  <si>
    <t>335756246</t>
  </si>
  <si>
    <t>335756257</t>
  </si>
  <si>
    <t>GAVETAS VACIAS + GAVETAS FALLAND...</t>
  </si>
  <si>
    <t>FALLA NO CONFIRMAD...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</si>
</sst>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  <font>
      <b/>
      <u/>
      <sz val="12"/>
      <color theme="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5" borderId="68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52" fillId="42" borderId="56" xfId="0" applyFont="1" applyFill="1" applyBorder="1" applyAlignment="1">
      <alignment horizontal="center" vertical="center" wrapText="1"/>
    </xf>
    <xf numFmtId="22" fontId="50" fillId="5" borderId="63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0" borderId="68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17"/>
      <tableStyleElement type="headerRow" dxfId="916"/>
      <tableStyleElement type="totalRow" dxfId="915"/>
      <tableStyleElement type="firstColumn" dxfId="914"/>
      <tableStyleElement type="lastColumn" dxfId="913"/>
      <tableStyleElement type="firstRowStripe" dxfId="912"/>
      <tableStyleElement type="firstColumnStripe" dxfId="9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463650" TargetMode="External"/><Relationship Id="rId18" Type="http://schemas.openxmlformats.org/officeDocument/2006/relationships/hyperlink" Target="http://s460-helpdesk/CAisd/pdmweb.exe?OP=SEARCH+FACTORY=in+SKIPLIST=1+QBE.EQ.id=3463543" TargetMode="External"/><Relationship Id="rId26" Type="http://schemas.openxmlformats.org/officeDocument/2006/relationships/hyperlink" Target="http://s460-helpdesk/CAisd/pdmweb.exe?OP=SEARCH+FACTORY=in+SKIPLIST=1+QBE.EQ.id=3464144" TargetMode="External"/><Relationship Id="rId39" Type="http://schemas.openxmlformats.org/officeDocument/2006/relationships/hyperlink" Target="http://s460-helpdesk/CAisd/pdmweb.exe?OP=SEARCH+FACTORY=in+SKIPLIST=1+QBE.EQ.id=3463754" TargetMode="External"/><Relationship Id="rId21" Type="http://schemas.openxmlformats.org/officeDocument/2006/relationships/hyperlink" Target="http://s460-helpdesk/CAisd/pdmweb.exe?OP=SEARCH+FACTORY=in+SKIPLIST=1+QBE.EQ.id=3463411" TargetMode="External"/><Relationship Id="rId34" Type="http://schemas.openxmlformats.org/officeDocument/2006/relationships/hyperlink" Target="http://s460-helpdesk/CAisd/pdmweb.exe?OP=SEARCH+FACTORY=in+SKIPLIST=1+QBE.EQ.id=3463866" TargetMode="External"/><Relationship Id="rId42" Type="http://schemas.openxmlformats.org/officeDocument/2006/relationships/comments" Target="../comments1.xml"/><Relationship Id="rId7" Type="http://schemas.openxmlformats.org/officeDocument/2006/relationships/hyperlink" Target="http://s460-helpdesk/CAisd/pdmweb.exe?OP=SEARCH+FACTORY=in+SKIPLIST=1+QBE.EQ.id=3463307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463570" TargetMode="External"/><Relationship Id="rId20" Type="http://schemas.openxmlformats.org/officeDocument/2006/relationships/hyperlink" Target="http://s460-helpdesk/CAisd/pdmweb.exe?OP=SEARCH+FACTORY=in+SKIPLIST=1+QBE.EQ.id=3463419" TargetMode="External"/><Relationship Id="rId29" Type="http://schemas.openxmlformats.org/officeDocument/2006/relationships/hyperlink" Target="http://s460-helpdesk/CAisd/pdmweb.exe?OP=SEARCH+FACTORY=in+SKIPLIST=1+QBE.EQ.id=3464096" TargetMode="External"/><Relationship Id="rId41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463695" TargetMode="External"/><Relationship Id="rId24" Type="http://schemas.openxmlformats.org/officeDocument/2006/relationships/hyperlink" Target="http://s460-helpdesk/CAisd/pdmweb.exe?OP=SEARCH+FACTORY=in+SKIPLIST=1+QBE.EQ.id=3464175" TargetMode="External"/><Relationship Id="rId32" Type="http://schemas.openxmlformats.org/officeDocument/2006/relationships/hyperlink" Target="http://s460-helpdesk/CAisd/pdmweb.exe?OP=SEARCH+FACTORY=in+SKIPLIST=1+QBE.EQ.id=3464062" TargetMode="External"/><Relationship Id="rId37" Type="http://schemas.openxmlformats.org/officeDocument/2006/relationships/hyperlink" Target="http://s460-helpdesk/CAisd/pdmweb.exe?OP=SEARCH+FACTORY=in+SKIPLIST=1+QBE.EQ.id=3463816" TargetMode="External"/><Relationship Id="rId40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463588" TargetMode="External"/><Relationship Id="rId23" Type="http://schemas.openxmlformats.org/officeDocument/2006/relationships/hyperlink" Target="http://s460-helpdesk/CAisd/pdmweb.exe?OP=SEARCH+FACTORY=in+SKIPLIST=1+QBE.EQ.id=3463323" TargetMode="External"/><Relationship Id="rId28" Type="http://schemas.openxmlformats.org/officeDocument/2006/relationships/hyperlink" Target="http://s460-helpdesk/CAisd/pdmweb.exe?OP=SEARCH+FACTORY=in+SKIPLIST=1+QBE.EQ.id=3464102" TargetMode="External"/><Relationship Id="rId36" Type="http://schemas.openxmlformats.org/officeDocument/2006/relationships/hyperlink" Target="http://s460-helpdesk/CAisd/pdmweb.exe?OP=SEARCH+FACTORY=in+SKIPLIST=1+QBE.EQ.id=3463829" TargetMode="External"/><Relationship Id="rId10" Type="http://schemas.openxmlformats.org/officeDocument/2006/relationships/hyperlink" Target="http://s460-helpdesk/CAisd/pdmweb.exe?OP=SEARCH+FACTORY=in+SKIPLIST=1+QBE.EQ.id=3463234" TargetMode="External"/><Relationship Id="rId19" Type="http://schemas.openxmlformats.org/officeDocument/2006/relationships/hyperlink" Target="http://s460-helpdesk/CAisd/pdmweb.exe?OP=SEARCH+FACTORY=in+SKIPLIST=1+QBE.EQ.id=3463522" TargetMode="External"/><Relationship Id="rId31" Type="http://schemas.openxmlformats.org/officeDocument/2006/relationships/hyperlink" Target="http://s460-helpdesk/CAisd/pdmweb.exe?OP=SEARCH+FACTORY=in+SKIPLIST=1+QBE.EQ.id=346409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63241" TargetMode="External"/><Relationship Id="rId14" Type="http://schemas.openxmlformats.org/officeDocument/2006/relationships/hyperlink" Target="http://s460-helpdesk/CAisd/pdmweb.exe?OP=SEARCH+FACTORY=in+SKIPLIST=1+QBE.EQ.id=3463645" TargetMode="External"/><Relationship Id="rId22" Type="http://schemas.openxmlformats.org/officeDocument/2006/relationships/hyperlink" Target="http://s460-helpdesk/CAisd/pdmweb.exe?OP=SEARCH+FACTORY=in+SKIPLIST=1+QBE.EQ.id=3463398" TargetMode="External"/><Relationship Id="rId27" Type="http://schemas.openxmlformats.org/officeDocument/2006/relationships/hyperlink" Target="http://s460-helpdesk/CAisd/pdmweb.exe?OP=SEARCH+FACTORY=in+SKIPLIST=1+QBE.EQ.id=3464134" TargetMode="External"/><Relationship Id="rId30" Type="http://schemas.openxmlformats.org/officeDocument/2006/relationships/hyperlink" Target="http://s460-helpdesk/CAisd/pdmweb.exe?OP=SEARCH+FACTORY=in+SKIPLIST=1+QBE.EQ.id=3464095" TargetMode="External"/><Relationship Id="rId35" Type="http://schemas.openxmlformats.org/officeDocument/2006/relationships/hyperlink" Target="http://s460-helpdesk/CAisd/pdmweb.exe?OP=SEARCH+FACTORY=in+SKIPLIST=1+QBE.EQ.id=3463851" TargetMode="External"/><Relationship Id="rId8" Type="http://schemas.openxmlformats.org/officeDocument/2006/relationships/hyperlink" Target="http://s460-helpdesk/CAisd/pdmweb.exe?OP=SEARCH+FACTORY=in+SKIPLIST=1+QBE.EQ.id=3463299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463693" TargetMode="External"/><Relationship Id="rId17" Type="http://schemas.openxmlformats.org/officeDocument/2006/relationships/hyperlink" Target="http://s460-helpdesk/CAisd/pdmweb.exe?OP=SEARCH+FACTORY=in+SKIPLIST=1+QBE.EQ.id=3463553" TargetMode="External"/><Relationship Id="rId25" Type="http://schemas.openxmlformats.org/officeDocument/2006/relationships/hyperlink" Target="http://s460-helpdesk/CAisd/pdmweb.exe?OP=SEARCH+FACTORY=in+SKIPLIST=1+QBE.EQ.id=3464164" TargetMode="External"/><Relationship Id="rId33" Type="http://schemas.openxmlformats.org/officeDocument/2006/relationships/hyperlink" Target="http://s460-helpdesk/CAisd/pdmweb.exe?OP=SEARCH+FACTORY=in+SKIPLIST=1+QBE.EQ.id=3463909" TargetMode="External"/><Relationship Id="rId38" Type="http://schemas.openxmlformats.org/officeDocument/2006/relationships/hyperlink" Target="http://s460-helpdesk/CAisd/pdmweb.exe?OP=SEARCH+FACTORY=in+SKIPLIST=1+QBE.EQ.id=3463763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Q129"/>
  <sheetViews>
    <sheetView tabSelected="1" topLeftCell="G1" zoomScale="85" zoomScaleNormal="85" workbookViewId="0">
      <pane ySplit="4" topLeftCell="A5" activePane="bottomLeft" state="frozen"/>
      <selection pane="bottomLeft" activeCell="A5" sqref="A5:A129"/>
    </sheetView>
  </sheetViews>
  <sheetFormatPr baseColWidth="10" defaultColWidth="20.85546875" defaultRowHeight="15" x14ac:dyDescent="0.25"/>
  <cols>
    <col min="1" max="1" width="27.140625" style="71" bestFit="1" customWidth="1"/>
    <col min="2" max="2" width="19.5703125" style="47" bestFit="1" customWidth="1"/>
    <col min="3" max="3" width="18.85546875" style="48" customWidth="1"/>
    <col min="4" max="4" width="29.5703125" style="71" customWidth="1"/>
    <col min="5" max="5" width="12.28515625" style="85" bestFit="1" customWidth="1"/>
    <col min="6" max="6" width="12.140625" style="49" bestFit="1" customWidth="1"/>
    <col min="7" max="7" width="59.5703125" style="49" bestFit="1" customWidth="1"/>
    <col min="8" max="11" width="6.85546875" style="49" bestFit="1" customWidth="1"/>
    <col min="12" max="12" width="51.85546875" style="49" customWidth="1"/>
    <col min="13" max="13" width="22.28515625" style="71" customWidth="1"/>
    <col min="14" max="14" width="17.140625" style="89" customWidth="1"/>
    <col min="15" max="15" width="40.140625" style="89" bestFit="1" customWidth="1"/>
    <col min="16" max="16" width="23.7109375" style="75" customWidth="1"/>
    <col min="17" max="17" width="51.85546875" style="67" bestFit="1" customWidth="1"/>
    <col min="18" max="18" width="3.28515625" style="45" bestFit="1" customWidth="1"/>
    <col min="19" max="19" width="4.42578125" style="45" bestFit="1" customWidth="1"/>
    <col min="20" max="20" width="3" style="45" bestFit="1" customWidth="1"/>
    <col min="21" max="16384" width="20.8554687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2580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s="92" customFormat="1" ht="18" x14ac:dyDescent="0.25">
      <c r="A5" s="86" t="str">
        <f>VLOOKUP(E5,'LISTADO ATM'!$A$2:$C$894,3,0)</f>
        <v>ESTE</v>
      </c>
      <c r="B5" s="117">
        <v>335750816</v>
      </c>
      <c r="C5" s="87">
        <v>44193.719212962962</v>
      </c>
      <c r="D5" s="87" t="s">
        <v>2189</v>
      </c>
      <c r="E5" s="115">
        <v>803</v>
      </c>
      <c r="F5" s="86" t="str">
        <f>VLOOKUP(E5,VIP!$A$2:$O10905,2,0)</f>
        <v>DRBR803</v>
      </c>
      <c r="G5" s="119" t="str">
        <f>VLOOKUP(E5,'LISTADO ATM'!$A$2:$B$893,2,0)</f>
        <v xml:space="preserve">ATM Hotel Be Live Canoa (Bayahibe) I </v>
      </c>
      <c r="H5" s="119" t="str">
        <f>VLOOKUP(E5,VIP!$A$2:$O15731,7,FALSE)</f>
        <v>Si</v>
      </c>
      <c r="I5" s="119" t="str">
        <f>VLOOKUP(E5,VIP!$A$2:$O7700,8,FALSE)</f>
        <v>Si</v>
      </c>
      <c r="J5" s="119" t="str">
        <f>VLOOKUP(E5,VIP!$A$2:$O7648,8,FALSE)</f>
        <v>Si</v>
      </c>
      <c r="K5" s="119" t="str">
        <f>VLOOKUP(E5,VIP!$A$2:$O11224,6,0)</f>
        <v>NO</v>
      </c>
      <c r="L5" s="119" t="s">
        <v>2254</v>
      </c>
      <c r="M5" s="88" t="s">
        <v>2473</v>
      </c>
      <c r="N5" s="88" t="s">
        <v>2483</v>
      </c>
      <c r="O5" s="119" t="s">
        <v>2486</v>
      </c>
      <c r="P5" s="119"/>
      <c r="Q5" s="90" t="s">
        <v>2254</v>
      </c>
    </row>
    <row r="6" spans="1:17" s="92" customFormat="1" ht="18" x14ac:dyDescent="0.25">
      <c r="A6" s="86" t="str">
        <f>VLOOKUP(E6,'LISTADO ATM'!$A$2:$C$894,3,0)</f>
        <v>SUR</v>
      </c>
      <c r="B6" s="117">
        <v>335753026</v>
      </c>
      <c r="C6" s="87">
        <v>44195.84920138889</v>
      </c>
      <c r="D6" s="87" t="s">
        <v>2189</v>
      </c>
      <c r="E6" s="115">
        <v>7</v>
      </c>
      <c r="F6" s="86" t="str">
        <f>VLOOKUP(E6,VIP!$A$2:$O11057,2,0)</f>
        <v>DRBR007</v>
      </c>
      <c r="G6" s="119" t="str">
        <f>VLOOKUP(E6,'LISTADO ATM'!$A$2:$B$893,2,0)</f>
        <v>ATM Isla San Juan</v>
      </c>
      <c r="H6" s="119" t="str">
        <f>VLOOKUP(E6,VIP!$A$2:$O15979,7,FALSE)</f>
        <v>Si</v>
      </c>
      <c r="I6" s="119" t="str">
        <f>VLOOKUP(E6,VIP!$A$2:$O7944,8,FALSE)</f>
        <v>Si</v>
      </c>
      <c r="J6" s="119" t="str">
        <f>VLOOKUP(E6,VIP!$A$2:$O7894,8,FALSE)</f>
        <v>Si</v>
      </c>
      <c r="K6" s="119" t="str">
        <f>VLOOKUP(E6,VIP!$A$2:$O11468,6,0)</f>
        <v/>
      </c>
      <c r="L6" s="119" t="s">
        <v>2254</v>
      </c>
      <c r="M6" s="88" t="s">
        <v>2473</v>
      </c>
      <c r="N6" s="88" t="s">
        <v>2483</v>
      </c>
      <c r="O6" s="119" t="s">
        <v>2486</v>
      </c>
      <c r="P6" s="91"/>
      <c r="Q6" s="90" t="s">
        <v>2254</v>
      </c>
    </row>
    <row r="7" spans="1:17" s="92" customFormat="1" ht="18" x14ac:dyDescent="0.25">
      <c r="A7" s="86" t="str">
        <f>VLOOKUP(E7,'LISTADO ATM'!$A$2:$C$894,3,0)</f>
        <v>SUR</v>
      </c>
      <c r="B7" s="117">
        <v>335753039</v>
      </c>
      <c r="C7" s="87">
        <v>44195.900185185186</v>
      </c>
      <c r="D7" s="87" t="s">
        <v>2478</v>
      </c>
      <c r="E7" s="115">
        <v>730</v>
      </c>
      <c r="F7" s="86" t="str">
        <f>VLOOKUP(E7,VIP!$A$2:$O11054,2,0)</f>
        <v>DRBR082</v>
      </c>
      <c r="G7" s="119" t="str">
        <f>VLOOKUP(E7,'LISTADO ATM'!$A$2:$B$893,2,0)</f>
        <v xml:space="preserve">ATM Palacio de Justicia Barahona </v>
      </c>
      <c r="H7" s="119" t="str">
        <f>VLOOKUP(E7,VIP!$A$2:$O15976,7,FALSE)</f>
        <v>Si</v>
      </c>
      <c r="I7" s="119" t="str">
        <f>VLOOKUP(E7,VIP!$A$2:$O7941,8,FALSE)</f>
        <v>Si</v>
      </c>
      <c r="J7" s="119" t="str">
        <f>VLOOKUP(E7,VIP!$A$2:$O7891,8,FALSE)</f>
        <v>Si</v>
      </c>
      <c r="K7" s="119" t="str">
        <f>VLOOKUP(E7,VIP!$A$2:$O11465,6,0)</f>
        <v>NO</v>
      </c>
      <c r="L7" s="119" t="s">
        <v>2430</v>
      </c>
      <c r="M7" s="88" t="s">
        <v>2473</v>
      </c>
      <c r="N7" s="88" t="s">
        <v>2483</v>
      </c>
      <c r="O7" s="119" t="s">
        <v>2487</v>
      </c>
      <c r="P7" s="91"/>
      <c r="Q7" s="90" t="s">
        <v>2430</v>
      </c>
    </row>
    <row r="8" spans="1:17" s="92" customFormat="1" ht="18" x14ac:dyDescent="0.25">
      <c r="A8" s="86" t="str">
        <f>VLOOKUP(E8,'LISTADO ATM'!$A$2:$C$894,3,0)</f>
        <v>DISTRITO NACIONAL</v>
      </c>
      <c r="B8" s="117">
        <v>335753455</v>
      </c>
      <c r="C8" s="87">
        <v>44196.574120370373</v>
      </c>
      <c r="D8" s="87" t="s">
        <v>2477</v>
      </c>
      <c r="E8" s="115">
        <v>958</v>
      </c>
      <c r="F8" s="86" t="str">
        <f>VLOOKUP(E8,VIP!$A$2:$O11046,2,0)</f>
        <v>DRBR958</v>
      </c>
      <c r="G8" s="119" t="str">
        <f>VLOOKUP(E8,'LISTADO ATM'!$A$2:$B$893,2,0)</f>
        <v xml:space="preserve">ATM Olé Aut. San Isidro </v>
      </c>
      <c r="H8" s="119" t="str">
        <f>VLOOKUP(E8,VIP!$A$2:$O15968,7,FALSE)</f>
        <v>Si</v>
      </c>
      <c r="I8" s="119" t="str">
        <f>VLOOKUP(E8,VIP!$A$2:$O7933,8,FALSE)</f>
        <v>Si</v>
      </c>
      <c r="J8" s="119" t="str">
        <f>VLOOKUP(E8,VIP!$A$2:$O7883,8,FALSE)</f>
        <v>Si</v>
      </c>
      <c r="K8" s="119" t="str">
        <f>VLOOKUP(E8,VIP!$A$2:$O11457,6,0)</f>
        <v>NO</v>
      </c>
      <c r="L8" s="119" t="s">
        <v>2430</v>
      </c>
      <c r="M8" s="88" t="s">
        <v>2473</v>
      </c>
      <c r="N8" s="88" t="s">
        <v>2483</v>
      </c>
      <c r="O8" s="119" t="s">
        <v>2485</v>
      </c>
      <c r="P8" s="91"/>
      <c r="Q8" s="90" t="s">
        <v>2430</v>
      </c>
    </row>
    <row r="9" spans="1:17" s="92" customFormat="1" ht="18" x14ac:dyDescent="0.25">
      <c r="A9" s="86" t="str">
        <f>VLOOKUP(E9,'LISTADO ATM'!$A$2:$C$894,3,0)</f>
        <v>ESTE</v>
      </c>
      <c r="B9" s="117">
        <v>335753464</v>
      </c>
      <c r="C9" s="87">
        <v>44196.614108796297</v>
      </c>
      <c r="D9" s="87" t="s">
        <v>2189</v>
      </c>
      <c r="E9" s="115">
        <v>159</v>
      </c>
      <c r="F9" s="86" t="str">
        <f>VLOOKUP(E9,VIP!$A$2:$O11097,2,0)</f>
        <v>DRBR159</v>
      </c>
      <c r="G9" s="119" t="str">
        <f>VLOOKUP(E9,'LISTADO ATM'!$A$2:$B$893,2,0)</f>
        <v xml:space="preserve">ATM Hotel Dreams Bayahibe I </v>
      </c>
      <c r="H9" s="119" t="str">
        <f>VLOOKUP(E9,VIP!$A$2:$O16018,7,FALSE)</f>
        <v>Si</v>
      </c>
      <c r="I9" s="119" t="str">
        <f>VLOOKUP(E9,VIP!$A$2:$O7983,8,FALSE)</f>
        <v>Si</v>
      </c>
      <c r="J9" s="119" t="str">
        <f>VLOOKUP(E9,VIP!$A$2:$O7933,8,FALSE)</f>
        <v>Si</v>
      </c>
      <c r="K9" s="119" t="str">
        <f>VLOOKUP(E9,VIP!$A$2:$O11507,6,0)</f>
        <v>NO</v>
      </c>
      <c r="L9" s="119" t="s">
        <v>2254</v>
      </c>
      <c r="M9" s="88" t="s">
        <v>2473</v>
      </c>
      <c r="N9" s="88" t="s">
        <v>2491</v>
      </c>
      <c r="O9" s="119" t="s">
        <v>2486</v>
      </c>
      <c r="P9" s="91"/>
      <c r="Q9" s="90" t="s">
        <v>2254</v>
      </c>
    </row>
    <row r="10" spans="1:17" s="92" customFormat="1" ht="18" x14ac:dyDescent="0.25">
      <c r="A10" s="86" t="str">
        <f>VLOOKUP(E10,'LISTADO ATM'!$A$2:$C$894,3,0)</f>
        <v>DISTRITO NACIONAL</v>
      </c>
      <c r="B10" s="117">
        <v>335753494</v>
      </c>
      <c r="C10" s="87">
        <v>44196.740104166667</v>
      </c>
      <c r="D10" s="87" t="s">
        <v>2189</v>
      </c>
      <c r="E10" s="115">
        <v>12</v>
      </c>
      <c r="F10" s="86" t="str">
        <f>VLOOKUP(E10,VIP!$A$2:$O11083,2,0)</f>
        <v>DRBR012</v>
      </c>
      <c r="G10" s="119" t="str">
        <f>VLOOKUP(E10,'LISTADO ATM'!$A$2:$B$893,2,0)</f>
        <v xml:space="preserve">ATM Comercial Ganadera (San Isidro) </v>
      </c>
      <c r="H10" s="119" t="str">
        <f>VLOOKUP(E10,VIP!$A$2:$O16004,7,FALSE)</f>
        <v>Si</v>
      </c>
      <c r="I10" s="119" t="str">
        <f>VLOOKUP(E10,VIP!$A$2:$O7969,8,FALSE)</f>
        <v>No</v>
      </c>
      <c r="J10" s="119" t="str">
        <f>VLOOKUP(E10,VIP!$A$2:$O7919,8,FALSE)</f>
        <v>No</v>
      </c>
      <c r="K10" s="119" t="str">
        <f>VLOOKUP(E10,VIP!$A$2:$O11493,6,0)</f>
        <v>NO</v>
      </c>
      <c r="L10" s="119" t="s">
        <v>2463</v>
      </c>
      <c r="M10" s="88" t="s">
        <v>2473</v>
      </c>
      <c r="N10" s="88" t="s">
        <v>2483</v>
      </c>
      <c r="O10" s="119" t="s">
        <v>2486</v>
      </c>
      <c r="P10" s="91"/>
      <c r="Q10" s="90" t="s">
        <v>2463</v>
      </c>
    </row>
    <row r="11" spans="1:17" s="92" customFormat="1" ht="18" hidden="1" x14ac:dyDescent="0.25">
      <c r="A11" s="86" t="str">
        <f>VLOOKUP(E11,'LISTADO ATM'!$A$2:$C$894,3,0)</f>
        <v>DISTRITO NACIONAL</v>
      </c>
      <c r="B11" s="117">
        <v>335753524</v>
      </c>
      <c r="C11" s="87">
        <v>44196.78402777778</v>
      </c>
      <c r="D11" s="87" t="s">
        <v>2189</v>
      </c>
      <c r="E11" s="115">
        <v>590</v>
      </c>
      <c r="F11" s="86" t="str">
        <f>VLOOKUP(E11,VIP!$A$2:$O11055,2,0)</f>
        <v>DRBR177</v>
      </c>
      <c r="G11" s="119" t="str">
        <f>VLOOKUP(E11,'LISTADO ATM'!$A$2:$B$893,2,0)</f>
        <v xml:space="preserve">ATM Olé Aut. Las Américas </v>
      </c>
      <c r="H11" s="119" t="str">
        <f>VLOOKUP(E11,VIP!$A$2:$O15976,7,FALSE)</f>
        <v>Si</v>
      </c>
      <c r="I11" s="119" t="str">
        <f>VLOOKUP(E11,VIP!$A$2:$O7941,8,FALSE)</f>
        <v>Si</v>
      </c>
      <c r="J11" s="119" t="str">
        <f>VLOOKUP(E11,VIP!$A$2:$O7891,8,FALSE)</f>
        <v>Si</v>
      </c>
      <c r="K11" s="119" t="str">
        <f>VLOOKUP(E11,VIP!$A$2:$O11465,6,0)</f>
        <v>SI</v>
      </c>
      <c r="L11" s="119" t="s">
        <v>2492</v>
      </c>
      <c r="M11" s="127" t="s">
        <v>2586</v>
      </c>
      <c r="N11" s="88" t="s">
        <v>2483</v>
      </c>
      <c r="O11" s="119" t="s">
        <v>2486</v>
      </c>
      <c r="P11" s="91"/>
      <c r="Q11" s="127">
        <v>44348.605555555558</v>
      </c>
    </row>
    <row r="12" spans="1:17" s="92" customFormat="1" ht="18" hidden="1" x14ac:dyDescent="0.25">
      <c r="A12" s="86" t="str">
        <f>VLOOKUP(E12,'LISTADO ATM'!$A$2:$C$894,3,0)</f>
        <v>DISTRITO NACIONAL</v>
      </c>
      <c r="B12" s="117">
        <v>335753553</v>
      </c>
      <c r="C12" s="87">
        <v>44197.059027777781</v>
      </c>
      <c r="D12" s="87" t="s">
        <v>2478</v>
      </c>
      <c r="E12" s="115">
        <v>911</v>
      </c>
      <c r="F12" s="86" t="str">
        <f>VLOOKUP(E12,VIP!$A$2:$O11053,2,0)</f>
        <v>DRBR911</v>
      </c>
      <c r="G12" s="119" t="str">
        <f>VLOOKUP(E12,'LISTADO ATM'!$A$2:$B$893,2,0)</f>
        <v xml:space="preserve">ATM Oficina Venezuela II </v>
      </c>
      <c r="H12" s="119" t="str">
        <f>VLOOKUP(E12,VIP!$A$2:$O15975,7,FALSE)</f>
        <v>Si</v>
      </c>
      <c r="I12" s="119" t="str">
        <f>VLOOKUP(E12,VIP!$A$2:$O7940,8,FALSE)</f>
        <v>Si</v>
      </c>
      <c r="J12" s="119" t="str">
        <f>VLOOKUP(E12,VIP!$A$2:$O7890,8,FALSE)</f>
        <v>Si</v>
      </c>
      <c r="K12" s="119" t="str">
        <f>VLOOKUP(E12,VIP!$A$2:$O11464,6,0)</f>
        <v>SI</v>
      </c>
      <c r="L12" s="119" t="s">
        <v>2466</v>
      </c>
      <c r="M12" s="127" t="s">
        <v>2586</v>
      </c>
      <c r="N12" s="127" t="s">
        <v>2585</v>
      </c>
      <c r="O12" s="119" t="s">
        <v>2487</v>
      </c>
      <c r="P12" s="91"/>
      <c r="Q12" s="127">
        <v>44348.423611111109</v>
      </c>
    </row>
    <row r="13" spans="1:17" s="92" customFormat="1" ht="18" x14ac:dyDescent="0.25">
      <c r="A13" s="86" t="str">
        <f>VLOOKUP(E13,'LISTADO ATM'!$A$2:$C$894,3,0)</f>
        <v>DISTRITO NACIONAL</v>
      </c>
      <c r="B13" s="117">
        <v>335753555</v>
      </c>
      <c r="C13" s="87">
        <v>44197.06658564815</v>
      </c>
      <c r="D13" s="87" t="s">
        <v>2189</v>
      </c>
      <c r="E13" s="115">
        <v>639</v>
      </c>
      <c r="F13" s="86" t="str">
        <f>VLOOKUP(E13,VIP!$A$2:$O11051,2,0)</f>
        <v>DRBR639</v>
      </c>
      <c r="G13" s="119" t="str">
        <f>VLOOKUP(E13,'LISTADO ATM'!$A$2:$B$893,2,0)</f>
        <v xml:space="preserve">ATM Comisión Militar MOPC </v>
      </c>
      <c r="H13" s="119" t="str">
        <f>VLOOKUP(E13,VIP!$A$2:$O15973,7,FALSE)</f>
        <v>Si</v>
      </c>
      <c r="I13" s="119" t="str">
        <f>VLOOKUP(E13,VIP!$A$2:$O7938,8,FALSE)</f>
        <v>Si</v>
      </c>
      <c r="J13" s="119" t="str">
        <f>VLOOKUP(E13,VIP!$A$2:$O7888,8,FALSE)</f>
        <v>Si</v>
      </c>
      <c r="K13" s="119" t="str">
        <f>VLOOKUP(E13,VIP!$A$2:$O11462,6,0)</f>
        <v>NO</v>
      </c>
      <c r="L13" s="119" t="s">
        <v>2228</v>
      </c>
      <c r="M13" s="88" t="s">
        <v>2473</v>
      </c>
      <c r="N13" s="88" t="s">
        <v>2483</v>
      </c>
      <c r="O13" s="119" t="s">
        <v>2486</v>
      </c>
      <c r="P13" s="91"/>
      <c r="Q13" s="90" t="s">
        <v>2228</v>
      </c>
    </row>
    <row r="14" spans="1:17" s="92" customFormat="1" ht="18" x14ac:dyDescent="0.25">
      <c r="A14" s="86" t="str">
        <f>VLOOKUP(E14,'LISTADO ATM'!$A$2:$C$894,3,0)</f>
        <v>DISTRITO NACIONAL</v>
      </c>
      <c r="B14" s="117">
        <v>335753604</v>
      </c>
      <c r="C14" s="87">
        <v>44197.831504629627</v>
      </c>
      <c r="D14" s="87" t="s">
        <v>2478</v>
      </c>
      <c r="E14" s="115">
        <v>527</v>
      </c>
      <c r="F14" s="86" t="str">
        <f>VLOOKUP(E14,VIP!$A$2:$O11121,2,0)</f>
        <v>DRBR527</v>
      </c>
      <c r="G14" s="119" t="str">
        <f>VLOOKUP(E14,'LISTADO ATM'!$A$2:$B$893,2,0)</f>
        <v>ATM Oficina Zona Oriental II</v>
      </c>
      <c r="H14" s="119" t="str">
        <f>VLOOKUP(E14,VIP!$A$2:$O16042,7,FALSE)</f>
        <v>Si</v>
      </c>
      <c r="I14" s="119" t="str">
        <f>VLOOKUP(E14,VIP!$A$2:$O8007,8,FALSE)</f>
        <v>Si</v>
      </c>
      <c r="J14" s="119" t="str">
        <f>VLOOKUP(E14,VIP!$A$2:$O7957,8,FALSE)</f>
        <v>Si</v>
      </c>
      <c r="K14" s="119" t="str">
        <f>VLOOKUP(E14,VIP!$A$2:$O11531,6,0)</f>
        <v>SI</v>
      </c>
      <c r="L14" s="119" t="s">
        <v>2430</v>
      </c>
      <c r="M14" s="88" t="s">
        <v>2473</v>
      </c>
      <c r="N14" s="88" t="s">
        <v>2483</v>
      </c>
      <c r="O14" s="119" t="s">
        <v>2487</v>
      </c>
      <c r="P14" s="91"/>
      <c r="Q14" s="90" t="s">
        <v>2430</v>
      </c>
    </row>
    <row r="15" spans="1:17" s="92" customFormat="1" ht="18" x14ac:dyDescent="0.25">
      <c r="A15" s="86" t="str">
        <f>VLOOKUP(E15,'LISTADO ATM'!$A$2:$C$894,3,0)</f>
        <v>DISTRITO NACIONAL</v>
      </c>
      <c r="B15" s="117">
        <v>335753605</v>
      </c>
      <c r="C15" s="87">
        <v>44197.994108796294</v>
      </c>
      <c r="D15" s="87" t="s">
        <v>2189</v>
      </c>
      <c r="E15" s="115">
        <v>493</v>
      </c>
      <c r="F15" s="86" t="str">
        <f>VLOOKUP(E15,VIP!$A$2:$O11079,2,0)</f>
        <v>DRBR493</v>
      </c>
      <c r="G15" s="119" t="str">
        <f>VLOOKUP(E15,'LISTADO ATM'!$A$2:$B$893,2,0)</f>
        <v xml:space="preserve">ATM Oficina Haina Occidental II </v>
      </c>
      <c r="H15" s="119" t="str">
        <f>VLOOKUP(E15,VIP!$A$2:$O16000,7,FALSE)</f>
        <v>Si</v>
      </c>
      <c r="I15" s="119" t="str">
        <f>VLOOKUP(E15,VIP!$A$2:$O7965,8,FALSE)</f>
        <v>Si</v>
      </c>
      <c r="J15" s="119" t="str">
        <f>VLOOKUP(E15,VIP!$A$2:$O7915,8,FALSE)</f>
        <v>Si</v>
      </c>
      <c r="K15" s="119" t="str">
        <f>VLOOKUP(E15,VIP!$A$2:$O11489,6,0)</f>
        <v>NO</v>
      </c>
      <c r="L15" s="119" t="s">
        <v>2228</v>
      </c>
      <c r="M15" s="88" t="s">
        <v>2473</v>
      </c>
      <c r="N15" s="88" t="s">
        <v>2483</v>
      </c>
      <c r="O15" s="119" t="s">
        <v>2486</v>
      </c>
      <c r="P15" s="91"/>
      <c r="Q15" s="90" t="s">
        <v>2228</v>
      </c>
    </row>
    <row r="16" spans="1:17" s="92" customFormat="1" ht="18" x14ac:dyDescent="0.25">
      <c r="A16" s="86" t="str">
        <f>VLOOKUP(E16,'LISTADO ATM'!$A$2:$C$894,3,0)</f>
        <v>SUR</v>
      </c>
      <c r="B16" s="117">
        <v>335753631</v>
      </c>
      <c r="C16" s="87">
        <v>44198.49428240741</v>
      </c>
      <c r="D16" s="87" t="s">
        <v>2477</v>
      </c>
      <c r="E16" s="115">
        <v>249</v>
      </c>
      <c r="F16" s="86" t="str">
        <f>VLOOKUP(E16,VIP!$A$2:$O11074,2,0)</f>
        <v>DRBR249</v>
      </c>
      <c r="G16" s="119" t="str">
        <f>VLOOKUP(E16,'LISTADO ATM'!$A$2:$B$893,2,0)</f>
        <v xml:space="preserve">ATM Banco Agrícola Neiba </v>
      </c>
      <c r="H16" s="119" t="str">
        <f>VLOOKUP(E16,VIP!$A$2:$O15995,7,FALSE)</f>
        <v>Si</v>
      </c>
      <c r="I16" s="119" t="str">
        <f>VLOOKUP(E16,VIP!$A$2:$O7960,8,FALSE)</f>
        <v>Si</v>
      </c>
      <c r="J16" s="119" t="str">
        <f>VLOOKUP(E16,VIP!$A$2:$O7910,8,FALSE)</f>
        <v>Si</v>
      </c>
      <c r="K16" s="119" t="str">
        <f>VLOOKUP(E16,VIP!$A$2:$O11484,6,0)</f>
        <v>NO</v>
      </c>
      <c r="L16" s="119" t="s">
        <v>2430</v>
      </c>
      <c r="M16" s="88" t="s">
        <v>2473</v>
      </c>
      <c r="N16" s="88" t="s">
        <v>2483</v>
      </c>
      <c r="O16" s="119" t="s">
        <v>2485</v>
      </c>
      <c r="P16" s="91"/>
      <c r="Q16" s="90" t="s">
        <v>2430</v>
      </c>
    </row>
    <row r="17" spans="1:17" s="92" customFormat="1" ht="18" x14ac:dyDescent="0.25">
      <c r="A17" s="86" t="str">
        <f>VLOOKUP(E17,'LISTADO ATM'!$A$2:$C$894,3,0)</f>
        <v>DISTRITO NACIONAL</v>
      </c>
      <c r="B17" s="117">
        <v>335753673</v>
      </c>
      <c r="C17" s="87">
        <v>44198.835763888892</v>
      </c>
      <c r="D17" s="87" t="s">
        <v>2189</v>
      </c>
      <c r="E17" s="115">
        <v>409</v>
      </c>
      <c r="F17" s="86" t="str">
        <f>VLOOKUP(E17,VIP!$A$2:$O11071,2,0)</f>
        <v>DRBR409</v>
      </c>
      <c r="G17" s="119" t="str">
        <f>VLOOKUP(E17,'LISTADO ATM'!$A$2:$B$893,2,0)</f>
        <v xml:space="preserve">ATM Oficina Las Palmas de Herrera I </v>
      </c>
      <c r="H17" s="119" t="str">
        <f>VLOOKUP(E17,VIP!$A$2:$O15992,7,FALSE)</f>
        <v>Si</v>
      </c>
      <c r="I17" s="119" t="str">
        <f>VLOOKUP(E17,VIP!$A$2:$O7957,8,FALSE)</f>
        <v>Si</v>
      </c>
      <c r="J17" s="119" t="str">
        <f>VLOOKUP(E17,VIP!$A$2:$O7907,8,FALSE)</f>
        <v>Si</v>
      </c>
      <c r="K17" s="119" t="str">
        <f>VLOOKUP(E17,VIP!$A$2:$O11481,6,0)</f>
        <v>NO</v>
      </c>
      <c r="L17" s="119" t="s">
        <v>2228</v>
      </c>
      <c r="M17" s="88" t="s">
        <v>2473</v>
      </c>
      <c r="N17" s="88" t="s">
        <v>2483</v>
      </c>
      <c r="O17" s="119" t="s">
        <v>2486</v>
      </c>
      <c r="P17" s="91"/>
      <c r="Q17" s="90" t="s">
        <v>2228</v>
      </c>
    </row>
    <row r="18" spans="1:17" ht="18" hidden="1" x14ac:dyDescent="0.25">
      <c r="A18" s="86" t="str">
        <f>VLOOKUP(E18,'LISTADO ATM'!$A$2:$C$894,3,0)</f>
        <v>DISTRITO NACIONAL</v>
      </c>
      <c r="B18" s="117">
        <v>335753696</v>
      </c>
      <c r="C18" s="87">
        <v>44199.297037037039</v>
      </c>
      <c r="D18" s="87" t="s">
        <v>2189</v>
      </c>
      <c r="E18" s="115">
        <v>574</v>
      </c>
      <c r="F18" s="86" t="str">
        <f>VLOOKUP(E18,VIP!$A$2:$O11082,2,0)</f>
        <v>DRBR080</v>
      </c>
      <c r="G18" s="119" t="str">
        <f>VLOOKUP(E18,'LISTADO ATM'!$A$2:$B$893,2,0)</f>
        <v xml:space="preserve">ATM Club Obras Públicas </v>
      </c>
      <c r="H18" s="119" t="str">
        <f>VLOOKUP(E18,VIP!$A$2:$O16003,7,FALSE)</f>
        <v>Si</v>
      </c>
      <c r="I18" s="119" t="str">
        <f>VLOOKUP(E18,VIP!$A$2:$O7968,8,FALSE)</f>
        <v>Si</v>
      </c>
      <c r="J18" s="119" t="str">
        <f>VLOOKUP(E18,VIP!$A$2:$O7918,8,FALSE)</f>
        <v>Si</v>
      </c>
      <c r="K18" s="119" t="str">
        <f>VLOOKUP(E18,VIP!$A$2:$O11492,6,0)</f>
        <v>NO</v>
      </c>
      <c r="L18" s="119" t="s">
        <v>2228</v>
      </c>
      <c r="M18" s="127" t="s">
        <v>2586</v>
      </c>
      <c r="N18" s="88" t="s">
        <v>2483</v>
      </c>
      <c r="O18" s="119" t="s">
        <v>2486</v>
      </c>
      <c r="P18" s="91"/>
      <c r="Q18" s="127">
        <v>44348.605555555558</v>
      </c>
    </row>
    <row r="19" spans="1:17" ht="18" x14ac:dyDescent="0.25">
      <c r="A19" s="86" t="str">
        <f>VLOOKUP(E19,'LISTADO ATM'!$A$2:$C$894,3,0)</f>
        <v>SUR</v>
      </c>
      <c r="B19" s="117">
        <v>335753701</v>
      </c>
      <c r="C19" s="87">
        <v>44199.335578703707</v>
      </c>
      <c r="D19" s="87" t="s">
        <v>2189</v>
      </c>
      <c r="E19" s="115">
        <v>751</v>
      </c>
      <c r="F19" s="86" t="str">
        <f>VLOOKUP(E19,VIP!$A$2:$O11078,2,0)</f>
        <v>DRBR751</v>
      </c>
      <c r="G19" s="119" t="str">
        <f>VLOOKUP(E19,'LISTADO ATM'!$A$2:$B$893,2,0)</f>
        <v>ATM Eco Petroleo Camilo</v>
      </c>
      <c r="H19" s="119" t="str">
        <f>VLOOKUP(E19,VIP!$A$2:$O15999,7,FALSE)</f>
        <v>N/A</v>
      </c>
      <c r="I19" s="119" t="str">
        <f>VLOOKUP(E19,VIP!$A$2:$O7964,8,FALSE)</f>
        <v>N/A</v>
      </c>
      <c r="J19" s="119" t="str">
        <f>VLOOKUP(E19,VIP!$A$2:$O7914,8,FALSE)</f>
        <v>N/A</v>
      </c>
      <c r="K19" s="119" t="str">
        <f>VLOOKUP(E19,VIP!$A$2:$O11488,6,0)</f>
        <v>N/A</v>
      </c>
      <c r="L19" s="119" t="s">
        <v>2228</v>
      </c>
      <c r="M19" s="88" t="s">
        <v>2473</v>
      </c>
      <c r="N19" s="88" t="s">
        <v>2483</v>
      </c>
      <c r="O19" s="119" t="s">
        <v>2486</v>
      </c>
      <c r="P19" s="91"/>
      <c r="Q19" s="90" t="s">
        <v>2228</v>
      </c>
    </row>
    <row r="20" spans="1:17" ht="18" x14ac:dyDescent="0.25">
      <c r="A20" s="86" t="str">
        <f>VLOOKUP(E20,'LISTADO ATM'!$A$2:$C$894,3,0)</f>
        <v>NORTE</v>
      </c>
      <c r="B20" s="117">
        <v>335753706</v>
      </c>
      <c r="C20" s="87">
        <v>44199.375509259262</v>
      </c>
      <c r="D20" s="87" t="s">
        <v>2190</v>
      </c>
      <c r="E20" s="115">
        <v>291</v>
      </c>
      <c r="F20" s="86" t="str">
        <f>VLOOKUP(E20,VIP!$A$2:$O11093,2,0)</f>
        <v>DRBR291</v>
      </c>
      <c r="G20" s="119" t="str">
        <f>VLOOKUP(E20,'LISTADO ATM'!$A$2:$B$893,2,0)</f>
        <v xml:space="preserve">ATM S/M Jumbo Las Colinas </v>
      </c>
      <c r="H20" s="119" t="str">
        <f>VLOOKUP(E20,VIP!$A$2:$O16014,7,FALSE)</f>
        <v>Si</v>
      </c>
      <c r="I20" s="119" t="str">
        <f>VLOOKUP(E20,VIP!$A$2:$O7979,8,FALSE)</f>
        <v>Si</v>
      </c>
      <c r="J20" s="119" t="str">
        <f>VLOOKUP(E20,VIP!$A$2:$O7929,8,FALSE)</f>
        <v>Si</v>
      </c>
      <c r="K20" s="119" t="str">
        <f>VLOOKUP(E20,VIP!$A$2:$O11503,6,0)</f>
        <v>NO</v>
      </c>
      <c r="L20" s="119" t="s">
        <v>2254</v>
      </c>
      <c r="M20" s="88" t="s">
        <v>2473</v>
      </c>
      <c r="N20" s="88" t="s">
        <v>2483</v>
      </c>
      <c r="O20" s="119" t="s">
        <v>2484</v>
      </c>
      <c r="P20" s="91"/>
      <c r="Q20" s="90" t="s">
        <v>2254</v>
      </c>
    </row>
    <row r="21" spans="1:17" ht="18" hidden="1" x14ac:dyDescent="0.25">
      <c r="A21" s="86" t="str">
        <f>VLOOKUP(E21,'LISTADO ATM'!$A$2:$C$894,3,0)</f>
        <v>SUR</v>
      </c>
      <c r="B21" s="117" t="s">
        <v>2497</v>
      </c>
      <c r="C21" s="120">
        <v>44199.583958333336</v>
      </c>
      <c r="D21" s="120" t="s">
        <v>2478</v>
      </c>
      <c r="E21" s="121">
        <v>825</v>
      </c>
      <c r="F21" s="86" t="str">
        <f>VLOOKUP(E21,VIP!$A$2:$O11092,2,0)</f>
        <v>DRBR825</v>
      </c>
      <c r="G21" s="119" t="str">
        <f>VLOOKUP(E21,'LISTADO ATM'!$A$2:$B$893,2,0)</f>
        <v xml:space="preserve">ATM Estacion Eco Cibeles (Las Matas de Farfán) </v>
      </c>
      <c r="H21" s="119" t="str">
        <f>VLOOKUP(E21,VIP!$A$2:$O16013,7,FALSE)</f>
        <v>Si</v>
      </c>
      <c r="I21" s="119" t="str">
        <f>VLOOKUP(E21,VIP!$A$2:$O7978,8,FALSE)</f>
        <v>Si</v>
      </c>
      <c r="J21" s="119" t="str">
        <f>VLOOKUP(E21,VIP!$A$2:$O7928,8,FALSE)</f>
        <v>Si</v>
      </c>
      <c r="K21" s="119" t="str">
        <f>VLOOKUP(E21,VIP!$A$2:$O11502,6,0)</f>
        <v>NO</v>
      </c>
      <c r="L21" s="119" t="s">
        <v>2466</v>
      </c>
      <c r="M21" s="127" t="s">
        <v>2586</v>
      </c>
      <c r="N21" s="88" t="s">
        <v>2483</v>
      </c>
      <c r="O21" s="119" t="s">
        <v>2487</v>
      </c>
      <c r="P21" s="91"/>
      <c r="Q21" s="127">
        <v>44348.605555555558</v>
      </c>
    </row>
    <row r="22" spans="1:17" ht="18" hidden="1" x14ac:dyDescent="0.25">
      <c r="A22" s="86" t="str">
        <f>VLOOKUP(E22,'LISTADO ATM'!$A$2:$C$894,3,0)</f>
        <v>SUR</v>
      </c>
      <c r="B22" s="117" t="s">
        <v>2499</v>
      </c>
      <c r="C22" s="120">
        <v>44199.69189814815</v>
      </c>
      <c r="D22" s="120" t="s">
        <v>2477</v>
      </c>
      <c r="E22" s="121">
        <v>403</v>
      </c>
      <c r="F22" s="86" t="str">
        <f>VLOOKUP(E22,VIP!$A$2:$O11084,2,0)</f>
        <v>DRBR403</v>
      </c>
      <c r="G22" s="119" t="str">
        <f>VLOOKUP(E22,'LISTADO ATM'!$A$2:$B$893,2,0)</f>
        <v xml:space="preserve">ATM Oficina Vicente Noble </v>
      </c>
      <c r="H22" s="119" t="str">
        <f>VLOOKUP(E22,VIP!$A$2:$O16005,7,FALSE)</f>
        <v>Si</v>
      </c>
      <c r="I22" s="119" t="str">
        <f>VLOOKUP(E22,VIP!$A$2:$O7970,8,FALSE)</f>
        <v>Si</v>
      </c>
      <c r="J22" s="119" t="str">
        <f>VLOOKUP(E22,VIP!$A$2:$O7920,8,FALSE)</f>
        <v>Si</v>
      </c>
      <c r="K22" s="119" t="str">
        <f>VLOOKUP(E22,VIP!$A$2:$O11494,6,0)</f>
        <v>NO</v>
      </c>
      <c r="L22" s="119" t="s">
        <v>2430</v>
      </c>
      <c r="M22" s="127" t="s">
        <v>2586</v>
      </c>
      <c r="N22" s="88" t="s">
        <v>2483</v>
      </c>
      <c r="O22" s="119" t="s">
        <v>2485</v>
      </c>
      <c r="P22" s="91"/>
      <c r="Q22" s="127">
        <v>44348.605555555558</v>
      </c>
    </row>
    <row r="23" spans="1:17" ht="18" hidden="1" x14ac:dyDescent="0.25">
      <c r="A23" s="86" t="str">
        <f>VLOOKUP(E23,'LISTADO ATM'!$A$2:$C$894,3,0)</f>
        <v>NORTE</v>
      </c>
      <c r="B23" s="117" t="s">
        <v>2500</v>
      </c>
      <c r="C23" s="120">
        <v>44200.401192129626</v>
      </c>
      <c r="D23" s="120" t="s">
        <v>2481</v>
      </c>
      <c r="E23" s="121">
        <v>520</v>
      </c>
      <c r="F23" s="86" t="str">
        <f>VLOOKUP(E23,VIP!$A$2:$O11093,2,0)</f>
        <v>DRBR520</v>
      </c>
      <c r="G23" s="119" t="str">
        <f>VLOOKUP(E23,'LISTADO ATM'!$A$2:$B$893,2,0)</f>
        <v xml:space="preserve">ATM Cooperativa Navarrete (COOPNAVA) </v>
      </c>
      <c r="H23" s="119" t="str">
        <f>VLOOKUP(E23,VIP!$A$2:$O16014,7,FALSE)</f>
        <v>Si</v>
      </c>
      <c r="I23" s="119" t="str">
        <f>VLOOKUP(E23,VIP!$A$2:$O7979,8,FALSE)</f>
        <v>Si</v>
      </c>
      <c r="J23" s="119" t="str">
        <f>VLOOKUP(E23,VIP!$A$2:$O7929,8,FALSE)</f>
        <v>Si</v>
      </c>
      <c r="K23" s="119" t="str">
        <f>VLOOKUP(E23,VIP!$A$2:$O11503,6,0)</f>
        <v>NO</v>
      </c>
      <c r="L23" s="119" t="s">
        <v>2430</v>
      </c>
      <c r="M23" s="127" t="s">
        <v>2586</v>
      </c>
      <c r="N23" s="127" t="s">
        <v>2585</v>
      </c>
      <c r="O23" s="119" t="s">
        <v>2488</v>
      </c>
      <c r="P23" s="91"/>
      <c r="Q23" s="127">
        <v>44348.423611111109</v>
      </c>
    </row>
    <row r="24" spans="1:17" ht="18" hidden="1" x14ac:dyDescent="0.25">
      <c r="A24" s="86" t="str">
        <f>VLOOKUP(E24,'LISTADO ATM'!$A$2:$C$894,3,0)</f>
        <v>DISTRITO NACIONAL</v>
      </c>
      <c r="B24" s="117" t="s">
        <v>2502</v>
      </c>
      <c r="C24" s="120">
        <v>44200.465428240743</v>
      </c>
      <c r="D24" s="120" t="s">
        <v>2477</v>
      </c>
      <c r="E24" s="121">
        <v>724</v>
      </c>
      <c r="F24" s="86" t="str">
        <f>VLOOKUP(E24,VIP!$A$2:$O11098,2,0)</f>
        <v>DRBR997</v>
      </c>
      <c r="G24" s="119" t="str">
        <f>VLOOKUP(E24,'LISTADO ATM'!$A$2:$B$893,2,0)</f>
        <v xml:space="preserve">ATM El Huacal I </v>
      </c>
      <c r="H24" s="119" t="str">
        <f>VLOOKUP(E24,VIP!$A$2:$O16019,7,FALSE)</f>
        <v>Si</v>
      </c>
      <c r="I24" s="119" t="str">
        <f>VLOOKUP(E24,VIP!$A$2:$O7984,8,FALSE)</f>
        <v>Si</v>
      </c>
      <c r="J24" s="119" t="str">
        <f>VLOOKUP(E24,VIP!$A$2:$O7934,8,FALSE)</f>
        <v>Si</v>
      </c>
      <c r="K24" s="119" t="str">
        <f>VLOOKUP(E24,VIP!$A$2:$O11508,6,0)</f>
        <v>NO</v>
      </c>
      <c r="L24" s="119" t="s">
        <v>2466</v>
      </c>
      <c r="M24" s="127" t="s">
        <v>2586</v>
      </c>
      <c r="N24" s="88" t="s">
        <v>2483</v>
      </c>
      <c r="O24" s="119" t="s">
        <v>2485</v>
      </c>
      <c r="P24" s="91"/>
      <c r="Q24" s="127">
        <v>44348.423611111109</v>
      </c>
    </row>
    <row r="25" spans="1:17" ht="18" hidden="1" x14ac:dyDescent="0.25">
      <c r="A25" s="86" t="str">
        <f>VLOOKUP(E25,'LISTADO ATM'!$A$2:$C$894,3,0)</f>
        <v>NORTE</v>
      </c>
      <c r="B25" s="117" t="s">
        <v>2501</v>
      </c>
      <c r="C25" s="120">
        <v>44200.470266203702</v>
      </c>
      <c r="D25" s="120" t="s">
        <v>2478</v>
      </c>
      <c r="E25" s="121">
        <v>888</v>
      </c>
      <c r="F25" s="86" t="str">
        <f>VLOOKUP(E25,VIP!$A$2:$O11093,2,0)</f>
        <v>DRBR888</v>
      </c>
      <c r="G25" s="119" t="str">
        <f>VLOOKUP(E25,'LISTADO ATM'!$A$2:$B$893,2,0)</f>
        <v>ATM Oficina galeria 56 II (SFM)</v>
      </c>
      <c r="H25" s="119" t="str">
        <f>VLOOKUP(E25,VIP!$A$2:$O16014,7,FALSE)</f>
        <v>Si</v>
      </c>
      <c r="I25" s="119" t="str">
        <f>VLOOKUP(E25,VIP!$A$2:$O7979,8,FALSE)</f>
        <v>Si</v>
      </c>
      <c r="J25" s="119" t="str">
        <f>VLOOKUP(E25,VIP!$A$2:$O7929,8,FALSE)</f>
        <v>Si</v>
      </c>
      <c r="K25" s="119" t="str">
        <f>VLOOKUP(E25,VIP!$A$2:$O11503,6,0)</f>
        <v>SI</v>
      </c>
      <c r="L25" s="119" t="s">
        <v>2466</v>
      </c>
      <c r="M25" s="127" t="s">
        <v>2586</v>
      </c>
      <c r="N25" s="88" t="s">
        <v>2483</v>
      </c>
      <c r="O25" s="119" t="s">
        <v>2487</v>
      </c>
      <c r="P25" s="91"/>
      <c r="Q25" s="127">
        <v>44348.423611111109</v>
      </c>
    </row>
    <row r="26" spans="1:17" ht="18" x14ac:dyDescent="0.25">
      <c r="A26" s="86" t="str">
        <f>VLOOKUP(E26,'LISTADO ATM'!$A$2:$C$894,3,0)</f>
        <v>DISTRITO NACIONAL</v>
      </c>
      <c r="B26" s="117" t="s">
        <v>2505</v>
      </c>
      <c r="C26" s="87">
        <v>44200.557164351849</v>
      </c>
      <c r="D26" s="87" t="s">
        <v>2189</v>
      </c>
      <c r="E26" s="115">
        <v>938</v>
      </c>
      <c r="F26" s="86" t="str">
        <f>VLOOKUP(E26,VIP!$A$2:$O11062,2,0)</f>
        <v>DRBR938</v>
      </c>
      <c r="G26" s="119" t="str">
        <f>VLOOKUP(E26,'LISTADO ATM'!$A$2:$B$893,2,0)</f>
        <v xml:space="preserve">ATM Autobanco Oficina Filadelfia Plaza </v>
      </c>
      <c r="H26" s="119" t="str">
        <f>VLOOKUP(E26,VIP!$A$2:$O15983,7,FALSE)</f>
        <v>Si</v>
      </c>
      <c r="I26" s="119" t="str">
        <f>VLOOKUP(E26,VIP!$A$2:$O7948,8,FALSE)</f>
        <v>Si</v>
      </c>
      <c r="J26" s="119" t="str">
        <f>VLOOKUP(E26,VIP!$A$2:$O7898,8,FALSE)</f>
        <v>Si</v>
      </c>
      <c r="K26" s="119" t="str">
        <f>VLOOKUP(E26,VIP!$A$2:$O11472,6,0)</f>
        <v>NO</v>
      </c>
      <c r="L26" s="119" t="s">
        <v>2228</v>
      </c>
      <c r="M26" s="88" t="s">
        <v>2473</v>
      </c>
      <c r="N26" s="88" t="s">
        <v>2483</v>
      </c>
      <c r="O26" s="119" t="s">
        <v>2486</v>
      </c>
      <c r="P26" s="91"/>
      <c r="Q26" s="90" t="s">
        <v>2228</v>
      </c>
    </row>
    <row r="27" spans="1:17" ht="18" hidden="1" x14ac:dyDescent="0.25">
      <c r="A27" s="86" t="str">
        <f>VLOOKUP(E27,'LISTADO ATM'!$A$2:$C$894,3,0)</f>
        <v>DISTRITO NACIONAL</v>
      </c>
      <c r="B27" s="117" t="s">
        <v>2504</v>
      </c>
      <c r="C27" s="87">
        <v>44200.557766203703</v>
      </c>
      <c r="D27" s="87" t="s">
        <v>2189</v>
      </c>
      <c r="E27" s="115">
        <v>438</v>
      </c>
      <c r="F27" s="86" t="str">
        <f>VLOOKUP(E27,VIP!$A$2:$O11061,2,0)</f>
        <v>DRBR438</v>
      </c>
      <c r="G27" s="119" t="str">
        <f>VLOOKUP(E27,'LISTADO ATM'!$A$2:$B$893,2,0)</f>
        <v xml:space="preserve">ATM Autobanco Torre IV </v>
      </c>
      <c r="H27" s="119" t="str">
        <f>VLOOKUP(E27,VIP!$A$2:$O15982,7,FALSE)</f>
        <v>Si</v>
      </c>
      <c r="I27" s="119" t="str">
        <f>VLOOKUP(E27,VIP!$A$2:$O7947,8,FALSE)</f>
        <v>Si</v>
      </c>
      <c r="J27" s="119" t="str">
        <f>VLOOKUP(E27,VIP!$A$2:$O7897,8,FALSE)</f>
        <v>Si</v>
      </c>
      <c r="K27" s="119" t="str">
        <f>VLOOKUP(E27,VIP!$A$2:$O11471,6,0)</f>
        <v>SI</v>
      </c>
      <c r="L27" s="119" t="s">
        <v>2228</v>
      </c>
      <c r="M27" s="127" t="s">
        <v>2586</v>
      </c>
      <c r="N27" s="88" t="s">
        <v>2483</v>
      </c>
      <c r="O27" s="119" t="s">
        <v>2486</v>
      </c>
      <c r="P27" s="91"/>
      <c r="Q27" s="127">
        <v>44348.605555555558</v>
      </c>
    </row>
    <row r="28" spans="1:17" ht="18" x14ac:dyDescent="0.25">
      <c r="A28" s="86" t="str">
        <f>VLOOKUP(E28,'LISTADO ATM'!$A$2:$C$894,3,0)</f>
        <v>DISTRITO NACIONAL</v>
      </c>
      <c r="B28" s="117" t="s">
        <v>2503</v>
      </c>
      <c r="C28" s="87">
        <v>44200.561597222222</v>
      </c>
      <c r="D28" s="87" t="s">
        <v>2189</v>
      </c>
      <c r="E28" s="115">
        <v>560</v>
      </c>
      <c r="F28" s="86" t="str">
        <f>VLOOKUP(E28,VIP!$A$2:$O11059,2,0)</f>
        <v>DRBR229</v>
      </c>
      <c r="G28" s="119" t="str">
        <f>VLOOKUP(E28,'LISTADO ATM'!$A$2:$B$893,2,0)</f>
        <v xml:space="preserve">ATM Junta Central Electoral </v>
      </c>
      <c r="H28" s="119" t="str">
        <f>VLOOKUP(E28,VIP!$A$2:$O15980,7,FALSE)</f>
        <v>Si</v>
      </c>
      <c r="I28" s="119" t="str">
        <f>VLOOKUP(E28,VIP!$A$2:$O7945,8,FALSE)</f>
        <v>Si</v>
      </c>
      <c r="J28" s="119" t="str">
        <f>VLOOKUP(E28,VIP!$A$2:$O7895,8,FALSE)</f>
        <v>Si</v>
      </c>
      <c r="K28" s="119" t="str">
        <f>VLOOKUP(E28,VIP!$A$2:$O11469,6,0)</f>
        <v>SI</v>
      </c>
      <c r="L28" s="119" t="s">
        <v>2228</v>
      </c>
      <c r="M28" s="88" t="s">
        <v>2473</v>
      </c>
      <c r="N28" s="88" t="s">
        <v>2483</v>
      </c>
      <c r="O28" s="119" t="s">
        <v>2486</v>
      </c>
      <c r="P28" s="91"/>
      <c r="Q28" s="90" t="s">
        <v>2228</v>
      </c>
    </row>
    <row r="29" spans="1:17" ht="18" hidden="1" x14ac:dyDescent="0.25">
      <c r="A29" s="86" t="str">
        <f>VLOOKUP(E29,'LISTADO ATM'!$A$2:$C$894,3,0)</f>
        <v>NORTE</v>
      </c>
      <c r="B29" s="117" t="s">
        <v>2506</v>
      </c>
      <c r="C29" s="87">
        <v>44200.714733796296</v>
      </c>
      <c r="D29" s="87" t="s">
        <v>2478</v>
      </c>
      <c r="E29" s="115">
        <v>857</v>
      </c>
      <c r="F29" s="86" t="str">
        <f>VLOOKUP(E29,VIP!$A$2:$O11069,2,0)</f>
        <v>DRBR857</v>
      </c>
      <c r="G29" s="119" t="str">
        <f>VLOOKUP(E29,'LISTADO ATM'!$A$2:$B$893,2,0)</f>
        <v xml:space="preserve">ATM Oficina Los Alamos </v>
      </c>
      <c r="H29" s="119" t="str">
        <f>VLOOKUP(E29,VIP!$A$2:$O15990,7,FALSE)</f>
        <v>Si</v>
      </c>
      <c r="I29" s="119" t="str">
        <f>VLOOKUP(E29,VIP!$A$2:$O7955,8,FALSE)</f>
        <v>Si</v>
      </c>
      <c r="J29" s="119" t="str">
        <f>VLOOKUP(E29,VIP!$A$2:$O7905,8,FALSE)</f>
        <v>Si</v>
      </c>
      <c r="K29" s="119" t="str">
        <f>VLOOKUP(E29,VIP!$A$2:$O11479,6,0)</f>
        <v>NO</v>
      </c>
      <c r="L29" s="119" t="s">
        <v>2430</v>
      </c>
      <c r="M29" s="127" t="s">
        <v>2586</v>
      </c>
      <c r="N29" s="88" t="s">
        <v>2483</v>
      </c>
      <c r="O29" s="119" t="s">
        <v>2487</v>
      </c>
      <c r="P29" s="91"/>
      <c r="Q29" s="127">
        <v>44348.605555555558</v>
      </c>
    </row>
    <row r="30" spans="1:17" ht="18" hidden="1" x14ac:dyDescent="0.25">
      <c r="A30" s="86" t="str">
        <f>VLOOKUP(E30,'LISTADO ATM'!$A$2:$C$894,3,0)</f>
        <v>NORTE</v>
      </c>
      <c r="B30" s="117" t="s">
        <v>2507</v>
      </c>
      <c r="C30" s="87">
        <v>44200.780578703707</v>
      </c>
      <c r="D30" s="87" t="s">
        <v>2190</v>
      </c>
      <c r="E30" s="115">
        <v>633</v>
      </c>
      <c r="F30" s="86" t="str">
        <f>VLOOKUP(E30,VIP!$A$2:$O11062,2,0)</f>
        <v>DRBR260</v>
      </c>
      <c r="G30" s="119" t="str">
        <f>VLOOKUP(E30,'LISTADO ATM'!$A$2:$B$893,2,0)</f>
        <v xml:space="preserve">ATM Autobanco Las Colinas </v>
      </c>
      <c r="H30" s="119" t="str">
        <f>VLOOKUP(E30,VIP!$A$2:$O15983,7,FALSE)</f>
        <v>Si</v>
      </c>
      <c r="I30" s="119" t="str">
        <f>VLOOKUP(E30,VIP!$A$2:$O7948,8,FALSE)</f>
        <v>Si</v>
      </c>
      <c r="J30" s="119" t="str">
        <f>VLOOKUP(E30,VIP!$A$2:$O7898,8,FALSE)</f>
        <v>Si</v>
      </c>
      <c r="K30" s="119" t="str">
        <f>VLOOKUP(E30,VIP!$A$2:$O11472,6,0)</f>
        <v>SI</v>
      </c>
      <c r="L30" s="119" t="s">
        <v>2228</v>
      </c>
      <c r="M30" s="127" t="s">
        <v>2586</v>
      </c>
      <c r="N30" s="88" t="s">
        <v>2483</v>
      </c>
      <c r="O30" s="119" t="s">
        <v>2484</v>
      </c>
      <c r="P30" s="91"/>
      <c r="Q30" s="127">
        <v>44348.605555555558</v>
      </c>
    </row>
    <row r="31" spans="1:17" ht="18" x14ac:dyDescent="0.25">
      <c r="A31" s="86" t="str">
        <f>VLOOKUP(E31,'LISTADO ATM'!$A$2:$C$894,3,0)</f>
        <v>NORTE</v>
      </c>
      <c r="B31" s="117" t="s">
        <v>2508</v>
      </c>
      <c r="C31" s="87">
        <v>44200.861863425926</v>
      </c>
      <c r="D31" s="87" t="s">
        <v>2481</v>
      </c>
      <c r="E31" s="115">
        <v>990</v>
      </c>
      <c r="F31" s="86" t="str">
        <f>VLOOKUP(E31,VIP!$A$2:$O11067,2,0)</f>
        <v>DRBR742</v>
      </c>
      <c r="G31" s="119" t="str">
        <f>VLOOKUP(E31,'LISTADO ATM'!$A$2:$B$893,2,0)</f>
        <v xml:space="preserve">ATM Autoservicio Bonao II </v>
      </c>
      <c r="H31" s="119" t="str">
        <f>VLOOKUP(E31,VIP!$A$2:$O15988,7,FALSE)</f>
        <v>Si</v>
      </c>
      <c r="I31" s="119" t="str">
        <f>VLOOKUP(E31,VIP!$A$2:$O7953,8,FALSE)</f>
        <v>Si</v>
      </c>
      <c r="J31" s="119" t="str">
        <f>VLOOKUP(E31,VIP!$A$2:$O7903,8,FALSE)</f>
        <v>Si</v>
      </c>
      <c r="K31" s="119" t="str">
        <f>VLOOKUP(E31,VIP!$A$2:$O11477,6,0)</f>
        <v>NO</v>
      </c>
      <c r="L31" s="119" t="s">
        <v>2509</v>
      </c>
      <c r="M31" s="88" t="s">
        <v>2473</v>
      </c>
      <c r="N31" s="88" t="s">
        <v>2483</v>
      </c>
      <c r="O31" s="119" t="s">
        <v>2488</v>
      </c>
      <c r="P31" s="91"/>
      <c r="Q31" s="90" t="s">
        <v>2509</v>
      </c>
    </row>
    <row r="32" spans="1:17" ht="18" hidden="1" x14ac:dyDescent="0.25">
      <c r="A32" s="86" t="str">
        <f>VLOOKUP(E32,'LISTADO ATM'!$A$2:$C$894,3,0)</f>
        <v>NORTE</v>
      </c>
      <c r="B32" s="117" t="s">
        <v>2512</v>
      </c>
      <c r="C32" s="87">
        <v>44201.026944444442</v>
      </c>
      <c r="D32" s="87" t="s">
        <v>2481</v>
      </c>
      <c r="E32" s="115">
        <v>832</v>
      </c>
      <c r="F32" s="86" t="str">
        <f>VLOOKUP(E32,VIP!$A$2:$O11076,2,0)</f>
        <v>DRBR832</v>
      </c>
      <c r="G32" s="119" t="str">
        <f>VLOOKUP(E32,'LISTADO ATM'!$A$2:$B$893,2,0)</f>
        <v xml:space="preserve">ATM Hospital Traumatológico La Vega </v>
      </c>
      <c r="H32" s="119" t="str">
        <f>VLOOKUP(E32,VIP!$A$2:$O15997,7,FALSE)</f>
        <v>Si</v>
      </c>
      <c r="I32" s="119" t="str">
        <f>VLOOKUP(E32,VIP!$A$2:$O7962,8,FALSE)</f>
        <v>Si</v>
      </c>
      <c r="J32" s="119" t="str">
        <f>VLOOKUP(E32,VIP!$A$2:$O7912,8,FALSE)</f>
        <v>Si</v>
      </c>
      <c r="K32" s="119" t="str">
        <f>VLOOKUP(E32,VIP!$A$2:$O11486,6,0)</f>
        <v>NO</v>
      </c>
      <c r="L32" s="119" t="s">
        <v>2430</v>
      </c>
      <c r="M32" s="127" t="s">
        <v>2586</v>
      </c>
      <c r="N32" s="88" t="s">
        <v>2483</v>
      </c>
      <c r="O32" s="119" t="s">
        <v>2488</v>
      </c>
      <c r="P32" s="91"/>
      <c r="Q32" s="127">
        <v>44348.423611111109</v>
      </c>
    </row>
    <row r="33" spans="1:17" ht="18" hidden="1" x14ac:dyDescent="0.25">
      <c r="A33" s="86" t="str">
        <f>VLOOKUP(E33,'LISTADO ATM'!$A$2:$C$894,3,0)</f>
        <v>DISTRITO NACIONAL</v>
      </c>
      <c r="B33" s="117" t="s">
        <v>2511</v>
      </c>
      <c r="C33" s="87">
        <v>44201.046469907407</v>
      </c>
      <c r="D33" s="87" t="s">
        <v>2478</v>
      </c>
      <c r="E33" s="115">
        <v>516</v>
      </c>
      <c r="F33" s="86" t="str">
        <f>VLOOKUP(E33,VIP!$A$2:$O11073,2,0)</f>
        <v>DRBR516</v>
      </c>
      <c r="G33" s="119" t="str">
        <f>VLOOKUP(E33,'LISTADO ATM'!$A$2:$B$893,2,0)</f>
        <v xml:space="preserve">ATM Oficina Gascue </v>
      </c>
      <c r="H33" s="119" t="str">
        <f>VLOOKUP(E33,VIP!$A$2:$O15994,7,FALSE)</f>
        <v>Si</v>
      </c>
      <c r="I33" s="119" t="str">
        <f>VLOOKUP(E33,VIP!$A$2:$O7959,8,FALSE)</f>
        <v>Si</v>
      </c>
      <c r="J33" s="119" t="str">
        <f>VLOOKUP(E33,VIP!$A$2:$O7909,8,FALSE)</f>
        <v>Si</v>
      </c>
      <c r="K33" s="119" t="str">
        <f>VLOOKUP(E33,VIP!$A$2:$O11483,6,0)</f>
        <v>SI</v>
      </c>
      <c r="L33" s="119" t="s">
        <v>2430</v>
      </c>
      <c r="M33" s="127" t="s">
        <v>2586</v>
      </c>
      <c r="N33" s="88" t="s">
        <v>2483</v>
      </c>
      <c r="O33" s="119" t="s">
        <v>2496</v>
      </c>
      <c r="P33" s="91"/>
      <c r="Q33" s="127">
        <v>44348.423611111109</v>
      </c>
    </row>
    <row r="34" spans="1:17" ht="18" x14ac:dyDescent="0.25">
      <c r="A34" s="86" t="str">
        <f>VLOOKUP(E34,'LISTADO ATM'!$A$2:$C$894,3,0)</f>
        <v>SUR</v>
      </c>
      <c r="B34" s="117" t="s">
        <v>2510</v>
      </c>
      <c r="C34" s="87">
        <v>44201.059502314813</v>
      </c>
      <c r="D34" s="87" t="s">
        <v>2478</v>
      </c>
      <c r="E34" s="115">
        <v>767</v>
      </c>
      <c r="F34" s="86" t="str">
        <f>VLOOKUP(E34,VIP!$A$2:$O11070,2,0)</f>
        <v>DRBR059</v>
      </c>
      <c r="G34" s="119" t="str">
        <f>VLOOKUP(E34,'LISTADO ATM'!$A$2:$B$893,2,0)</f>
        <v xml:space="preserve">ATM S/M Diverso (Azua) </v>
      </c>
      <c r="H34" s="119" t="str">
        <f>VLOOKUP(E34,VIP!$A$2:$O15991,7,FALSE)</f>
        <v>Si</v>
      </c>
      <c r="I34" s="119" t="str">
        <f>VLOOKUP(E34,VIP!$A$2:$O7956,8,FALSE)</f>
        <v>No</v>
      </c>
      <c r="J34" s="119" t="str">
        <f>VLOOKUP(E34,VIP!$A$2:$O7906,8,FALSE)</f>
        <v>No</v>
      </c>
      <c r="K34" s="119" t="str">
        <f>VLOOKUP(E34,VIP!$A$2:$O11480,6,0)</f>
        <v>NO</v>
      </c>
      <c r="L34" s="119" t="s">
        <v>2430</v>
      </c>
      <c r="M34" s="88" t="s">
        <v>2473</v>
      </c>
      <c r="N34" s="88" t="s">
        <v>2483</v>
      </c>
      <c r="O34" s="119" t="s">
        <v>2496</v>
      </c>
      <c r="P34" s="91"/>
      <c r="Q34" s="90" t="s">
        <v>2430</v>
      </c>
    </row>
    <row r="35" spans="1:17" ht="18" hidden="1" x14ac:dyDescent="0.25">
      <c r="A35" s="86" t="str">
        <f>VLOOKUP(E35,'LISTADO ATM'!$A$2:$C$894,3,0)</f>
        <v>NORTE</v>
      </c>
      <c r="B35" s="117" t="s">
        <v>2514</v>
      </c>
      <c r="C35" s="87">
        <v>44201.342210648145</v>
      </c>
      <c r="D35" s="87" t="s">
        <v>2481</v>
      </c>
      <c r="E35" s="115">
        <v>937</v>
      </c>
      <c r="F35" s="86" t="str">
        <f>VLOOKUP(E35,VIP!$A$2:$O11070,2,0)</f>
        <v>DRBR937</v>
      </c>
      <c r="G35" s="119" t="str">
        <f>VLOOKUP(E35,'LISTADO ATM'!$A$2:$B$893,2,0)</f>
        <v xml:space="preserve">ATM Autobanco Oficina La Vega II </v>
      </c>
      <c r="H35" s="119" t="str">
        <f>VLOOKUP(E35,VIP!$A$2:$O15991,7,FALSE)</f>
        <v>Si</v>
      </c>
      <c r="I35" s="119" t="str">
        <f>VLOOKUP(E35,VIP!$A$2:$O7956,8,FALSE)</f>
        <v>Si</v>
      </c>
      <c r="J35" s="119" t="str">
        <f>VLOOKUP(E35,VIP!$A$2:$O7906,8,FALSE)</f>
        <v>Si</v>
      </c>
      <c r="K35" s="119" t="str">
        <f>VLOOKUP(E35,VIP!$A$2:$O11480,6,0)</f>
        <v>NO</v>
      </c>
      <c r="L35" s="119" t="s">
        <v>2430</v>
      </c>
      <c r="M35" s="127" t="s">
        <v>2586</v>
      </c>
      <c r="N35" s="88" t="s">
        <v>2483</v>
      </c>
      <c r="O35" s="119" t="s">
        <v>2488</v>
      </c>
      <c r="P35" s="91"/>
      <c r="Q35" s="127">
        <v>44348.605555555558</v>
      </c>
    </row>
    <row r="36" spans="1:17" ht="18" x14ac:dyDescent="0.25">
      <c r="A36" s="86" t="str">
        <f>VLOOKUP(E36,'LISTADO ATM'!$A$2:$C$894,3,0)</f>
        <v>DISTRITO NACIONAL</v>
      </c>
      <c r="B36" s="117" t="s">
        <v>2516</v>
      </c>
      <c r="C36" s="87">
        <v>44201.420567129629</v>
      </c>
      <c r="D36" s="87" t="s">
        <v>2189</v>
      </c>
      <c r="E36" s="115">
        <v>231</v>
      </c>
      <c r="F36" s="86" t="str">
        <f>VLOOKUP(E36,VIP!$A$2:$O11071,2,0)</f>
        <v>DRBR231</v>
      </c>
      <c r="G36" s="119" t="str">
        <f>VLOOKUP(E36,'LISTADO ATM'!$A$2:$B$893,2,0)</f>
        <v xml:space="preserve">ATM Oficina Zona Oriental </v>
      </c>
      <c r="H36" s="119" t="str">
        <f>VLOOKUP(E36,VIP!$A$2:$O15992,7,FALSE)</f>
        <v>Si</v>
      </c>
      <c r="I36" s="119" t="str">
        <f>VLOOKUP(E36,VIP!$A$2:$O7957,8,FALSE)</f>
        <v>Si</v>
      </c>
      <c r="J36" s="119" t="str">
        <f>VLOOKUP(E36,VIP!$A$2:$O7907,8,FALSE)</f>
        <v>Si</v>
      </c>
      <c r="K36" s="119" t="str">
        <f>VLOOKUP(E36,VIP!$A$2:$O11481,6,0)</f>
        <v>SI</v>
      </c>
      <c r="L36" s="119" t="s">
        <v>2228</v>
      </c>
      <c r="M36" s="88" t="s">
        <v>2473</v>
      </c>
      <c r="N36" s="88" t="s">
        <v>2483</v>
      </c>
      <c r="O36" s="119" t="s">
        <v>2486</v>
      </c>
      <c r="P36" s="91"/>
      <c r="Q36" s="90" t="s">
        <v>2228</v>
      </c>
    </row>
    <row r="37" spans="1:17" ht="18" hidden="1" x14ac:dyDescent="0.25">
      <c r="A37" s="86" t="str">
        <f>VLOOKUP(E37,'LISTADO ATM'!$A$2:$C$894,3,0)</f>
        <v>DISTRITO NACIONAL</v>
      </c>
      <c r="B37" s="117" t="s">
        <v>2517</v>
      </c>
      <c r="C37" s="87">
        <v>44201.511631944442</v>
      </c>
      <c r="D37" s="87" t="s">
        <v>2189</v>
      </c>
      <c r="E37" s="115">
        <v>835</v>
      </c>
      <c r="F37" s="86" t="str">
        <f>VLOOKUP(E37,VIP!$A$2:$O11072,2,0)</f>
        <v>DRBR835</v>
      </c>
      <c r="G37" s="119" t="str">
        <f>VLOOKUP(E37,'LISTADO ATM'!$A$2:$B$893,2,0)</f>
        <v xml:space="preserve">ATM UNP Megacentro </v>
      </c>
      <c r="H37" s="119" t="str">
        <f>VLOOKUP(E37,VIP!$A$2:$O15993,7,FALSE)</f>
        <v>Si</v>
      </c>
      <c r="I37" s="119" t="str">
        <f>VLOOKUP(E37,VIP!$A$2:$O7958,8,FALSE)</f>
        <v>Si</v>
      </c>
      <c r="J37" s="119" t="str">
        <f>VLOOKUP(E37,VIP!$A$2:$O7908,8,FALSE)</f>
        <v>Si</v>
      </c>
      <c r="K37" s="119" t="str">
        <f>VLOOKUP(E37,VIP!$A$2:$O11482,6,0)</f>
        <v>SI</v>
      </c>
      <c r="L37" s="119" t="s">
        <v>2463</v>
      </c>
      <c r="M37" s="127" t="s">
        <v>2586</v>
      </c>
      <c r="N37" s="88" t="s">
        <v>2483</v>
      </c>
      <c r="O37" s="119" t="s">
        <v>2486</v>
      </c>
      <c r="P37" s="91"/>
      <c r="Q37" s="127">
        <v>44348.423611111109</v>
      </c>
    </row>
    <row r="38" spans="1:17" ht="18" hidden="1" x14ac:dyDescent="0.25">
      <c r="A38" s="86" t="str">
        <f>VLOOKUP(E38,'LISTADO ATM'!$A$2:$C$894,3,0)</f>
        <v>DISTRITO NACIONAL</v>
      </c>
      <c r="B38" s="117" t="s">
        <v>2518</v>
      </c>
      <c r="C38" s="87">
        <v>44201.514444444445</v>
      </c>
      <c r="D38" s="87" t="s">
        <v>2189</v>
      </c>
      <c r="E38" s="115">
        <v>989</v>
      </c>
      <c r="F38" s="86" t="str">
        <f>VLOOKUP(E38,VIP!$A$2:$O11073,2,0)</f>
        <v>DRBR989</v>
      </c>
      <c r="G38" s="119" t="str">
        <f>VLOOKUP(E38,'LISTADO ATM'!$A$2:$B$893,2,0)</f>
        <v xml:space="preserve">ATM Ministerio de Deportes </v>
      </c>
      <c r="H38" s="119" t="str">
        <f>VLOOKUP(E38,VIP!$A$2:$O15994,7,FALSE)</f>
        <v>Si</v>
      </c>
      <c r="I38" s="119" t="str">
        <f>VLOOKUP(E38,VIP!$A$2:$O7959,8,FALSE)</f>
        <v>Si</v>
      </c>
      <c r="J38" s="119" t="str">
        <f>VLOOKUP(E38,VIP!$A$2:$O7909,8,FALSE)</f>
        <v>Si</v>
      </c>
      <c r="K38" s="119" t="str">
        <f>VLOOKUP(E38,VIP!$A$2:$O11483,6,0)</f>
        <v>NO</v>
      </c>
      <c r="L38" s="119" t="s">
        <v>2254</v>
      </c>
      <c r="M38" s="127" t="s">
        <v>2586</v>
      </c>
      <c r="N38" s="88" t="s">
        <v>2483</v>
      </c>
      <c r="O38" s="119" t="s">
        <v>2486</v>
      </c>
      <c r="P38" s="91"/>
      <c r="Q38" s="127">
        <v>44348.423611111109</v>
      </c>
    </row>
    <row r="39" spans="1:17" ht="18" x14ac:dyDescent="0.25">
      <c r="A39" s="86" t="str">
        <f>VLOOKUP(E39,'LISTADO ATM'!$A$2:$C$894,3,0)</f>
        <v>NORTE</v>
      </c>
      <c r="B39" s="117" t="s">
        <v>2519</v>
      </c>
      <c r="C39" s="87">
        <v>44201.519699074073</v>
      </c>
      <c r="D39" s="87" t="s">
        <v>2190</v>
      </c>
      <c r="E39" s="115">
        <v>635</v>
      </c>
      <c r="F39" s="86" t="str">
        <f>VLOOKUP(E39,VIP!$A$2:$O11075,2,0)</f>
        <v>DRBR12J</v>
      </c>
      <c r="G39" s="119" t="str">
        <f>VLOOKUP(E39,'LISTADO ATM'!$A$2:$B$893,2,0)</f>
        <v xml:space="preserve">ATM Zona Franca Tamboril </v>
      </c>
      <c r="H39" s="119" t="str">
        <f>VLOOKUP(E39,VIP!$A$2:$O15996,7,FALSE)</f>
        <v>Si</v>
      </c>
      <c r="I39" s="119" t="str">
        <f>VLOOKUP(E39,VIP!$A$2:$O7961,8,FALSE)</f>
        <v>Si</v>
      </c>
      <c r="J39" s="119" t="str">
        <f>VLOOKUP(E39,VIP!$A$2:$O7911,8,FALSE)</f>
        <v>Si</v>
      </c>
      <c r="K39" s="119" t="str">
        <f>VLOOKUP(E39,VIP!$A$2:$O11485,6,0)</f>
        <v>NO</v>
      </c>
      <c r="L39" s="119" t="s">
        <v>2228</v>
      </c>
      <c r="M39" s="88" t="s">
        <v>2473</v>
      </c>
      <c r="N39" s="88" t="s">
        <v>2483</v>
      </c>
      <c r="O39" s="119" t="s">
        <v>2484</v>
      </c>
      <c r="P39" s="91"/>
      <c r="Q39" s="90" t="s">
        <v>2228</v>
      </c>
    </row>
    <row r="40" spans="1:17" ht="18" hidden="1" x14ac:dyDescent="0.25">
      <c r="A40" s="86" t="str">
        <f>VLOOKUP(E40,'LISTADO ATM'!$A$2:$C$894,3,0)</f>
        <v>DISTRITO NACIONAL</v>
      </c>
      <c r="B40" s="117" t="s">
        <v>2520</v>
      </c>
      <c r="C40" s="87">
        <v>44201.522291666668</v>
      </c>
      <c r="D40" s="87" t="s">
        <v>2478</v>
      </c>
      <c r="E40" s="115">
        <v>946</v>
      </c>
      <c r="F40" s="86" t="str">
        <f>VLOOKUP(E40,VIP!$A$2:$O11076,2,0)</f>
        <v>DRBR24R</v>
      </c>
      <c r="G40" s="119" t="str">
        <f>VLOOKUP(E40,'LISTADO ATM'!$A$2:$B$893,2,0)</f>
        <v xml:space="preserve">ATM Oficina Núñez de Cáceres I </v>
      </c>
      <c r="H40" s="119" t="str">
        <f>VLOOKUP(E40,VIP!$A$2:$O15997,7,FALSE)</f>
        <v>Si</v>
      </c>
      <c r="I40" s="119" t="str">
        <f>VLOOKUP(E40,VIP!$A$2:$O7962,8,FALSE)</f>
        <v>Si</v>
      </c>
      <c r="J40" s="119" t="str">
        <f>VLOOKUP(E40,VIP!$A$2:$O7912,8,FALSE)</f>
        <v>Si</v>
      </c>
      <c r="K40" s="119" t="str">
        <f>VLOOKUP(E40,VIP!$A$2:$O11486,6,0)</f>
        <v>NO</v>
      </c>
      <c r="L40" s="119" t="s">
        <v>2466</v>
      </c>
      <c r="M40" s="127" t="s">
        <v>2586</v>
      </c>
      <c r="N40" s="88" t="s">
        <v>2483</v>
      </c>
      <c r="O40" s="119" t="s">
        <v>2487</v>
      </c>
      <c r="P40" s="91"/>
      <c r="Q40" s="127">
        <v>44348.605555555558</v>
      </c>
    </row>
    <row r="41" spans="1:17" ht="18" hidden="1" x14ac:dyDescent="0.25">
      <c r="A41" s="86" t="str">
        <f>VLOOKUP(E41,'LISTADO ATM'!$A$2:$C$894,3,0)</f>
        <v>DISTRITO NACIONAL</v>
      </c>
      <c r="B41" s="117" t="s">
        <v>2521</v>
      </c>
      <c r="C41" s="87">
        <v>44201.540891203702</v>
      </c>
      <c r="D41" s="87" t="s">
        <v>2189</v>
      </c>
      <c r="E41" s="115">
        <v>911</v>
      </c>
      <c r="F41" s="86" t="str">
        <f>VLOOKUP(E41,VIP!$A$2:$O11077,2,0)</f>
        <v>DRBR911</v>
      </c>
      <c r="G41" s="119" t="str">
        <f>VLOOKUP(E41,'LISTADO ATM'!$A$2:$B$893,2,0)</f>
        <v xml:space="preserve">ATM Oficina Venezuela II </v>
      </c>
      <c r="H41" s="119" t="str">
        <f>VLOOKUP(E41,VIP!$A$2:$O15998,7,FALSE)</f>
        <v>Si</v>
      </c>
      <c r="I41" s="119" t="str">
        <f>VLOOKUP(E41,VIP!$A$2:$O7963,8,FALSE)</f>
        <v>Si</v>
      </c>
      <c r="J41" s="119" t="str">
        <f>VLOOKUP(E41,VIP!$A$2:$O7913,8,FALSE)</f>
        <v>Si</v>
      </c>
      <c r="K41" s="119" t="str">
        <f>VLOOKUP(E41,VIP!$A$2:$O11487,6,0)</f>
        <v>SI</v>
      </c>
      <c r="L41" s="119" t="s">
        <v>2228</v>
      </c>
      <c r="M41" s="127" t="s">
        <v>2586</v>
      </c>
      <c r="N41" s="88" t="s">
        <v>2483</v>
      </c>
      <c r="O41" s="119" t="s">
        <v>2486</v>
      </c>
      <c r="P41" s="91"/>
      <c r="Q41" s="127">
        <v>44348.423611111109</v>
      </c>
    </row>
    <row r="42" spans="1:17" ht="18" hidden="1" x14ac:dyDescent="0.25">
      <c r="A42" s="86" t="str">
        <f>VLOOKUP(E42,'LISTADO ATM'!$A$2:$C$894,3,0)</f>
        <v>NORTE</v>
      </c>
      <c r="B42" s="117" t="s">
        <v>2522</v>
      </c>
      <c r="C42" s="87">
        <v>44201.55609953704</v>
      </c>
      <c r="D42" s="87" t="s">
        <v>2190</v>
      </c>
      <c r="E42" s="115">
        <v>518</v>
      </c>
      <c r="F42" s="86" t="str">
        <f>VLOOKUP(E42,VIP!$A$2:$O11079,2,0)</f>
        <v>DRBR518</v>
      </c>
      <c r="G42" s="119" t="str">
        <f>VLOOKUP(E42,'LISTADO ATM'!$A$2:$B$893,2,0)</f>
        <v xml:space="preserve">ATM Autobanco Los Alamos </v>
      </c>
      <c r="H42" s="119" t="str">
        <f>VLOOKUP(E42,VIP!$A$2:$O16000,7,FALSE)</f>
        <v>Si</v>
      </c>
      <c r="I42" s="119" t="str">
        <f>VLOOKUP(E42,VIP!$A$2:$O7965,8,FALSE)</f>
        <v>Si</v>
      </c>
      <c r="J42" s="119" t="str">
        <f>VLOOKUP(E42,VIP!$A$2:$O7915,8,FALSE)</f>
        <v>Si</v>
      </c>
      <c r="K42" s="119" t="str">
        <f>VLOOKUP(E42,VIP!$A$2:$O11489,6,0)</f>
        <v>NO</v>
      </c>
      <c r="L42" s="119" t="s">
        <v>2228</v>
      </c>
      <c r="M42" s="127" t="s">
        <v>2586</v>
      </c>
      <c r="N42" s="88" t="s">
        <v>2483</v>
      </c>
      <c r="O42" s="119" t="s">
        <v>2490</v>
      </c>
      <c r="P42" s="91"/>
      <c r="Q42" s="127">
        <v>44348.605555555558</v>
      </c>
    </row>
    <row r="43" spans="1:17" ht="18" hidden="1" x14ac:dyDescent="0.25">
      <c r="A43" s="86" t="str">
        <f>VLOOKUP(E43,'LISTADO ATM'!$A$2:$C$894,3,0)</f>
        <v>NORTE</v>
      </c>
      <c r="B43" s="117" t="s">
        <v>2523</v>
      </c>
      <c r="C43" s="87">
        <v>44201.557766203703</v>
      </c>
      <c r="D43" s="87" t="s">
        <v>2190</v>
      </c>
      <c r="E43" s="115">
        <v>601</v>
      </c>
      <c r="F43" s="86" t="str">
        <f>VLOOKUP(E43,VIP!$A$2:$O11080,2,0)</f>
        <v>DRBR255</v>
      </c>
      <c r="G43" s="119" t="str">
        <f>VLOOKUP(E43,'LISTADO ATM'!$A$2:$B$893,2,0)</f>
        <v xml:space="preserve">ATM Plaza Haché (Santiago) </v>
      </c>
      <c r="H43" s="119" t="str">
        <f>VLOOKUP(E43,VIP!$A$2:$O16001,7,FALSE)</f>
        <v>Si</v>
      </c>
      <c r="I43" s="119" t="str">
        <f>VLOOKUP(E43,VIP!$A$2:$O7966,8,FALSE)</f>
        <v>Si</v>
      </c>
      <c r="J43" s="119" t="str">
        <f>VLOOKUP(E43,VIP!$A$2:$O7916,8,FALSE)</f>
        <v>Si</v>
      </c>
      <c r="K43" s="119" t="str">
        <f>VLOOKUP(E43,VIP!$A$2:$O11490,6,0)</f>
        <v>NO</v>
      </c>
      <c r="L43" s="119" t="s">
        <v>2228</v>
      </c>
      <c r="M43" s="127" t="s">
        <v>2586</v>
      </c>
      <c r="N43" s="88" t="s">
        <v>2483</v>
      </c>
      <c r="O43" s="119" t="s">
        <v>2490</v>
      </c>
      <c r="P43" s="91"/>
      <c r="Q43" s="127">
        <v>44348.423611111109</v>
      </c>
    </row>
    <row r="44" spans="1:17" ht="18" x14ac:dyDescent="0.25">
      <c r="A44" s="86" t="str">
        <f>VLOOKUP(E44,'LISTADO ATM'!$A$2:$C$894,3,0)</f>
        <v>DISTRITO NACIONAL</v>
      </c>
      <c r="B44" s="117" t="s">
        <v>2524</v>
      </c>
      <c r="C44" s="87">
        <v>44201.567013888889</v>
      </c>
      <c r="D44" s="87" t="s">
        <v>2189</v>
      </c>
      <c r="E44" s="115">
        <v>29</v>
      </c>
      <c r="F44" s="86" t="str">
        <f>VLOOKUP(E44,VIP!$A$2:$O11081,2,0)</f>
        <v>DRBR029</v>
      </c>
      <c r="G44" s="119" t="str">
        <f>VLOOKUP(E44,'LISTADO ATM'!$A$2:$B$893,2,0)</f>
        <v xml:space="preserve">ATM AFP </v>
      </c>
      <c r="H44" s="119" t="str">
        <f>VLOOKUP(E44,VIP!$A$2:$O16002,7,FALSE)</f>
        <v>Si</v>
      </c>
      <c r="I44" s="119" t="str">
        <f>VLOOKUP(E44,VIP!$A$2:$O7967,8,FALSE)</f>
        <v>Si</v>
      </c>
      <c r="J44" s="119" t="str">
        <f>VLOOKUP(E44,VIP!$A$2:$O7917,8,FALSE)</f>
        <v>Si</v>
      </c>
      <c r="K44" s="119" t="str">
        <f>VLOOKUP(E44,VIP!$A$2:$O11491,6,0)</f>
        <v>NO</v>
      </c>
      <c r="L44" s="119" t="s">
        <v>2463</v>
      </c>
      <c r="M44" s="88" t="s">
        <v>2473</v>
      </c>
      <c r="N44" s="88" t="s">
        <v>2483</v>
      </c>
      <c r="O44" s="119" t="s">
        <v>2486</v>
      </c>
      <c r="P44" s="91"/>
      <c r="Q44" s="90" t="s">
        <v>2463</v>
      </c>
    </row>
    <row r="45" spans="1:17" ht="18" x14ac:dyDescent="0.25">
      <c r="A45" s="86" t="str">
        <f>VLOOKUP(E45,'LISTADO ATM'!$A$2:$C$894,3,0)</f>
        <v>DISTRITO NACIONAL</v>
      </c>
      <c r="B45" s="117" t="s">
        <v>2525</v>
      </c>
      <c r="C45" s="87">
        <v>44201.567349537036</v>
      </c>
      <c r="D45" s="87" t="s">
        <v>2189</v>
      </c>
      <c r="E45" s="115">
        <v>449</v>
      </c>
      <c r="F45" s="86" t="str">
        <f>VLOOKUP(E45,VIP!$A$2:$O11082,2,0)</f>
        <v>DRBR449</v>
      </c>
      <c r="G45" s="119" t="str">
        <f>VLOOKUP(E45,'LISTADO ATM'!$A$2:$B$893,2,0)</f>
        <v>ATM Autobanco Lope de Vega II</v>
      </c>
      <c r="H45" s="119" t="str">
        <f>VLOOKUP(E45,VIP!$A$2:$O16003,7,FALSE)</f>
        <v>Si</v>
      </c>
      <c r="I45" s="119" t="str">
        <f>VLOOKUP(E45,VIP!$A$2:$O7968,8,FALSE)</f>
        <v>Si</v>
      </c>
      <c r="J45" s="119" t="str">
        <f>VLOOKUP(E45,VIP!$A$2:$O7918,8,FALSE)</f>
        <v>Si</v>
      </c>
      <c r="K45" s="119" t="str">
        <f>VLOOKUP(E45,VIP!$A$2:$O11492,6,0)</f>
        <v>NO</v>
      </c>
      <c r="L45" s="119" t="s">
        <v>2228</v>
      </c>
      <c r="M45" s="88" t="s">
        <v>2473</v>
      </c>
      <c r="N45" s="88" t="s">
        <v>2483</v>
      </c>
      <c r="O45" s="119" t="s">
        <v>2486</v>
      </c>
      <c r="P45" s="91"/>
      <c r="Q45" s="90" t="s">
        <v>2228</v>
      </c>
    </row>
    <row r="46" spans="1:17" ht="18" hidden="1" x14ac:dyDescent="0.25">
      <c r="A46" s="86" t="str">
        <f>VLOOKUP(E46,'LISTADO ATM'!$A$2:$C$894,3,0)</f>
        <v>NORTE</v>
      </c>
      <c r="B46" s="117" t="s">
        <v>2526</v>
      </c>
      <c r="C46" s="87">
        <v>44201.571956018517</v>
      </c>
      <c r="D46" s="87" t="s">
        <v>2189</v>
      </c>
      <c r="E46" s="115">
        <v>357</v>
      </c>
      <c r="F46" s="86" t="str">
        <f>VLOOKUP(E46,VIP!$A$2:$O11084,2,0)</f>
        <v>DRBR357</v>
      </c>
      <c r="G46" s="119" t="str">
        <f>VLOOKUP(E46,'LISTADO ATM'!$A$2:$B$893,2,0)</f>
        <v xml:space="preserve">ATM Universidad Nacional Evangélica (Santiago) </v>
      </c>
      <c r="H46" s="119" t="str">
        <f>VLOOKUP(E46,VIP!$A$2:$O16005,7,FALSE)</f>
        <v>Si</v>
      </c>
      <c r="I46" s="119" t="str">
        <f>VLOOKUP(E46,VIP!$A$2:$O7970,8,FALSE)</f>
        <v>Si</v>
      </c>
      <c r="J46" s="119" t="str">
        <f>VLOOKUP(E46,VIP!$A$2:$O7920,8,FALSE)</f>
        <v>Si</v>
      </c>
      <c r="K46" s="119" t="str">
        <f>VLOOKUP(E46,VIP!$A$2:$O11494,6,0)</f>
        <v>NO</v>
      </c>
      <c r="L46" s="119" t="s">
        <v>2463</v>
      </c>
      <c r="M46" s="127" t="s">
        <v>2586</v>
      </c>
      <c r="N46" s="88" t="s">
        <v>2483</v>
      </c>
      <c r="O46" s="119" t="s">
        <v>2486</v>
      </c>
      <c r="P46" s="91"/>
      <c r="Q46" s="127">
        <v>44348.605555555558</v>
      </c>
    </row>
    <row r="47" spans="1:17" ht="18" x14ac:dyDescent="0.25">
      <c r="A47" s="86" t="str">
        <f>VLOOKUP(E47,'LISTADO ATM'!$A$2:$C$894,3,0)</f>
        <v>NORTE</v>
      </c>
      <c r="B47" s="117" t="s">
        <v>2527</v>
      </c>
      <c r="C47" s="87">
        <v>44201.619502314818</v>
      </c>
      <c r="D47" s="87" t="s">
        <v>2190</v>
      </c>
      <c r="E47" s="115">
        <v>653</v>
      </c>
      <c r="F47" s="86" t="str">
        <f>VLOOKUP(E47,VIP!$A$2:$O11086,2,0)</f>
        <v>DRBR653</v>
      </c>
      <c r="G47" s="119" t="str">
        <f>VLOOKUP(E47,'LISTADO ATM'!$A$2:$B$893,2,0)</f>
        <v>ATM Estación Isla Jarabacoa</v>
      </c>
      <c r="H47" s="119" t="str">
        <f>VLOOKUP(E47,VIP!$A$2:$O16007,7,FALSE)</f>
        <v>Si</v>
      </c>
      <c r="I47" s="119" t="str">
        <f>VLOOKUP(E47,VIP!$A$2:$O7972,8,FALSE)</f>
        <v>Si</v>
      </c>
      <c r="J47" s="119" t="str">
        <f>VLOOKUP(E47,VIP!$A$2:$O7922,8,FALSE)</f>
        <v>Si</v>
      </c>
      <c r="K47" s="119" t="str">
        <f>VLOOKUP(E47,VIP!$A$2:$O11496,6,0)</f>
        <v>NO</v>
      </c>
      <c r="L47" s="119" t="s">
        <v>2228</v>
      </c>
      <c r="M47" s="88" t="s">
        <v>2473</v>
      </c>
      <c r="N47" s="88" t="s">
        <v>2483</v>
      </c>
      <c r="O47" s="119" t="s">
        <v>2490</v>
      </c>
      <c r="P47" s="91"/>
      <c r="Q47" s="90" t="s">
        <v>2228</v>
      </c>
    </row>
    <row r="48" spans="1:17" ht="18" hidden="1" x14ac:dyDescent="0.25">
      <c r="A48" s="86" t="str">
        <f>VLOOKUP(E48,'LISTADO ATM'!$A$2:$C$894,3,0)</f>
        <v>DISTRITO NACIONAL</v>
      </c>
      <c r="B48" s="117" t="s">
        <v>2528</v>
      </c>
      <c r="C48" s="87">
        <v>44201.620844907404</v>
      </c>
      <c r="D48" s="87" t="s">
        <v>2478</v>
      </c>
      <c r="E48" s="115">
        <v>354</v>
      </c>
      <c r="F48" s="86" t="str">
        <f>VLOOKUP(E48,VIP!$A$2:$O11087,2,0)</f>
        <v>DRBR354</v>
      </c>
      <c r="G48" s="119" t="str">
        <f>VLOOKUP(E48,'LISTADO ATM'!$A$2:$B$893,2,0)</f>
        <v xml:space="preserve">ATM Oficina Núñez de Cáceres II </v>
      </c>
      <c r="H48" s="119" t="str">
        <f>VLOOKUP(E48,VIP!$A$2:$O16008,7,FALSE)</f>
        <v>Si</v>
      </c>
      <c r="I48" s="119" t="str">
        <f>VLOOKUP(E48,VIP!$A$2:$O7973,8,FALSE)</f>
        <v>Si</v>
      </c>
      <c r="J48" s="119" t="str">
        <f>VLOOKUP(E48,VIP!$A$2:$O7923,8,FALSE)</f>
        <v>Si</v>
      </c>
      <c r="K48" s="119" t="str">
        <f>VLOOKUP(E48,VIP!$A$2:$O11497,6,0)</f>
        <v>NO</v>
      </c>
      <c r="L48" s="119" t="s">
        <v>2430</v>
      </c>
      <c r="M48" s="127" t="s">
        <v>2586</v>
      </c>
      <c r="N48" s="88" t="s">
        <v>2483</v>
      </c>
      <c r="O48" s="119" t="s">
        <v>2487</v>
      </c>
      <c r="P48" s="91"/>
      <c r="Q48" s="127">
        <v>44348.423611111109</v>
      </c>
    </row>
    <row r="49" spans="1:17" ht="18" x14ac:dyDescent="0.25">
      <c r="A49" s="86" t="str">
        <f>VLOOKUP(E49,'LISTADO ATM'!$A$2:$C$894,3,0)</f>
        <v>DISTRITO NACIONAL</v>
      </c>
      <c r="B49" s="117" t="s">
        <v>2529</v>
      </c>
      <c r="C49" s="87">
        <v>44201.622696759259</v>
      </c>
      <c r="D49" s="87" t="s">
        <v>2477</v>
      </c>
      <c r="E49" s="115">
        <v>486</v>
      </c>
      <c r="F49" s="86" t="str">
        <f>VLOOKUP(E49,VIP!$A$2:$O11088,2,0)</f>
        <v>DRBR486</v>
      </c>
      <c r="G49" s="119" t="str">
        <f>VLOOKUP(E49,'LISTADO ATM'!$A$2:$B$893,2,0)</f>
        <v xml:space="preserve">ATM Olé La Caleta </v>
      </c>
      <c r="H49" s="119" t="str">
        <f>VLOOKUP(E49,VIP!$A$2:$O16009,7,FALSE)</f>
        <v>Si</v>
      </c>
      <c r="I49" s="119" t="str">
        <f>VLOOKUP(E49,VIP!$A$2:$O7974,8,FALSE)</f>
        <v>Si</v>
      </c>
      <c r="J49" s="119" t="str">
        <f>VLOOKUP(E49,VIP!$A$2:$O7924,8,FALSE)</f>
        <v>Si</v>
      </c>
      <c r="K49" s="119" t="str">
        <f>VLOOKUP(E49,VIP!$A$2:$O11498,6,0)</f>
        <v>NO</v>
      </c>
      <c r="L49" s="119" t="s">
        <v>2430</v>
      </c>
      <c r="M49" s="88" t="s">
        <v>2473</v>
      </c>
      <c r="N49" s="88" t="s">
        <v>2483</v>
      </c>
      <c r="O49" s="119" t="s">
        <v>2485</v>
      </c>
      <c r="P49" s="91"/>
      <c r="Q49" s="90" t="s">
        <v>2430</v>
      </c>
    </row>
    <row r="50" spans="1:17" ht="18" hidden="1" x14ac:dyDescent="0.25">
      <c r="A50" s="86" t="str">
        <f>VLOOKUP(E50,'LISTADO ATM'!$A$2:$C$894,3,0)</f>
        <v>ESTE</v>
      </c>
      <c r="B50" s="117" t="s">
        <v>2530</v>
      </c>
      <c r="C50" s="87">
        <v>44201.647268518522</v>
      </c>
      <c r="D50" s="87" t="s">
        <v>2477</v>
      </c>
      <c r="E50" s="115">
        <v>945</v>
      </c>
      <c r="F50" s="86" t="str">
        <f>VLOOKUP(E50,VIP!$A$2:$O11094,2,0)</f>
        <v>DRBR945</v>
      </c>
      <c r="G50" s="119" t="str">
        <f>VLOOKUP(E50,'LISTADO ATM'!$A$2:$B$893,2,0)</f>
        <v xml:space="preserve">ATM UNP El Valle (Hato Mayor) </v>
      </c>
      <c r="H50" s="119" t="str">
        <f>VLOOKUP(E50,VIP!$A$2:$O16015,7,FALSE)</f>
        <v>Si</v>
      </c>
      <c r="I50" s="119" t="str">
        <f>VLOOKUP(E50,VIP!$A$2:$O7980,8,FALSE)</f>
        <v>Si</v>
      </c>
      <c r="J50" s="119" t="str">
        <f>VLOOKUP(E50,VIP!$A$2:$O7930,8,FALSE)</f>
        <v>Si</v>
      </c>
      <c r="K50" s="119" t="str">
        <f>VLOOKUP(E50,VIP!$A$2:$O11504,6,0)</f>
        <v>NO</v>
      </c>
      <c r="L50" s="119" t="s">
        <v>2466</v>
      </c>
      <c r="M50" s="127" t="s">
        <v>2586</v>
      </c>
      <c r="N50" s="88" t="s">
        <v>2483</v>
      </c>
      <c r="O50" s="119" t="s">
        <v>2485</v>
      </c>
      <c r="P50" s="91"/>
      <c r="Q50" s="127">
        <v>44348.605555555558</v>
      </c>
    </row>
    <row r="51" spans="1:17" ht="18" x14ac:dyDescent="0.25">
      <c r="A51" s="86" t="str">
        <f>VLOOKUP(E51,'LISTADO ATM'!$A$2:$C$894,3,0)</f>
        <v>ESTE</v>
      </c>
      <c r="B51" s="117" t="s">
        <v>2557</v>
      </c>
      <c r="C51" s="87">
        <v>44201.652037037034</v>
      </c>
      <c r="D51" s="87" t="s">
        <v>2477</v>
      </c>
      <c r="E51" s="115">
        <v>822</v>
      </c>
      <c r="F51" s="86" t="str">
        <f>VLOOKUP(E51,VIP!$A$2:$O11122,2,0)</f>
        <v>DRBR822</v>
      </c>
      <c r="G51" s="119" t="str">
        <f>VLOOKUP(E51,'LISTADO ATM'!$A$2:$B$893,2,0)</f>
        <v xml:space="preserve">ATM INDUSPALMA </v>
      </c>
      <c r="H51" s="119" t="str">
        <f>VLOOKUP(E51,VIP!$A$2:$O16043,7,FALSE)</f>
        <v>Si</v>
      </c>
      <c r="I51" s="119" t="str">
        <f>VLOOKUP(E51,VIP!$A$2:$O8008,8,FALSE)</f>
        <v>Si</v>
      </c>
      <c r="J51" s="119" t="str">
        <f>VLOOKUP(E51,VIP!$A$2:$O7958,8,FALSE)</f>
        <v>Si</v>
      </c>
      <c r="K51" s="119" t="str">
        <f>VLOOKUP(E51,VIP!$A$2:$O11532,6,0)</f>
        <v>NO</v>
      </c>
      <c r="L51" s="119" t="s">
        <v>2430</v>
      </c>
      <c r="M51" s="88" t="s">
        <v>2473</v>
      </c>
      <c r="N51" s="88" t="s">
        <v>2483</v>
      </c>
      <c r="O51" s="119" t="s">
        <v>2485</v>
      </c>
      <c r="P51" s="91"/>
      <c r="Q51" s="90" t="s">
        <v>2430</v>
      </c>
    </row>
    <row r="52" spans="1:17" ht="18" hidden="1" x14ac:dyDescent="0.25">
      <c r="A52" s="86" t="str">
        <f>VLOOKUP(E52,'LISTADO ATM'!$A$2:$C$894,3,0)</f>
        <v>NORTE</v>
      </c>
      <c r="B52" s="117" t="s">
        <v>2556</v>
      </c>
      <c r="C52" s="87">
        <v>44201.655497685184</v>
      </c>
      <c r="D52" s="87" t="s">
        <v>2481</v>
      </c>
      <c r="E52" s="115">
        <v>986</v>
      </c>
      <c r="F52" s="86" t="str">
        <f>VLOOKUP(E52,VIP!$A$2:$O11121,2,0)</f>
        <v>DRBR986</v>
      </c>
      <c r="G52" s="119" t="str">
        <f>VLOOKUP(E52,'LISTADO ATM'!$A$2:$B$893,2,0)</f>
        <v xml:space="preserve">ATM S/M Jumbo (La Vega) </v>
      </c>
      <c r="H52" s="119" t="str">
        <f>VLOOKUP(E52,VIP!$A$2:$O16042,7,FALSE)</f>
        <v>Si</v>
      </c>
      <c r="I52" s="119" t="str">
        <f>VLOOKUP(E52,VIP!$A$2:$O8007,8,FALSE)</f>
        <v>Si</v>
      </c>
      <c r="J52" s="119" t="str">
        <f>VLOOKUP(E52,VIP!$A$2:$O7957,8,FALSE)</f>
        <v>Si</v>
      </c>
      <c r="K52" s="119" t="str">
        <f>VLOOKUP(E52,VIP!$A$2:$O11531,6,0)</f>
        <v>NO</v>
      </c>
      <c r="L52" s="119" t="s">
        <v>2430</v>
      </c>
      <c r="M52" s="127" t="s">
        <v>2586</v>
      </c>
      <c r="N52" s="88" t="s">
        <v>2483</v>
      </c>
      <c r="O52" s="119" t="s">
        <v>2488</v>
      </c>
      <c r="P52" s="91"/>
      <c r="Q52" s="127">
        <v>44348.605555555558</v>
      </c>
    </row>
    <row r="53" spans="1:17" ht="18" x14ac:dyDescent="0.25">
      <c r="A53" s="86" t="str">
        <f>VLOOKUP(E53,'LISTADO ATM'!$A$2:$C$894,3,0)</f>
        <v>NORTE</v>
      </c>
      <c r="B53" s="117" t="s">
        <v>2555</v>
      </c>
      <c r="C53" s="87">
        <v>44201.661863425928</v>
      </c>
      <c r="D53" s="87" t="s">
        <v>2481</v>
      </c>
      <c r="E53" s="115">
        <v>383</v>
      </c>
      <c r="F53" s="86" t="str">
        <f>VLOOKUP(E53,VIP!$A$2:$O11120,2,0)</f>
        <v>DRBR383</v>
      </c>
      <c r="G53" s="119" t="str">
        <f>VLOOKUP(E53,'LISTADO ATM'!$A$2:$B$893,2,0)</f>
        <v>ATM S/M Daniel (Dajabón)</v>
      </c>
      <c r="H53" s="119" t="str">
        <f>VLOOKUP(E53,VIP!$A$2:$O16041,7,FALSE)</f>
        <v>N/A</v>
      </c>
      <c r="I53" s="119" t="str">
        <f>VLOOKUP(E53,VIP!$A$2:$O8006,8,FALSE)</f>
        <v>N/A</v>
      </c>
      <c r="J53" s="119" t="str">
        <f>VLOOKUP(E53,VIP!$A$2:$O7956,8,FALSE)</f>
        <v>N/A</v>
      </c>
      <c r="K53" s="119" t="str">
        <f>VLOOKUP(E53,VIP!$A$2:$O11530,6,0)</f>
        <v>N/A</v>
      </c>
      <c r="L53" s="119" t="s">
        <v>2430</v>
      </c>
      <c r="M53" s="88" t="s">
        <v>2473</v>
      </c>
      <c r="N53" s="88" t="s">
        <v>2483</v>
      </c>
      <c r="O53" s="119" t="s">
        <v>2488</v>
      </c>
      <c r="P53" s="91"/>
      <c r="Q53" s="90" t="s">
        <v>2430</v>
      </c>
    </row>
    <row r="54" spans="1:17" ht="18" hidden="1" x14ac:dyDescent="0.25">
      <c r="A54" s="86" t="str">
        <f>VLOOKUP(E54,'LISTADO ATM'!$A$2:$C$894,3,0)</f>
        <v>DISTRITO NACIONAL</v>
      </c>
      <c r="B54" s="117" t="s">
        <v>2554</v>
      </c>
      <c r="C54" s="87">
        <v>44201.666296296295</v>
      </c>
      <c r="D54" s="87" t="s">
        <v>2189</v>
      </c>
      <c r="E54" s="115">
        <v>394</v>
      </c>
      <c r="F54" s="86" t="str">
        <f>VLOOKUP(E54,VIP!$A$2:$O11119,2,0)</f>
        <v>DRBR394</v>
      </c>
      <c r="G54" s="119" t="str">
        <f>VLOOKUP(E54,'LISTADO ATM'!$A$2:$B$893,2,0)</f>
        <v xml:space="preserve">ATM Multicentro La Sirena Luperón </v>
      </c>
      <c r="H54" s="119" t="str">
        <f>VLOOKUP(E54,VIP!$A$2:$O16040,7,FALSE)</f>
        <v>Si</v>
      </c>
      <c r="I54" s="119" t="str">
        <f>VLOOKUP(E54,VIP!$A$2:$O8005,8,FALSE)</f>
        <v>Si</v>
      </c>
      <c r="J54" s="119" t="str">
        <f>VLOOKUP(E54,VIP!$A$2:$O7955,8,FALSE)</f>
        <v>Si</v>
      </c>
      <c r="K54" s="119" t="str">
        <f>VLOOKUP(E54,VIP!$A$2:$O11529,6,0)</f>
        <v>NO</v>
      </c>
      <c r="L54" s="119" t="s">
        <v>2463</v>
      </c>
      <c r="M54" s="127" t="s">
        <v>2586</v>
      </c>
      <c r="N54" s="88" t="s">
        <v>2483</v>
      </c>
      <c r="O54" s="119" t="s">
        <v>2486</v>
      </c>
      <c r="P54" s="91"/>
      <c r="Q54" s="127">
        <v>44348.605555555558</v>
      </c>
    </row>
    <row r="55" spans="1:17" ht="18" hidden="1" x14ac:dyDescent="0.25">
      <c r="A55" s="86" t="str">
        <f>VLOOKUP(E55,'LISTADO ATM'!$A$2:$C$894,3,0)</f>
        <v>DISTRITO NACIONAL</v>
      </c>
      <c r="B55" s="117" t="s">
        <v>2553</v>
      </c>
      <c r="C55" s="87">
        <v>44201.67359953704</v>
      </c>
      <c r="D55" s="87" t="s">
        <v>2189</v>
      </c>
      <c r="E55" s="115">
        <v>238</v>
      </c>
      <c r="F55" s="86" t="str">
        <f>VLOOKUP(E55,VIP!$A$2:$O11117,2,0)</f>
        <v>DRBR238</v>
      </c>
      <c r="G55" s="119" t="str">
        <f>VLOOKUP(E55,'LISTADO ATM'!$A$2:$B$893,2,0)</f>
        <v xml:space="preserve">ATM Multicentro La Sirena Charles de Gaulle </v>
      </c>
      <c r="H55" s="119" t="str">
        <f>VLOOKUP(E55,VIP!$A$2:$O16038,7,FALSE)</f>
        <v>Si</v>
      </c>
      <c r="I55" s="119" t="str">
        <f>VLOOKUP(E55,VIP!$A$2:$O8003,8,FALSE)</f>
        <v>Si</v>
      </c>
      <c r="J55" s="119" t="str">
        <f>VLOOKUP(E55,VIP!$A$2:$O7953,8,FALSE)</f>
        <v>Si</v>
      </c>
      <c r="K55" s="119" t="str">
        <f>VLOOKUP(E55,VIP!$A$2:$O11527,6,0)</f>
        <v>No</v>
      </c>
      <c r="L55" s="119" t="s">
        <v>2228</v>
      </c>
      <c r="M55" s="127" t="s">
        <v>2586</v>
      </c>
      <c r="N55" s="88" t="s">
        <v>2483</v>
      </c>
      <c r="O55" s="119" t="s">
        <v>2486</v>
      </c>
      <c r="P55" s="91"/>
      <c r="Q55" s="127">
        <v>44348.605555555558</v>
      </c>
    </row>
    <row r="56" spans="1:17" ht="18" hidden="1" x14ac:dyDescent="0.25">
      <c r="A56" s="86" t="str">
        <f>VLOOKUP(E56,'LISTADO ATM'!$A$2:$C$894,3,0)</f>
        <v>NORTE</v>
      </c>
      <c r="B56" s="117" t="s">
        <v>2552</v>
      </c>
      <c r="C56" s="87">
        <v>44201.694953703707</v>
      </c>
      <c r="D56" s="87" t="s">
        <v>2190</v>
      </c>
      <c r="E56" s="115">
        <v>3</v>
      </c>
      <c r="F56" s="86" t="str">
        <f>VLOOKUP(E56,VIP!$A$2:$O11116,2,0)</f>
        <v>DRBR003</v>
      </c>
      <c r="G56" s="119" t="str">
        <f>VLOOKUP(E56,'LISTADO ATM'!$A$2:$B$893,2,0)</f>
        <v>ATM Autoservicio La Vega Real</v>
      </c>
      <c r="H56" s="119" t="str">
        <f>VLOOKUP(E56,VIP!$A$2:$O16037,7,FALSE)</f>
        <v>Si</v>
      </c>
      <c r="I56" s="119" t="str">
        <f>VLOOKUP(E56,VIP!$A$2:$O8002,8,FALSE)</f>
        <v>Si</v>
      </c>
      <c r="J56" s="119" t="str">
        <f>VLOOKUP(E56,VIP!$A$2:$O7952,8,FALSE)</f>
        <v>Si</v>
      </c>
      <c r="K56" s="119" t="str">
        <f>VLOOKUP(E56,VIP!$A$2:$O11526,6,0)</f>
        <v>NO</v>
      </c>
      <c r="L56" s="119" t="s">
        <v>2558</v>
      </c>
      <c r="M56" s="127" t="s">
        <v>2586</v>
      </c>
      <c r="N56" s="88" t="s">
        <v>2483</v>
      </c>
      <c r="O56" s="119" t="s">
        <v>2484</v>
      </c>
      <c r="P56" s="91"/>
      <c r="Q56" s="127">
        <v>44348.423611111109</v>
      </c>
    </row>
    <row r="57" spans="1:17" ht="18" x14ac:dyDescent="0.25">
      <c r="A57" s="86" t="str">
        <f>VLOOKUP(E57,'LISTADO ATM'!$A$2:$C$894,3,0)</f>
        <v>DISTRITO NACIONAL</v>
      </c>
      <c r="B57" s="117" t="s">
        <v>2551</v>
      </c>
      <c r="C57" s="87">
        <v>44201.708356481482</v>
      </c>
      <c r="D57" s="87" t="s">
        <v>2477</v>
      </c>
      <c r="E57" s="115">
        <v>955</v>
      </c>
      <c r="F57" s="86" t="str">
        <f>VLOOKUP(E57,VIP!$A$2:$O11115,2,0)</f>
        <v>DRBR955</v>
      </c>
      <c r="G57" s="119" t="str">
        <f>VLOOKUP(E57,'LISTADO ATM'!$A$2:$B$893,2,0)</f>
        <v xml:space="preserve">ATM Oficina Americana Independencia II </v>
      </c>
      <c r="H57" s="119" t="str">
        <f>VLOOKUP(E57,VIP!$A$2:$O16036,7,FALSE)</f>
        <v>Si</v>
      </c>
      <c r="I57" s="119" t="str">
        <f>VLOOKUP(E57,VIP!$A$2:$O8001,8,FALSE)</f>
        <v>Si</v>
      </c>
      <c r="J57" s="119" t="str">
        <f>VLOOKUP(E57,VIP!$A$2:$O7951,8,FALSE)</f>
        <v>Si</v>
      </c>
      <c r="K57" s="119" t="str">
        <f>VLOOKUP(E57,VIP!$A$2:$O11525,6,0)</f>
        <v>NO</v>
      </c>
      <c r="L57" s="119" t="s">
        <v>2430</v>
      </c>
      <c r="M57" s="88" t="s">
        <v>2473</v>
      </c>
      <c r="N57" s="88" t="s">
        <v>2483</v>
      </c>
      <c r="O57" s="119" t="s">
        <v>2485</v>
      </c>
      <c r="P57" s="91"/>
      <c r="Q57" s="90" t="s">
        <v>2430</v>
      </c>
    </row>
    <row r="58" spans="1:17" ht="18" hidden="1" x14ac:dyDescent="0.25">
      <c r="A58" s="86" t="str">
        <f>VLOOKUP(E58,'LISTADO ATM'!$A$2:$C$894,3,0)</f>
        <v>NORTE</v>
      </c>
      <c r="B58" s="117" t="s">
        <v>2550</v>
      </c>
      <c r="C58" s="87">
        <v>44201.717361111114</v>
      </c>
      <c r="D58" s="87" t="s">
        <v>2190</v>
      </c>
      <c r="E58" s="115">
        <v>97</v>
      </c>
      <c r="F58" s="86" t="str">
        <f>VLOOKUP(E58,VIP!$A$2:$O11114,2,0)</f>
        <v>DRBR097</v>
      </c>
      <c r="G58" s="119" t="str">
        <f>VLOOKUP(E58,'LISTADO ATM'!$A$2:$B$893,2,0)</f>
        <v xml:space="preserve">ATM Oficina Villa Riva </v>
      </c>
      <c r="H58" s="119" t="str">
        <f>VLOOKUP(E58,VIP!$A$2:$O16035,7,FALSE)</f>
        <v>Si</v>
      </c>
      <c r="I58" s="119" t="str">
        <f>VLOOKUP(E58,VIP!$A$2:$O8000,8,FALSE)</f>
        <v>Si</v>
      </c>
      <c r="J58" s="119" t="str">
        <f>VLOOKUP(E58,VIP!$A$2:$O7950,8,FALSE)</f>
        <v>Si</v>
      </c>
      <c r="K58" s="119" t="str">
        <f>VLOOKUP(E58,VIP!$A$2:$O11524,6,0)</f>
        <v>NO</v>
      </c>
      <c r="L58" s="119" t="s">
        <v>2228</v>
      </c>
      <c r="M58" s="127" t="s">
        <v>2586</v>
      </c>
      <c r="N58" s="88" t="s">
        <v>2483</v>
      </c>
      <c r="O58" s="119" t="s">
        <v>2484</v>
      </c>
      <c r="P58" s="91"/>
      <c r="Q58" s="127">
        <v>44348.423611111109</v>
      </c>
    </row>
    <row r="59" spans="1:17" ht="18" x14ac:dyDescent="0.25">
      <c r="A59" s="86" t="str">
        <f>VLOOKUP(E59,'LISTADO ATM'!$A$2:$C$894,3,0)</f>
        <v>DISTRITO NACIONAL</v>
      </c>
      <c r="B59" s="117" t="s">
        <v>2549</v>
      </c>
      <c r="C59" s="87">
        <v>44201.721828703703</v>
      </c>
      <c r="D59" s="87" t="s">
        <v>2477</v>
      </c>
      <c r="E59" s="115">
        <v>113</v>
      </c>
      <c r="F59" s="86" t="str">
        <f>VLOOKUP(E59,VIP!$A$2:$O11113,2,0)</f>
        <v>DRBR113</v>
      </c>
      <c r="G59" s="119" t="str">
        <f>VLOOKUP(E59,'LISTADO ATM'!$A$2:$B$893,2,0)</f>
        <v xml:space="preserve">ATM Autoservicio Atalaya del Mar </v>
      </c>
      <c r="H59" s="119" t="str">
        <f>VLOOKUP(E59,VIP!$A$2:$O16034,7,FALSE)</f>
        <v>Si</v>
      </c>
      <c r="I59" s="119" t="str">
        <f>VLOOKUP(E59,VIP!$A$2:$O7999,8,FALSE)</f>
        <v>No</v>
      </c>
      <c r="J59" s="119" t="str">
        <f>VLOOKUP(E59,VIP!$A$2:$O7949,8,FALSE)</f>
        <v>No</v>
      </c>
      <c r="K59" s="119" t="str">
        <f>VLOOKUP(E59,VIP!$A$2:$O11523,6,0)</f>
        <v>NO</v>
      </c>
      <c r="L59" s="119" t="s">
        <v>2559</v>
      </c>
      <c r="M59" s="88" t="s">
        <v>2473</v>
      </c>
      <c r="N59" s="88" t="s">
        <v>2483</v>
      </c>
      <c r="O59" s="119" t="s">
        <v>2485</v>
      </c>
      <c r="P59" s="91"/>
      <c r="Q59" s="90" t="s">
        <v>2559</v>
      </c>
    </row>
    <row r="60" spans="1:17" ht="18" hidden="1" x14ac:dyDescent="0.25">
      <c r="A60" s="86" t="str">
        <f>VLOOKUP(E60,'LISTADO ATM'!$A$2:$C$894,3,0)</f>
        <v>NORTE</v>
      </c>
      <c r="B60" s="117" t="s">
        <v>2548</v>
      </c>
      <c r="C60" s="87">
        <v>44201.723877314813</v>
      </c>
      <c r="D60" s="87" t="s">
        <v>2481</v>
      </c>
      <c r="E60" s="115">
        <v>740</v>
      </c>
      <c r="F60" s="86" t="str">
        <f>VLOOKUP(E60,VIP!$A$2:$O11112,2,0)</f>
        <v>DRBR109</v>
      </c>
      <c r="G60" s="119" t="str">
        <f>VLOOKUP(E60,'LISTADO ATM'!$A$2:$B$893,2,0)</f>
        <v xml:space="preserve">ATM EDENORTE (Santiago) </v>
      </c>
      <c r="H60" s="119" t="str">
        <f>VLOOKUP(E60,VIP!$A$2:$O16033,7,FALSE)</f>
        <v>Si</v>
      </c>
      <c r="I60" s="119" t="str">
        <f>VLOOKUP(E60,VIP!$A$2:$O7998,8,FALSE)</f>
        <v>Si</v>
      </c>
      <c r="J60" s="119" t="str">
        <f>VLOOKUP(E60,VIP!$A$2:$O7948,8,FALSE)</f>
        <v>Si</v>
      </c>
      <c r="K60" s="119" t="str">
        <f>VLOOKUP(E60,VIP!$A$2:$O11522,6,0)</f>
        <v>NO</v>
      </c>
      <c r="L60" s="119" t="s">
        <v>2430</v>
      </c>
      <c r="M60" s="127" t="s">
        <v>2586</v>
      </c>
      <c r="N60" s="88" t="s">
        <v>2483</v>
      </c>
      <c r="O60" s="119" t="s">
        <v>2488</v>
      </c>
      <c r="P60" s="91"/>
      <c r="Q60" s="127">
        <v>44348.605555555558</v>
      </c>
    </row>
    <row r="61" spans="1:17" ht="18" x14ac:dyDescent="0.25">
      <c r="A61" s="86" t="str">
        <f>VLOOKUP(E61,'LISTADO ATM'!$A$2:$C$894,3,0)</f>
        <v>SUR</v>
      </c>
      <c r="B61" s="117" t="s">
        <v>2547</v>
      </c>
      <c r="C61" s="87">
        <v>44201.7265162037</v>
      </c>
      <c r="D61" s="87" t="s">
        <v>2189</v>
      </c>
      <c r="E61" s="115">
        <v>733</v>
      </c>
      <c r="F61" s="86" t="str">
        <f>VLOOKUP(E61,VIP!$A$2:$O11111,2,0)</f>
        <v>DRBR484</v>
      </c>
      <c r="G61" s="119" t="str">
        <f>VLOOKUP(E61,'LISTADO ATM'!$A$2:$B$893,2,0)</f>
        <v xml:space="preserve">ATM Zona Franca Perdenales </v>
      </c>
      <c r="H61" s="119" t="str">
        <f>VLOOKUP(E61,VIP!$A$2:$O16032,7,FALSE)</f>
        <v>Si</v>
      </c>
      <c r="I61" s="119" t="str">
        <f>VLOOKUP(E61,VIP!$A$2:$O7997,8,FALSE)</f>
        <v>Si</v>
      </c>
      <c r="J61" s="119" t="str">
        <f>VLOOKUP(E61,VIP!$A$2:$O7947,8,FALSE)</f>
        <v>Si</v>
      </c>
      <c r="K61" s="119" t="str">
        <f>VLOOKUP(E61,VIP!$A$2:$O11521,6,0)</f>
        <v>NO</v>
      </c>
      <c r="L61" s="119" t="s">
        <v>2228</v>
      </c>
      <c r="M61" s="88" t="s">
        <v>2473</v>
      </c>
      <c r="N61" s="88" t="s">
        <v>2483</v>
      </c>
      <c r="O61" s="119" t="s">
        <v>2486</v>
      </c>
      <c r="P61" s="91"/>
      <c r="Q61" s="90" t="s">
        <v>2228</v>
      </c>
    </row>
    <row r="62" spans="1:17" ht="18" hidden="1" x14ac:dyDescent="0.25">
      <c r="A62" s="86" t="str">
        <f>VLOOKUP(E62,'LISTADO ATM'!$A$2:$C$894,3,0)</f>
        <v>NORTE</v>
      </c>
      <c r="B62" s="117" t="s">
        <v>2546</v>
      </c>
      <c r="C62" s="87">
        <v>44201.728194444448</v>
      </c>
      <c r="D62" s="87" t="s">
        <v>2190</v>
      </c>
      <c r="E62" s="115">
        <v>950</v>
      </c>
      <c r="F62" s="86" t="str">
        <f>VLOOKUP(E62,VIP!$A$2:$O11110,2,0)</f>
        <v>DRBR12G</v>
      </c>
      <c r="G62" s="119" t="str">
        <f>VLOOKUP(E62,'LISTADO ATM'!$A$2:$B$893,2,0)</f>
        <v xml:space="preserve">ATM Oficina Monterrico </v>
      </c>
      <c r="H62" s="119" t="str">
        <f>VLOOKUP(E62,VIP!$A$2:$O16031,7,FALSE)</f>
        <v>Si</v>
      </c>
      <c r="I62" s="119" t="str">
        <f>VLOOKUP(E62,VIP!$A$2:$O7996,8,FALSE)</f>
        <v>Si</v>
      </c>
      <c r="J62" s="119" t="str">
        <f>VLOOKUP(E62,VIP!$A$2:$O7946,8,FALSE)</f>
        <v>Si</v>
      </c>
      <c r="K62" s="119" t="str">
        <f>VLOOKUP(E62,VIP!$A$2:$O11520,6,0)</f>
        <v>SI</v>
      </c>
      <c r="L62" s="119" t="s">
        <v>2228</v>
      </c>
      <c r="M62" s="127" t="s">
        <v>2586</v>
      </c>
      <c r="N62" s="88" t="s">
        <v>2483</v>
      </c>
      <c r="O62" s="119" t="s">
        <v>2484</v>
      </c>
      <c r="P62" s="91"/>
      <c r="Q62" s="127">
        <v>44348.605555555558</v>
      </c>
    </row>
    <row r="63" spans="1:17" ht="18" hidden="1" x14ac:dyDescent="0.25">
      <c r="A63" s="86" t="str">
        <f>VLOOKUP(E63,'LISTADO ATM'!$A$2:$C$894,3,0)</f>
        <v>DISTRITO NACIONAL</v>
      </c>
      <c r="B63" s="117" t="s">
        <v>2545</v>
      </c>
      <c r="C63" s="87">
        <v>44201.732766203706</v>
      </c>
      <c r="D63" s="87" t="s">
        <v>2189</v>
      </c>
      <c r="E63" s="115">
        <v>889</v>
      </c>
      <c r="F63" s="86" t="str">
        <f>VLOOKUP(E63,VIP!$A$2:$O11109,2,0)</f>
        <v>DRBR889</v>
      </c>
      <c r="G63" s="119" t="str">
        <f>VLOOKUP(E63,'LISTADO ATM'!$A$2:$B$893,2,0)</f>
        <v>ATM Oficina Plaza Lama Máximo Gómez II</v>
      </c>
      <c r="H63" s="119" t="str">
        <f>VLOOKUP(E63,VIP!$A$2:$O16030,7,FALSE)</f>
        <v>Si</v>
      </c>
      <c r="I63" s="119" t="str">
        <f>VLOOKUP(E63,VIP!$A$2:$O7995,8,FALSE)</f>
        <v>Si</v>
      </c>
      <c r="J63" s="119" t="str">
        <f>VLOOKUP(E63,VIP!$A$2:$O7945,8,FALSE)</f>
        <v>Si</v>
      </c>
      <c r="K63" s="119" t="str">
        <f>VLOOKUP(E63,VIP!$A$2:$O11519,6,0)</f>
        <v>NO</v>
      </c>
      <c r="L63" s="119" t="s">
        <v>2463</v>
      </c>
      <c r="M63" s="127" t="s">
        <v>2586</v>
      </c>
      <c r="N63" s="88" t="s">
        <v>2483</v>
      </c>
      <c r="O63" s="119" t="s">
        <v>2486</v>
      </c>
      <c r="P63" s="91"/>
      <c r="Q63" s="127">
        <v>44348.605555555558</v>
      </c>
    </row>
    <row r="64" spans="1:17" ht="18" hidden="1" x14ac:dyDescent="0.25">
      <c r="A64" s="86" t="str">
        <f>VLOOKUP(E64,'LISTADO ATM'!$A$2:$C$894,3,0)</f>
        <v>DISTRITO NACIONAL</v>
      </c>
      <c r="B64" s="117" t="s">
        <v>2544</v>
      </c>
      <c r="C64" s="87">
        <v>44201.745358796295</v>
      </c>
      <c r="D64" s="87" t="s">
        <v>2477</v>
      </c>
      <c r="E64" s="115">
        <v>686</v>
      </c>
      <c r="F64" s="86" t="str">
        <f>VLOOKUP(E64,VIP!$A$2:$O11108,2,0)</f>
        <v>DRBR686</v>
      </c>
      <c r="G64" s="119" t="str">
        <f>VLOOKUP(E64,'LISTADO ATM'!$A$2:$B$893,2,0)</f>
        <v>ATM Autoservicio Oficina Máximo Gómez</v>
      </c>
      <c r="H64" s="119" t="str">
        <f>VLOOKUP(E64,VIP!$A$2:$O16029,7,FALSE)</f>
        <v>Si</v>
      </c>
      <c r="I64" s="119" t="str">
        <f>VLOOKUP(E64,VIP!$A$2:$O7994,8,FALSE)</f>
        <v>Si</v>
      </c>
      <c r="J64" s="119" t="str">
        <f>VLOOKUP(E64,VIP!$A$2:$O7944,8,FALSE)</f>
        <v>Si</v>
      </c>
      <c r="K64" s="119" t="str">
        <f>VLOOKUP(E64,VIP!$A$2:$O11518,6,0)</f>
        <v>NO</v>
      </c>
      <c r="L64" s="119" t="s">
        <v>2559</v>
      </c>
      <c r="M64" s="127" t="s">
        <v>2586</v>
      </c>
      <c r="N64" s="88" t="s">
        <v>2483</v>
      </c>
      <c r="O64" s="119" t="s">
        <v>2485</v>
      </c>
      <c r="P64" s="91"/>
      <c r="Q64" s="127">
        <v>44348.605555555558</v>
      </c>
    </row>
    <row r="65" spans="1:17" ht="18" hidden="1" x14ac:dyDescent="0.25">
      <c r="A65" s="86" t="str">
        <f>VLOOKUP(E65,'LISTADO ATM'!$A$2:$C$894,3,0)</f>
        <v>ESTE</v>
      </c>
      <c r="B65" s="117" t="s">
        <v>2543</v>
      </c>
      <c r="C65" s="87">
        <v>44201.802499999998</v>
      </c>
      <c r="D65" s="87" t="s">
        <v>2477</v>
      </c>
      <c r="E65" s="115">
        <v>114</v>
      </c>
      <c r="F65" s="86" t="str">
        <f>VLOOKUP(E65,VIP!$A$2:$O11107,2,0)</f>
        <v>DRBR114</v>
      </c>
      <c r="G65" s="119" t="str">
        <f>VLOOKUP(E65,'LISTADO ATM'!$A$2:$B$893,2,0)</f>
        <v xml:space="preserve">ATM Oficina Hato Mayor </v>
      </c>
      <c r="H65" s="119" t="str">
        <f>VLOOKUP(E65,VIP!$A$2:$O16028,7,FALSE)</f>
        <v>Si</v>
      </c>
      <c r="I65" s="119" t="str">
        <f>VLOOKUP(E65,VIP!$A$2:$O7993,8,FALSE)</f>
        <v>Si</v>
      </c>
      <c r="J65" s="119" t="str">
        <f>VLOOKUP(E65,VIP!$A$2:$O7943,8,FALSE)</f>
        <v>Si</v>
      </c>
      <c r="K65" s="119" t="str">
        <f>VLOOKUP(E65,VIP!$A$2:$O11517,6,0)</f>
        <v>NO</v>
      </c>
      <c r="L65" s="119" t="s">
        <v>2430</v>
      </c>
      <c r="M65" s="127" t="s">
        <v>2586</v>
      </c>
      <c r="N65" s="88" t="s">
        <v>2483</v>
      </c>
      <c r="O65" s="119" t="s">
        <v>2485</v>
      </c>
      <c r="P65" s="91"/>
      <c r="Q65" s="127">
        <v>44348.605555555558</v>
      </c>
    </row>
    <row r="66" spans="1:17" ht="18" hidden="1" x14ac:dyDescent="0.25">
      <c r="A66" s="86" t="str">
        <f>VLOOKUP(E66,'LISTADO ATM'!$A$2:$C$894,3,0)</f>
        <v>DISTRITO NACIONAL</v>
      </c>
      <c r="B66" s="117" t="s">
        <v>2542</v>
      </c>
      <c r="C66" s="87">
        <v>44201.805555555555</v>
      </c>
      <c r="D66" s="87" t="s">
        <v>2477</v>
      </c>
      <c r="E66" s="115">
        <v>561</v>
      </c>
      <c r="F66" s="86" t="str">
        <f>VLOOKUP(E66,VIP!$A$2:$O11106,2,0)</f>
        <v>DRBR133</v>
      </c>
      <c r="G66" s="119" t="str">
        <f>VLOOKUP(E66,'LISTADO ATM'!$A$2:$B$893,2,0)</f>
        <v xml:space="preserve">ATM Comando Regional P.N. S.D. Este </v>
      </c>
      <c r="H66" s="119" t="str">
        <f>VLOOKUP(E66,VIP!$A$2:$O16027,7,FALSE)</f>
        <v>Si</v>
      </c>
      <c r="I66" s="119" t="str">
        <f>VLOOKUP(E66,VIP!$A$2:$O7992,8,FALSE)</f>
        <v>Si</v>
      </c>
      <c r="J66" s="119" t="str">
        <f>VLOOKUP(E66,VIP!$A$2:$O7942,8,FALSE)</f>
        <v>Si</v>
      </c>
      <c r="K66" s="119" t="str">
        <f>VLOOKUP(E66,VIP!$A$2:$O11516,6,0)</f>
        <v>NO</v>
      </c>
      <c r="L66" s="119" t="s">
        <v>2430</v>
      </c>
      <c r="M66" s="127" t="s">
        <v>2586</v>
      </c>
      <c r="N66" s="88" t="s">
        <v>2483</v>
      </c>
      <c r="O66" s="119" t="s">
        <v>2485</v>
      </c>
      <c r="P66" s="91"/>
      <c r="Q66" s="127">
        <v>44348.605555555558</v>
      </c>
    </row>
    <row r="67" spans="1:17" ht="18" hidden="1" x14ac:dyDescent="0.25">
      <c r="A67" s="86" t="str">
        <f>VLOOKUP(E67,'LISTADO ATM'!$A$2:$C$894,3,0)</f>
        <v>NORTE</v>
      </c>
      <c r="B67" s="117" t="s">
        <v>2541</v>
      </c>
      <c r="C67" s="87">
        <v>44201.808240740742</v>
      </c>
      <c r="D67" s="87" t="s">
        <v>2478</v>
      </c>
      <c r="E67" s="115">
        <v>310</v>
      </c>
      <c r="F67" s="86" t="str">
        <f>VLOOKUP(E67,VIP!$A$2:$O11105,2,0)</f>
        <v>DRBR310</v>
      </c>
      <c r="G67" s="119" t="str">
        <f>VLOOKUP(E67,'LISTADO ATM'!$A$2:$B$893,2,0)</f>
        <v xml:space="preserve">ATM Farmacia San Judas Tadeo Jarabacoa </v>
      </c>
      <c r="H67" s="119" t="str">
        <f>VLOOKUP(E67,VIP!$A$2:$O16026,7,FALSE)</f>
        <v>Si</v>
      </c>
      <c r="I67" s="119" t="str">
        <f>VLOOKUP(E67,VIP!$A$2:$O7991,8,FALSE)</f>
        <v>Si</v>
      </c>
      <c r="J67" s="119" t="str">
        <f>VLOOKUP(E67,VIP!$A$2:$O7941,8,FALSE)</f>
        <v>Si</v>
      </c>
      <c r="K67" s="119" t="str">
        <f>VLOOKUP(E67,VIP!$A$2:$O11515,6,0)</f>
        <v>NO</v>
      </c>
      <c r="L67" s="119" t="s">
        <v>2430</v>
      </c>
      <c r="M67" s="127" t="s">
        <v>2586</v>
      </c>
      <c r="N67" s="88" t="s">
        <v>2483</v>
      </c>
      <c r="O67" s="119" t="s">
        <v>2487</v>
      </c>
      <c r="P67" s="91"/>
      <c r="Q67" s="127">
        <v>44348.605555555558</v>
      </c>
    </row>
    <row r="68" spans="1:17" ht="18" hidden="1" x14ac:dyDescent="0.25">
      <c r="A68" s="86" t="str">
        <f>VLOOKUP(E68,'LISTADO ATM'!$A$2:$C$894,3,0)</f>
        <v>DISTRITO NACIONAL</v>
      </c>
      <c r="B68" s="117" t="s">
        <v>2540</v>
      </c>
      <c r="C68" s="87">
        <v>44201.811064814814</v>
      </c>
      <c r="D68" s="87" t="s">
        <v>2477</v>
      </c>
      <c r="E68" s="115">
        <v>655</v>
      </c>
      <c r="F68" s="86" t="str">
        <f>VLOOKUP(E68,VIP!$A$2:$O11104,2,0)</f>
        <v>DRBR655</v>
      </c>
      <c r="G68" s="119" t="str">
        <f>VLOOKUP(E68,'LISTADO ATM'!$A$2:$B$893,2,0)</f>
        <v>ATM Farmacia Sandra</v>
      </c>
      <c r="H68" s="119" t="str">
        <f>VLOOKUP(E68,VIP!$A$2:$O16025,7,FALSE)</f>
        <v>Si</v>
      </c>
      <c r="I68" s="119" t="str">
        <f>VLOOKUP(E68,VIP!$A$2:$O7990,8,FALSE)</f>
        <v>Si</v>
      </c>
      <c r="J68" s="119" t="str">
        <f>VLOOKUP(E68,VIP!$A$2:$O7940,8,FALSE)</f>
        <v>Si</v>
      </c>
      <c r="K68" s="119" t="str">
        <f>VLOOKUP(E68,VIP!$A$2:$O11514,6,0)</f>
        <v>NO</v>
      </c>
      <c r="L68" s="119" t="s">
        <v>2430</v>
      </c>
      <c r="M68" s="127" t="s">
        <v>2586</v>
      </c>
      <c r="N68" s="88" t="s">
        <v>2483</v>
      </c>
      <c r="O68" s="119" t="s">
        <v>2485</v>
      </c>
      <c r="P68" s="91"/>
      <c r="Q68" s="127">
        <v>44348.605555555558</v>
      </c>
    </row>
    <row r="69" spans="1:17" ht="18" hidden="1" x14ac:dyDescent="0.25">
      <c r="A69" s="86" t="str">
        <f>VLOOKUP(E69,'LISTADO ATM'!$A$2:$C$894,3,0)</f>
        <v>DISTRITO NACIONAL</v>
      </c>
      <c r="B69" s="117" t="s">
        <v>2539</v>
      </c>
      <c r="C69" s="87">
        <v>44201.831446759257</v>
      </c>
      <c r="D69" s="87" t="s">
        <v>2477</v>
      </c>
      <c r="E69" s="115">
        <v>147</v>
      </c>
      <c r="F69" s="86" t="str">
        <f>VLOOKUP(E69,VIP!$A$2:$O11103,2,0)</f>
        <v>DRBR147</v>
      </c>
      <c r="G69" s="119" t="str">
        <f>VLOOKUP(E69,'LISTADO ATM'!$A$2:$B$893,2,0)</f>
        <v xml:space="preserve">ATM Kiosco Megacentro I </v>
      </c>
      <c r="H69" s="119" t="str">
        <f>VLOOKUP(E69,VIP!$A$2:$O16024,7,FALSE)</f>
        <v>Si</v>
      </c>
      <c r="I69" s="119" t="str">
        <f>VLOOKUP(E69,VIP!$A$2:$O7989,8,FALSE)</f>
        <v>Si</v>
      </c>
      <c r="J69" s="119" t="str">
        <f>VLOOKUP(E69,VIP!$A$2:$O7939,8,FALSE)</f>
        <v>Si</v>
      </c>
      <c r="K69" s="119" t="str">
        <f>VLOOKUP(E69,VIP!$A$2:$O11513,6,0)</f>
        <v>NO</v>
      </c>
      <c r="L69" s="119" t="s">
        <v>2466</v>
      </c>
      <c r="M69" s="127" t="s">
        <v>2586</v>
      </c>
      <c r="N69" s="88" t="s">
        <v>2483</v>
      </c>
      <c r="O69" s="119" t="s">
        <v>2485</v>
      </c>
      <c r="P69" s="91"/>
      <c r="Q69" s="127">
        <v>44348.605555555558</v>
      </c>
    </row>
    <row r="70" spans="1:17" ht="18" hidden="1" x14ac:dyDescent="0.25">
      <c r="A70" s="86" t="str">
        <f>VLOOKUP(E70,'LISTADO ATM'!$A$2:$C$894,3,0)</f>
        <v>DISTRITO NACIONAL</v>
      </c>
      <c r="B70" s="117" t="s">
        <v>2538</v>
      </c>
      <c r="C70" s="87">
        <v>44201.832974537036</v>
      </c>
      <c r="D70" s="87" t="s">
        <v>2477</v>
      </c>
      <c r="E70" s="115">
        <v>152</v>
      </c>
      <c r="F70" s="86" t="str">
        <f>VLOOKUP(E70,VIP!$A$2:$O11102,2,0)</f>
        <v>DRBR152</v>
      </c>
      <c r="G70" s="119" t="str">
        <f>VLOOKUP(E70,'LISTADO ATM'!$A$2:$B$893,2,0)</f>
        <v xml:space="preserve">ATM Kiosco Megacentro II </v>
      </c>
      <c r="H70" s="119" t="str">
        <f>VLOOKUP(E70,VIP!$A$2:$O16023,7,FALSE)</f>
        <v>Si</v>
      </c>
      <c r="I70" s="119" t="str">
        <f>VLOOKUP(E70,VIP!$A$2:$O7988,8,FALSE)</f>
        <v>Si</v>
      </c>
      <c r="J70" s="119" t="str">
        <f>VLOOKUP(E70,VIP!$A$2:$O7938,8,FALSE)</f>
        <v>Si</v>
      </c>
      <c r="K70" s="119" t="str">
        <f>VLOOKUP(E70,VIP!$A$2:$O11512,6,0)</f>
        <v>NO</v>
      </c>
      <c r="L70" s="119" t="s">
        <v>2466</v>
      </c>
      <c r="M70" s="127" t="s">
        <v>2586</v>
      </c>
      <c r="N70" s="88" t="s">
        <v>2483</v>
      </c>
      <c r="O70" s="119" t="s">
        <v>2485</v>
      </c>
      <c r="P70" s="91"/>
      <c r="Q70" s="127">
        <v>44348.605555555558</v>
      </c>
    </row>
    <row r="71" spans="1:17" ht="18" hidden="1" x14ac:dyDescent="0.25">
      <c r="A71" s="86" t="str">
        <f>VLOOKUP(E71,'LISTADO ATM'!$A$2:$C$894,3,0)</f>
        <v>NORTE</v>
      </c>
      <c r="B71" s="117" t="s">
        <v>2537</v>
      </c>
      <c r="C71" s="87">
        <v>44201.8356712963</v>
      </c>
      <c r="D71" s="87" t="s">
        <v>2481</v>
      </c>
      <c r="E71" s="115">
        <v>402</v>
      </c>
      <c r="F71" s="86" t="str">
        <f>VLOOKUP(E71,VIP!$A$2:$O11101,2,0)</f>
        <v>DRBR402</v>
      </c>
      <c r="G71" s="119" t="str">
        <f>VLOOKUP(E71,'LISTADO ATM'!$A$2:$B$893,2,0)</f>
        <v xml:space="preserve">ATM La Sirena La Vega </v>
      </c>
      <c r="H71" s="119" t="str">
        <f>VLOOKUP(E71,VIP!$A$2:$O16022,7,FALSE)</f>
        <v>Si</v>
      </c>
      <c r="I71" s="119" t="str">
        <f>VLOOKUP(E71,VIP!$A$2:$O7987,8,FALSE)</f>
        <v>Si</v>
      </c>
      <c r="J71" s="119" t="str">
        <f>VLOOKUP(E71,VIP!$A$2:$O7937,8,FALSE)</f>
        <v>Si</v>
      </c>
      <c r="K71" s="119" t="str">
        <f>VLOOKUP(E71,VIP!$A$2:$O11511,6,0)</f>
        <v>NO</v>
      </c>
      <c r="L71" s="119" t="s">
        <v>2430</v>
      </c>
      <c r="M71" s="127" t="s">
        <v>2586</v>
      </c>
      <c r="N71" s="88" t="s">
        <v>2483</v>
      </c>
      <c r="O71" s="119" t="s">
        <v>2488</v>
      </c>
      <c r="P71" s="91"/>
      <c r="Q71" s="127">
        <v>44348.605555555558</v>
      </c>
    </row>
    <row r="72" spans="1:17" ht="18" x14ac:dyDescent="0.25">
      <c r="A72" s="86" t="str">
        <f>VLOOKUP(E72,'LISTADO ATM'!$A$2:$C$894,3,0)</f>
        <v>DISTRITO NACIONAL</v>
      </c>
      <c r="B72" s="117" t="s">
        <v>2536</v>
      </c>
      <c r="C72" s="87">
        <v>44201.837210648147</v>
      </c>
      <c r="D72" s="87" t="s">
        <v>2477</v>
      </c>
      <c r="E72" s="115">
        <v>407</v>
      </c>
      <c r="F72" s="86" t="str">
        <f>VLOOKUP(E72,VIP!$A$2:$O11100,2,0)</f>
        <v>DRBR407</v>
      </c>
      <c r="G72" s="119" t="str">
        <f>VLOOKUP(E72,'LISTADO ATM'!$A$2:$B$893,2,0)</f>
        <v xml:space="preserve">ATM Multicentro La Sirena Villa Mella </v>
      </c>
      <c r="H72" s="119" t="str">
        <f>VLOOKUP(E72,VIP!$A$2:$O16021,7,FALSE)</f>
        <v>Si</v>
      </c>
      <c r="I72" s="119" t="str">
        <f>VLOOKUP(E72,VIP!$A$2:$O7986,8,FALSE)</f>
        <v>Si</v>
      </c>
      <c r="J72" s="119" t="str">
        <f>VLOOKUP(E72,VIP!$A$2:$O7936,8,FALSE)</f>
        <v>Si</v>
      </c>
      <c r="K72" s="119" t="str">
        <f>VLOOKUP(E72,VIP!$A$2:$O11510,6,0)</f>
        <v>NO</v>
      </c>
      <c r="L72" s="119" t="s">
        <v>2430</v>
      </c>
      <c r="M72" s="88" t="s">
        <v>2473</v>
      </c>
      <c r="N72" s="88" t="s">
        <v>2483</v>
      </c>
      <c r="O72" s="119" t="s">
        <v>2485</v>
      </c>
      <c r="P72" s="91"/>
      <c r="Q72" s="90" t="s">
        <v>2430</v>
      </c>
    </row>
    <row r="73" spans="1:17" ht="18" hidden="1" x14ac:dyDescent="0.25">
      <c r="A73" s="86" t="str">
        <f>VLOOKUP(E73,'LISTADO ATM'!$A$2:$C$894,3,0)</f>
        <v>DISTRITO NACIONAL</v>
      </c>
      <c r="B73" s="117" t="s">
        <v>2535</v>
      </c>
      <c r="C73" s="87">
        <v>44201.840208333335</v>
      </c>
      <c r="D73" s="87" t="s">
        <v>2477</v>
      </c>
      <c r="E73" s="115">
        <v>160</v>
      </c>
      <c r="F73" s="86" t="str">
        <f>VLOOKUP(E73,VIP!$A$2:$O11099,2,0)</f>
        <v>DRBR160</v>
      </c>
      <c r="G73" s="119" t="str">
        <f>VLOOKUP(E73,'LISTADO ATM'!$A$2:$B$893,2,0)</f>
        <v xml:space="preserve">ATM Oficina Herrera </v>
      </c>
      <c r="H73" s="119" t="str">
        <f>VLOOKUP(E73,VIP!$A$2:$O16020,7,FALSE)</f>
        <v>Si</v>
      </c>
      <c r="I73" s="119" t="str">
        <f>VLOOKUP(E73,VIP!$A$2:$O7985,8,FALSE)</f>
        <v>Si</v>
      </c>
      <c r="J73" s="119" t="str">
        <f>VLOOKUP(E73,VIP!$A$2:$O7935,8,FALSE)</f>
        <v>Si</v>
      </c>
      <c r="K73" s="119" t="str">
        <f>VLOOKUP(E73,VIP!$A$2:$O11509,6,0)</f>
        <v>NO</v>
      </c>
      <c r="L73" s="119" t="s">
        <v>2430</v>
      </c>
      <c r="M73" s="127" t="s">
        <v>2586</v>
      </c>
      <c r="N73" s="88" t="s">
        <v>2483</v>
      </c>
      <c r="O73" s="119" t="s">
        <v>2485</v>
      </c>
      <c r="P73" s="91"/>
      <c r="Q73" s="127">
        <v>44348.605555555558</v>
      </c>
    </row>
    <row r="74" spans="1:17" ht="18" x14ac:dyDescent="0.25">
      <c r="A74" s="86" t="str">
        <f>VLOOKUP(E74,'LISTADO ATM'!$A$2:$C$894,3,0)</f>
        <v>DISTRITO NACIONAL</v>
      </c>
      <c r="B74" s="117" t="s">
        <v>2534</v>
      </c>
      <c r="C74" s="87">
        <v>44201.846504629626</v>
      </c>
      <c r="D74" s="87" t="s">
        <v>2477</v>
      </c>
      <c r="E74" s="115">
        <v>642</v>
      </c>
      <c r="F74" s="86" t="str">
        <f>VLOOKUP(E74,VIP!$A$2:$O11098,2,0)</f>
        <v>DRBR24O</v>
      </c>
      <c r="G74" s="119" t="str">
        <f>VLOOKUP(E74,'LISTADO ATM'!$A$2:$B$893,2,0)</f>
        <v xml:space="preserve">ATM OMSA Sto. Dgo. </v>
      </c>
      <c r="H74" s="119" t="str">
        <f>VLOOKUP(E74,VIP!$A$2:$O16019,7,FALSE)</f>
        <v>Si</v>
      </c>
      <c r="I74" s="119" t="str">
        <f>VLOOKUP(E74,VIP!$A$2:$O7984,8,FALSE)</f>
        <v>Si</v>
      </c>
      <c r="J74" s="119" t="str">
        <f>VLOOKUP(E74,VIP!$A$2:$O7934,8,FALSE)</f>
        <v>Si</v>
      </c>
      <c r="K74" s="119" t="str">
        <f>VLOOKUP(E74,VIP!$A$2:$O11508,6,0)</f>
        <v>NO</v>
      </c>
      <c r="L74" s="119" t="s">
        <v>2466</v>
      </c>
      <c r="M74" s="88" t="s">
        <v>2473</v>
      </c>
      <c r="N74" s="88" t="s">
        <v>2483</v>
      </c>
      <c r="O74" s="119" t="s">
        <v>2485</v>
      </c>
      <c r="P74" s="91"/>
      <c r="Q74" s="90" t="s">
        <v>2466</v>
      </c>
    </row>
    <row r="75" spans="1:17" ht="18" hidden="1" x14ac:dyDescent="0.25">
      <c r="A75" s="86" t="str">
        <f>VLOOKUP(E75,'LISTADO ATM'!$A$2:$C$894,3,0)</f>
        <v>NORTE</v>
      </c>
      <c r="B75" s="117" t="s">
        <v>2533</v>
      </c>
      <c r="C75" s="87">
        <v>44201.849675925929</v>
      </c>
      <c r="D75" s="87" t="s">
        <v>2481</v>
      </c>
      <c r="E75" s="115">
        <v>895</v>
      </c>
      <c r="F75" s="86" t="str">
        <f>VLOOKUP(E75,VIP!$A$2:$O11097,2,0)</f>
        <v>DRBR895</v>
      </c>
      <c r="G75" s="119" t="str">
        <f>VLOOKUP(E75,'LISTADO ATM'!$A$2:$B$893,2,0)</f>
        <v xml:space="preserve">ATM S/M Bravo (Santiago) </v>
      </c>
      <c r="H75" s="119" t="str">
        <f>VLOOKUP(E75,VIP!$A$2:$O16018,7,FALSE)</f>
        <v>Si</v>
      </c>
      <c r="I75" s="119" t="str">
        <f>VLOOKUP(E75,VIP!$A$2:$O7983,8,FALSE)</f>
        <v>No</v>
      </c>
      <c r="J75" s="119" t="str">
        <f>VLOOKUP(E75,VIP!$A$2:$O7933,8,FALSE)</f>
        <v>No</v>
      </c>
      <c r="K75" s="119" t="str">
        <f>VLOOKUP(E75,VIP!$A$2:$O11507,6,0)</f>
        <v>NO</v>
      </c>
      <c r="L75" s="119" t="s">
        <v>2430</v>
      </c>
      <c r="M75" s="127" t="s">
        <v>2586</v>
      </c>
      <c r="N75" s="88" t="s">
        <v>2483</v>
      </c>
      <c r="O75" s="119" t="s">
        <v>2488</v>
      </c>
      <c r="P75" s="91"/>
      <c r="Q75" s="127">
        <v>44348.605555555558</v>
      </c>
    </row>
    <row r="76" spans="1:17" ht="18" hidden="1" x14ac:dyDescent="0.25">
      <c r="A76" s="86" t="str">
        <f>VLOOKUP(E76,'LISTADO ATM'!$A$2:$C$894,3,0)</f>
        <v>SUR</v>
      </c>
      <c r="B76" s="117" t="s">
        <v>2532</v>
      </c>
      <c r="C76" s="87">
        <v>44201.851018518515</v>
      </c>
      <c r="D76" s="87" t="s">
        <v>2478</v>
      </c>
      <c r="E76" s="115">
        <v>297</v>
      </c>
      <c r="F76" s="86" t="str">
        <f>VLOOKUP(E76,VIP!$A$2:$O11096,2,0)</f>
        <v>DRBR297</v>
      </c>
      <c r="G76" s="119" t="str">
        <f>VLOOKUP(E76,'LISTADO ATM'!$A$2:$B$893,2,0)</f>
        <v xml:space="preserve">ATM S/M Cadena Ocoa </v>
      </c>
      <c r="H76" s="119" t="str">
        <f>VLOOKUP(E76,VIP!$A$2:$O16017,7,FALSE)</f>
        <v>Si</v>
      </c>
      <c r="I76" s="119" t="str">
        <f>VLOOKUP(E76,VIP!$A$2:$O7982,8,FALSE)</f>
        <v>Si</v>
      </c>
      <c r="J76" s="119" t="str">
        <f>VLOOKUP(E76,VIP!$A$2:$O7932,8,FALSE)</f>
        <v>Si</v>
      </c>
      <c r="K76" s="119" t="str">
        <f>VLOOKUP(E76,VIP!$A$2:$O11506,6,0)</f>
        <v>NO</v>
      </c>
      <c r="L76" s="119" t="s">
        <v>2466</v>
      </c>
      <c r="M76" s="127" t="s">
        <v>2586</v>
      </c>
      <c r="N76" s="88" t="s">
        <v>2483</v>
      </c>
      <c r="O76" s="119" t="s">
        <v>2487</v>
      </c>
      <c r="P76" s="91"/>
      <c r="Q76" s="127">
        <v>44348.605555555558</v>
      </c>
    </row>
    <row r="77" spans="1:17" ht="18" hidden="1" x14ac:dyDescent="0.25">
      <c r="A77" s="86" t="str">
        <f>VLOOKUP(E77,'LISTADO ATM'!$A$2:$C$894,3,0)</f>
        <v>NORTE</v>
      </c>
      <c r="B77" s="117" t="s">
        <v>2531</v>
      </c>
      <c r="C77" s="87">
        <v>44201.852986111109</v>
      </c>
      <c r="D77" s="87" t="s">
        <v>2481</v>
      </c>
      <c r="E77" s="115">
        <v>88</v>
      </c>
      <c r="F77" s="86" t="str">
        <f>VLOOKUP(E77,VIP!$A$2:$O11095,2,0)</f>
        <v>DRBR088</v>
      </c>
      <c r="G77" s="119" t="str">
        <f>VLOOKUP(E77,'LISTADO ATM'!$A$2:$B$893,2,0)</f>
        <v xml:space="preserve">ATM S/M La Fuente (Santiago) </v>
      </c>
      <c r="H77" s="119" t="str">
        <f>VLOOKUP(E77,VIP!$A$2:$O16016,7,FALSE)</f>
        <v>Si</v>
      </c>
      <c r="I77" s="119" t="str">
        <f>VLOOKUP(E77,VIP!$A$2:$O7981,8,FALSE)</f>
        <v>Si</v>
      </c>
      <c r="J77" s="119" t="str">
        <f>VLOOKUP(E77,VIP!$A$2:$O7931,8,FALSE)</f>
        <v>Si</v>
      </c>
      <c r="K77" s="119" t="str">
        <f>VLOOKUP(E77,VIP!$A$2:$O11505,6,0)</f>
        <v>NO</v>
      </c>
      <c r="L77" s="119" t="s">
        <v>2430</v>
      </c>
      <c r="M77" s="127" t="s">
        <v>2586</v>
      </c>
      <c r="N77" s="88" t="s">
        <v>2483</v>
      </c>
      <c r="O77" s="119" t="s">
        <v>2488</v>
      </c>
      <c r="P77" s="91"/>
      <c r="Q77" s="127">
        <v>44348.605555555558</v>
      </c>
    </row>
    <row r="78" spans="1:17" ht="18" x14ac:dyDescent="0.25">
      <c r="A78" s="86" t="str">
        <f>VLOOKUP(E78,'LISTADO ATM'!$A$2:$C$894,3,0)</f>
        <v>NORTE</v>
      </c>
      <c r="B78" s="117" t="s">
        <v>2575</v>
      </c>
      <c r="C78" s="87">
        <v>44201.860636574071</v>
      </c>
      <c r="D78" s="87" t="s">
        <v>2481</v>
      </c>
      <c r="E78" s="115">
        <v>775</v>
      </c>
      <c r="F78" s="86" t="str">
        <f>VLOOKUP(E78,VIP!$A$2:$O11112,2,0)</f>
        <v>DRBR450</v>
      </c>
      <c r="G78" s="119" t="str">
        <f>VLOOKUP(E78,'LISTADO ATM'!$A$2:$B$893,2,0)</f>
        <v xml:space="preserve">ATM S/M Lilo (Montecristi) </v>
      </c>
      <c r="H78" s="119" t="str">
        <f>VLOOKUP(E78,VIP!$A$2:$O16033,7,FALSE)</f>
        <v>Si</v>
      </c>
      <c r="I78" s="119" t="str">
        <f>VLOOKUP(E78,VIP!$A$2:$O7998,8,FALSE)</f>
        <v>Si</v>
      </c>
      <c r="J78" s="119" t="str">
        <f>VLOOKUP(E78,VIP!$A$2:$O7948,8,FALSE)</f>
        <v>Si</v>
      </c>
      <c r="K78" s="119" t="str">
        <f>VLOOKUP(E78,VIP!$A$2:$O11522,6,0)</f>
        <v>NO</v>
      </c>
      <c r="L78" s="119" t="s">
        <v>2430</v>
      </c>
      <c r="M78" s="88" t="s">
        <v>2473</v>
      </c>
      <c r="N78" s="88" t="s">
        <v>2483</v>
      </c>
      <c r="O78" s="119" t="s">
        <v>2488</v>
      </c>
      <c r="P78" s="91"/>
      <c r="Q78" s="90" t="s">
        <v>2430</v>
      </c>
    </row>
    <row r="79" spans="1:17" ht="18" x14ac:dyDescent="0.25">
      <c r="A79" s="86" t="str">
        <f>VLOOKUP(E79,'LISTADO ATM'!$A$2:$C$894,3,0)</f>
        <v>DISTRITO NACIONAL</v>
      </c>
      <c r="B79" s="117" t="s">
        <v>2574</v>
      </c>
      <c r="C79" s="87">
        <v>44201.863703703704</v>
      </c>
      <c r="D79" s="87" t="s">
        <v>2477</v>
      </c>
      <c r="E79" s="115">
        <v>875</v>
      </c>
      <c r="F79" s="86" t="str">
        <f>VLOOKUP(E79,VIP!$A$2:$O11111,2,0)</f>
        <v>DRBR875</v>
      </c>
      <c r="G79" s="119" t="str">
        <f>VLOOKUP(E79,'LISTADO ATM'!$A$2:$B$893,2,0)</f>
        <v xml:space="preserve">ATM Texaco Aut. Duarte KM 14 1/2 (Los Alcarrizos) </v>
      </c>
      <c r="H79" s="119" t="str">
        <f>VLOOKUP(E79,VIP!$A$2:$O16032,7,FALSE)</f>
        <v>Si</v>
      </c>
      <c r="I79" s="119" t="str">
        <f>VLOOKUP(E79,VIP!$A$2:$O7997,8,FALSE)</f>
        <v>Si</v>
      </c>
      <c r="J79" s="119" t="str">
        <f>VLOOKUP(E79,VIP!$A$2:$O7947,8,FALSE)</f>
        <v>Si</v>
      </c>
      <c r="K79" s="119" t="str">
        <f>VLOOKUP(E79,VIP!$A$2:$O11521,6,0)</f>
        <v>NO</v>
      </c>
      <c r="L79" s="119" t="s">
        <v>2430</v>
      </c>
      <c r="M79" s="88" t="s">
        <v>2473</v>
      </c>
      <c r="N79" s="88" t="s">
        <v>2483</v>
      </c>
      <c r="O79" s="119" t="s">
        <v>2485</v>
      </c>
      <c r="P79" s="91"/>
      <c r="Q79" s="90" t="s">
        <v>2430</v>
      </c>
    </row>
    <row r="80" spans="1:17" ht="18" hidden="1" x14ac:dyDescent="0.25">
      <c r="A80" s="86" t="str">
        <f>VLOOKUP(E80,'LISTADO ATM'!$A$2:$C$894,3,0)</f>
        <v>SUR</v>
      </c>
      <c r="B80" s="117" t="s">
        <v>2573</v>
      </c>
      <c r="C80" s="87">
        <v>44201.865162037036</v>
      </c>
      <c r="D80" s="87" t="s">
        <v>2477</v>
      </c>
      <c r="E80" s="115">
        <v>750</v>
      </c>
      <c r="F80" s="86" t="str">
        <f>VLOOKUP(E80,VIP!$A$2:$O11110,2,0)</f>
        <v>DRBR265</v>
      </c>
      <c r="G80" s="119" t="str">
        <f>VLOOKUP(E80,'LISTADO ATM'!$A$2:$B$893,2,0)</f>
        <v xml:space="preserve">ATM UNP Duvergé </v>
      </c>
      <c r="H80" s="119" t="str">
        <f>VLOOKUP(E80,VIP!$A$2:$O16031,7,FALSE)</f>
        <v>Si</v>
      </c>
      <c r="I80" s="119" t="str">
        <f>VLOOKUP(E80,VIP!$A$2:$O7996,8,FALSE)</f>
        <v>Si</v>
      </c>
      <c r="J80" s="119" t="str">
        <f>VLOOKUP(E80,VIP!$A$2:$O7946,8,FALSE)</f>
        <v>Si</v>
      </c>
      <c r="K80" s="119" t="str">
        <f>VLOOKUP(E80,VIP!$A$2:$O11520,6,0)</f>
        <v>SI</v>
      </c>
      <c r="L80" s="119" t="s">
        <v>2430</v>
      </c>
      <c r="M80" s="127" t="s">
        <v>2586</v>
      </c>
      <c r="N80" s="88" t="s">
        <v>2483</v>
      </c>
      <c r="O80" s="119" t="s">
        <v>2485</v>
      </c>
      <c r="P80" s="91"/>
      <c r="Q80" s="127">
        <v>44348.605555555558</v>
      </c>
    </row>
    <row r="81" spans="1:17" ht="18" x14ac:dyDescent="0.25">
      <c r="A81" s="86" t="str">
        <f>VLOOKUP(E81,'LISTADO ATM'!$A$2:$C$894,3,0)</f>
        <v>DISTRITO NACIONAL</v>
      </c>
      <c r="B81" s="117" t="s">
        <v>2572</v>
      </c>
      <c r="C81" s="87">
        <v>44201.872627314813</v>
      </c>
      <c r="D81" s="87" t="s">
        <v>2477</v>
      </c>
      <c r="E81" s="115">
        <v>738</v>
      </c>
      <c r="F81" s="86" t="str">
        <f>VLOOKUP(E81,VIP!$A$2:$O11109,2,0)</f>
        <v>DRBR24S</v>
      </c>
      <c r="G81" s="119" t="str">
        <f>VLOOKUP(E81,'LISTADO ATM'!$A$2:$B$893,2,0)</f>
        <v xml:space="preserve">ATM Zona Franca Los Alcarrizos </v>
      </c>
      <c r="H81" s="119" t="str">
        <f>VLOOKUP(E81,VIP!$A$2:$O16030,7,FALSE)</f>
        <v>Si</v>
      </c>
      <c r="I81" s="119" t="str">
        <f>VLOOKUP(E81,VIP!$A$2:$O7995,8,FALSE)</f>
        <v>Si</v>
      </c>
      <c r="J81" s="119" t="str">
        <f>VLOOKUP(E81,VIP!$A$2:$O7945,8,FALSE)</f>
        <v>Si</v>
      </c>
      <c r="K81" s="119" t="str">
        <f>VLOOKUP(E81,VIP!$A$2:$O11519,6,0)</f>
        <v>NO</v>
      </c>
      <c r="L81" s="119" t="s">
        <v>2430</v>
      </c>
      <c r="M81" s="88" t="s">
        <v>2473</v>
      </c>
      <c r="N81" s="88" t="s">
        <v>2483</v>
      </c>
      <c r="O81" s="119" t="s">
        <v>2485</v>
      </c>
      <c r="P81" s="91"/>
      <c r="Q81" s="90" t="s">
        <v>2430</v>
      </c>
    </row>
    <row r="82" spans="1:17" ht="18" x14ac:dyDescent="0.25">
      <c r="A82" s="86" t="str">
        <f>VLOOKUP(E82,'LISTADO ATM'!$A$2:$C$894,3,0)</f>
        <v>DISTRITO NACIONAL</v>
      </c>
      <c r="B82" s="117" t="s">
        <v>2571</v>
      </c>
      <c r="C82" s="87">
        <v>44201.873831018522</v>
      </c>
      <c r="D82" s="87" t="s">
        <v>2477</v>
      </c>
      <c r="E82" s="115">
        <v>43</v>
      </c>
      <c r="F82" s="86" t="str">
        <f>VLOOKUP(E82,VIP!$A$2:$O11108,2,0)</f>
        <v>DRBR043</v>
      </c>
      <c r="G82" s="119" t="str">
        <f>VLOOKUP(E82,'LISTADO ATM'!$A$2:$B$893,2,0)</f>
        <v xml:space="preserve">ATM Zona Franca San Isidro </v>
      </c>
      <c r="H82" s="119" t="str">
        <f>VLOOKUP(E82,VIP!$A$2:$O16029,7,FALSE)</f>
        <v>Si</v>
      </c>
      <c r="I82" s="119" t="str">
        <f>VLOOKUP(E82,VIP!$A$2:$O7994,8,FALSE)</f>
        <v>No</v>
      </c>
      <c r="J82" s="119" t="str">
        <f>VLOOKUP(E82,VIP!$A$2:$O7944,8,FALSE)</f>
        <v>No</v>
      </c>
      <c r="K82" s="119" t="str">
        <f>VLOOKUP(E82,VIP!$A$2:$O11518,6,0)</f>
        <v>NO</v>
      </c>
      <c r="L82" s="119" t="s">
        <v>2430</v>
      </c>
      <c r="M82" s="88" t="s">
        <v>2473</v>
      </c>
      <c r="N82" s="88" t="s">
        <v>2483</v>
      </c>
      <c r="O82" s="119" t="s">
        <v>2485</v>
      </c>
      <c r="P82" s="91"/>
      <c r="Q82" s="90" t="s">
        <v>2430</v>
      </c>
    </row>
    <row r="83" spans="1:17" ht="18" x14ac:dyDescent="0.25">
      <c r="A83" s="86" t="str">
        <f>VLOOKUP(E83,'LISTADO ATM'!$A$2:$C$894,3,0)</f>
        <v>DISTRITO NACIONAL</v>
      </c>
      <c r="B83" s="117" t="s">
        <v>2570</v>
      </c>
      <c r="C83" s="87">
        <v>44201.900706018518</v>
      </c>
      <c r="D83" s="87" t="s">
        <v>2189</v>
      </c>
      <c r="E83" s="115">
        <v>816</v>
      </c>
      <c r="F83" s="86" t="str">
        <f>VLOOKUP(E83,VIP!$A$2:$O11106,2,0)</f>
        <v>DRBR816</v>
      </c>
      <c r="G83" s="119" t="str">
        <f>VLOOKUP(E83,'LISTADO ATM'!$A$2:$B$893,2,0)</f>
        <v xml:space="preserve">ATM Oficina Pedro Brand </v>
      </c>
      <c r="H83" s="119" t="str">
        <f>VLOOKUP(E83,VIP!$A$2:$O16027,7,FALSE)</f>
        <v>Si</v>
      </c>
      <c r="I83" s="119" t="str">
        <f>VLOOKUP(E83,VIP!$A$2:$O7992,8,FALSE)</f>
        <v>Si</v>
      </c>
      <c r="J83" s="119" t="str">
        <f>VLOOKUP(E83,VIP!$A$2:$O7942,8,FALSE)</f>
        <v>Si</v>
      </c>
      <c r="K83" s="119" t="str">
        <f>VLOOKUP(E83,VIP!$A$2:$O11516,6,0)</f>
        <v>NO</v>
      </c>
      <c r="L83" s="119" t="s">
        <v>2254</v>
      </c>
      <c r="M83" s="88" t="s">
        <v>2473</v>
      </c>
      <c r="N83" s="88" t="s">
        <v>2483</v>
      </c>
      <c r="O83" s="119" t="s">
        <v>2486</v>
      </c>
      <c r="P83" s="91"/>
      <c r="Q83" s="90" t="s">
        <v>2254</v>
      </c>
    </row>
    <row r="84" spans="1:17" ht="18" hidden="1" x14ac:dyDescent="0.25">
      <c r="A84" s="86" t="str">
        <f>VLOOKUP(E84,'LISTADO ATM'!$A$2:$C$894,3,0)</f>
        <v>ESTE</v>
      </c>
      <c r="B84" s="117" t="s">
        <v>2569</v>
      </c>
      <c r="C84" s="87">
        <v>44201.903321759259</v>
      </c>
      <c r="D84" s="87" t="s">
        <v>2189</v>
      </c>
      <c r="E84" s="115">
        <v>923</v>
      </c>
      <c r="F84" s="86" t="str">
        <f>VLOOKUP(E84,VIP!$A$2:$O11105,2,0)</f>
        <v>DRBR923</v>
      </c>
      <c r="G84" s="119" t="str">
        <f>VLOOKUP(E84,'LISTADO ATM'!$A$2:$B$893,2,0)</f>
        <v xml:space="preserve">ATM Agroindustrial San Pedro de Macorís </v>
      </c>
      <c r="H84" s="119" t="str">
        <f>VLOOKUP(E84,VIP!$A$2:$O16026,7,FALSE)</f>
        <v>Si</v>
      </c>
      <c r="I84" s="119" t="str">
        <f>VLOOKUP(E84,VIP!$A$2:$O7991,8,FALSE)</f>
        <v>Si</v>
      </c>
      <c r="J84" s="119" t="str">
        <f>VLOOKUP(E84,VIP!$A$2:$O7941,8,FALSE)</f>
        <v>Si</v>
      </c>
      <c r="K84" s="119" t="str">
        <f>VLOOKUP(E84,VIP!$A$2:$O11515,6,0)</f>
        <v>NO</v>
      </c>
      <c r="L84" s="119" t="s">
        <v>2254</v>
      </c>
      <c r="M84" s="127" t="s">
        <v>2586</v>
      </c>
      <c r="N84" s="88" t="s">
        <v>2483</v>
      </c>
      <c r="O84" s="119" t="s">
        <v>2486</v>
      </c>
      <c r="P84" s="91"/>
      <c r="Q84" s="127">
        <v>44348.605555555558</v>
      </c>
    </row>
    <row r="85" spans="1:17" ht="18" x14ac:dyDescent="0.25">
      <c r="A85" s="86" t="str">
        <f>VLOOKUP(E85,'LISTADO ATM'!$A$2:$C$894,3,0)</f>
        <v>DISTRITO NACIONAL</v>
      </c>
      <c r="B85" s="117" t="s">
        <v>2568</v>
      </c>
      <c r="C85" s="87">
        <v>44201.908414351848</v>
      </c>
      <c r="D85" s="87" t="s">
        <v>2189</v>
      </c>
      <c r="E85" s="115">
        <v>113</v>
      </c>
      <c r="F85" s="86" t="str">
        <f>VLOOKUP(E85,VIP!$A$2:$O11104,2,0)</f>
        <v>DRBR113</v>
      </c>
      <c r="G85" s="119" t="str">
        <f>VLOOKUP(E85,'LISTADO ATM'!$A$2:$B$893,2,0)</f>
        <v xml:space="preserve">ATM Autoservicio Atalaya del Mar </v>
      </c>
      <c r="H85" s="119" t="str">
        <f>VLOOKUP(E85,VIP!$A$2:$O16025,7,FALSE)</f>
        <v>Si</v>
      </c>
      <c r="I85" s="119" t="str">
        <f>VLOOKUP(E85,VIP!$A$2:$O7990,8,FALSE)</f>
        <v>No</v>
      </c>
      <c r="J85" s="119" t="str">
        <f>VLOOKUP(E85,VIP!$A$2:$O7940,8,FALSE)</f>
        <v>No</v>
      </c>
      <c r="K85" s="119" t="str">
        <f>VLOOKUP(E85,VIP!$A$2:$O11514,6,0)</f>
        <v>NO</v>
      </c>
      <c r="L85" s="119" t="s">
        <v>2576</v>
      </c>
      <c r="M85" s="88" t="s">
        <v>2473</v>
      </c>
      <c r="N85" s="88" t="s">
        <v>2483</v>
      </c>
      <c r="O85" s="119" t="s">
        <v>2486</v>
      </c>
      <c r="P85" s="91"/>
      <c r="Q85" s="90" t="s">
        <v>2576</v>
      </c>
    </row>
    <row r="86" spans="1:17" ht="18" hidden="1" x14ac:dyDescent="0.25">
      <c r="A86" s="86" t="str">
        <f>VLOOKUP(E86,'LISTADO ATM'!$A$2:$C$894,3,0)</f>
        <v>DISTRITO NACIONAL</v>
      </c>
      <c r="B86" s="117" t="s">
        <v>2567</v>
      </c>
      <c r="C86" s="87">
        <v>44201.909409722219</v>
      </c>
      <c r="D86" s="87" t="s">
        <v>2189</v>
      </c>
      <c r="E86" s="115">
        <v>686</v>
      </c>
      <c r="F86" s="86" t="str">
        <f>VLOOKUP(E86,VIP!$A$2:$O11103,2,0)</f>
        <v>DRBR686</v>
      </c>
      <c r="G86" s="119" t="str">
        <f>VLOOKUP(E86,'LISTADO ATM'!$A$2:$B$893,2,0)</f>
        <v>ATM Autoservicio Oficina Máximo Gómez</v>
      </c>
      <c r="H86" s="119" t="str">
        <f>VLOOKUP(E86,VIP!$A$2:$O16024,7,FALSE)</f>
        <v>Si</v>
      </c>
      <c r="I86" s="119" t="str">
        <f>VLOOKUP(E86,VIP!$A$2:$O7989,8,FALSE)</f>
        <v>Si</v>
      </c>
      <c r="J86" s="119" t="str">
        <f>VLOOKUP(E86,VIP!$A$2:$O7939,8,FALSE)</f>
        <v>Si</v>
      </c>
      <c r="K86" s="119" t="str">
        <f>VLOOKUP(E86,VIP!$A$2:$O11513,6,0)</f>
        <v>NO</v>
      </c>
      <c r="L86" s="119" t="s">
        <v>2576</v>
      </c>
      <c r="M86" s="127" t="s">
        <v>2586</v>
      </c>
      <c r="N86" s="88" t="s">
        <v>2483</v>
      </c>
      <c r="O86" s="119" t="s">
        <v>2486</v>
      </c>
      <c r="P86" s="91"/>
      <c r="Q86" s="127">
        <v>44348.605555555558</v>
      </c>
    </row>
    <row r="87" spans="1:17" ht="18" hidden="1" x14ac:dyDescent="0.25">
      <c r="A87" s="86" t="str">
        <f>VLOOKUP(E87,'LISTADO ATM'!$A$2:$C$894,3,0)</f>
        <v>DISTRITO NACIONAL</v>
      </c>
      <c r="B87" s="117" t="s">
        <v>2566</v>
      </c>
      <c r="C87" s="87">
        <v>44201.910740740743</v>
      </c>
      <c r="D87" s="87" t="s">
        <v>2189</v>
      </c>
      <c r="E87" s="115">
        <v>424</v>
      </c>
      <c r="F87" s="86" t="str">
        <f>VLOOKUP(E87,VIP!$A$2:$O11102,2,0)</f>
        <v>DRBR424</v>
      </c>
      <c r="G87" s="119" t="str">
        <f>VLOOKUP(E87,'LISTADO ATM'!$A$2:$B$893,2,0)</f>
        <v xml:space="preserve">ATM UNP Jumbo Luperón I </v>
      </c>
      <c r="H87" s="119" t="str">
        <f>VLOOKUP(E87,VIP!$A$2:$O16023,7,FALSE)</f>
        <v>Si</v>
      </c>
      <c r="I87" s="119" t="str">
        <f>VLOOKUP(E87,VIP!$A$2:$O7988,8,FALSE)</f>
        <v>Si</v>
      </c>
      <c r="J87" s="119" t="str">
        <f>VLOOKUP(E87,VIP!$A$2:$O7938,8,FALSE)</f>
        <v>Si</v>
      </c>
      <c r="K87" s="119" t="str">
        <f>VLOOKUP(E87,VIP!$A$2:$O11512,6,0)</f>
        <v>NO</v>
      </c>
      <c r="L87" s="119" t="s">
        <v>2576</v>
      </c>
      <c r="M87" s="127" t="s">
        <v>2586</v>
      </c>
      <c r="N87" s="88" t="s">
        <v>2483</v>
      </c>
      <c r="O87" s="119" t="s">
        <v>2486</v>
      </c>
      <c r="P87" s="91"/>
      <c r="Q87" s="127">
        <v>44348.605555555558</v>
      </c>
    </row>
    <row r="88" spans="1:17" ht="18" hidden="1" x14ac:dyDescent="0.25">
      <c r="A88" s="86" t="str">
        <f>VLOOKUP(E88,'LISTADO ATM'!$A$2:$C$894,3,0)</f>
        <v>ESTE</v>
      </c>
      <c r="B88" s="117" t="s">
        <v>2565</v>
      </c>
      <c r="C88" s="87">
        <v>44201.911932870367</v>
      </c>
      <c r="D88" s="87" t="s">
        <v>2189</v>
      </c>
      <c r="E88" s="115">
        <v>963</v>
      </c>
      <c r="F88" s="86" t="str">
        <f>VLOOKUP(E88,VIP!$A$2:$O11101,2,0)</f>
        <v>DRBR963</v>
      </c>
      <c r="G88" s="119" t="str">
        <f>VLOOKUP(E88,'LISTADO ATM'!$A$2:$B$893,2,0)</f>
        <v xml:space="preserve">ATM Multiplaza La Romana </v>
      </c>
      <c r="H88" s="119" t="str">
        <f>VLOOKUP(E88,VIP!$A$2:$O16022,7,FALSE)</f>
        <v>Si</v>
      </c>
      <c r="I88" s="119" t="str">
        <f>VLOOKUP(E88,VIP!$A$2:$O7987,8,FALSE)</f>
        <v>Si</v>
      </c>
      <c r="J88" s="119" t="str">
        <f>VLOOKUP(E88,VIP!$A$2:$O7937,8,FALSE)</f>
        <v>Si</v>
      </c>
      <c r="K88" s="119" t="str">
        <f>VLOOKUP(E88,VIP!$A$2:$O11511,6,0)</f>
        <v>NO</v>
      </c>
      <c r="L88" s="119" t="s">
        <v>2576</v>
      </c>
      <c r="M88" s="127" t="s">
        <v>2586</v>
      </c>
      <c r="N88" s="88" t="s">
        <v>2483</v>
      </c>
      <c r="O88" s="119" t="s">
        <v>2486</v>
      </c>
      <c r="P88" s="91"/>
      <c r="Q88" s="127">
        <v>44348.605555555558</v>
      </c>
    </row>
    <row r="89" spans="1:17" ht="18" hidden="1" x14ac:dyDescent="0.25">
      <c r="A89" s="86" t="str">
        <f>VLOOKUP(E89,'LISTADO ATM'!$A$2:$C$894,3,0)</f>
        <v>DISTRITO NACIONAL</v>
      </c>
      <c r="B89" s="117" t="s">
        <v>2564</v>
      </c>
      <c r="C89" s="87">
        <v>44201.915023148147</v>
      </c>
      <c r="D89" s="87" t="s">
        <v>2189</v>
      </c>
      <c r="E89" s="115">
        <v>611</v>
      </c>
      <c r="F89" s="86" t="str">
        <f>VLOOKUP(E89,VIP!$A$2:$O11100,2,0)</f>
        <v>DRBR611</v>
      </c>
      <c r="G89" s="119" t="str">
        <f>VLOOKUP(E89,'LISTADO ATM'!$A$2:$B$893,2,0)</f>
        <v xml:space="preserve">ATM DGII Sede Central </v>
      </c>
      <c r="H89" s="119" t="str">
        <f>VLOOKUP(E89,VIP!$A$2:$O16021,7,FALSE)</f>
        <v>Si</v>
      </c>
      <c r="I89" s="119" t="str">
        <f>VLOOKUP(E89,VIP!$A$2:$O7986,8,FALSE)</f>
        <v>Si</v>
      </c>
      <c r="J89" s="119" t="str">
        <f>VLOOKUP(E89,VIP!$A$2:$O7936,8,FALSE)</f>
        <v>Si</v>
      </c>
      <c r="K89" s="119" t="str">
        <f>VLOOKUP(E89,VIP!$A$2:$O11510,6,0)</f>
        <v>NO</v>
      </c>
      <c r="L89" s="119" t="s">
        <v>2578</v>
      </c>
      <c r="M89" s="127" t="s">
        <v>2586</v>
      </c>
      <c r="N89" s="88" t="s">
        <v>2483</v>
      </c>
      <c r="O89" s="119" t="s">
        <v>2486</v>
      </c>
      <c r="P89" s="91"/>
      <c r="Q89" s="127">
        <v>44348.605555555558</v>
      </c>
    </row>
    <row r="90" spans="1:17" ht="18" hidden="1" x14ac:dyDescent="0.25">
      <c r="A90" s="86" t="str">
        <f>VLOOKUP(E90,'LISTADO ATM'!$A$2:$C$894,3,0)</f>
        <v>NORTE</v>
      </c>
      <c r="B90" s="117" t="s">
        <v>2563</v>
      </c>
      <c r="C90" s="87">
        <v>44201.915358796294</v>
      </c>
      <c r="D90" s="87" t="s">
        <v>2190</v>
      </c>
      <c r="E90" s="115">
        <v>157</v>
      </c>
      <c r="F90" s="86" t="str">
        <f>VLOOKUP(E90,VIP!$A$2:$O11099,2,0)</f>
        <v>DRBR157</v>
      </c>
      <c r="G90" s="119" t="str">
        <f>VLOOKUP(E90,'LISTADO ATM'!$A$2:$B$893,2,0)</f>
        <v xml:space="preserve">ATM Oficina Samaná </v>
      </c>
      <c r="H90" s="119" t="str">
        <f>VLOOKUP(E90,VIP!$A$2:$O16020,7,FALSE)</f>
        <v>Si</v>
      </c>
      <c r="I90" s="119" t="str">
        <f>VLOOKUP(E90,VIP!$A$2:$O7985,8,FALSE)</f>
        <v>Si</v>
      </c>
      <c r="J90" s="119" t="str">
        <f>VLOOKUP(E90,VIP!$A$2:$O7935,8,FALSE)</f>
        <v>Si</v>
      </c>
      <c r="K90" s="119" t="str">
        <f>VLOOKUP(E90,VIP!$A$2:$O11509,6,0)</f>
        <v>SI</v>
      </c>
      <c r="L90" s="119" t="s">
        <v>2441</v>
      </c>
      <c r="M90" s="127" t="s">
        <v>2586</v>
      </c>
      <c r="N90" s="88" t="s">
        <v>2483</v>
      </c>
      <c r="O90" s="119" t="s">
        <v>2484</v>
      </c>
      <c r="P90" s="91"/>
      <c r="Q90" s="127">
        <v>44348.605555555558</v>
      </c>
    </row>
    <row r="91" spans="1:17" ht="18" x14ac:dyDescent="0.25">
      <c r="A91" s="86" t="str">
        <f>VLOOKUP(E91,'LISTADO ATM'!$A$2:$C$894,3,0)</f>
        <v>DISTRITO NACIONAL</v>
      </c>
      <c r="B91" s="117" t="s">
        <v>2562</v>
      </c>
      <c r="C91" s="87">
        <v>44201.91777777778</v>
      </c>
      <c r="D91" s="87" t="s">
        <v>2478</v>
      </c>
      <c r="E91" s="115">
        <v>231</v>
      </c>
      <c r="F91" s="86" t="str">
        <f>VLOOKUP(E91,VIP!$A$2:$O11098,2,0)</f>
        <v>DRBR231</v>
      </c>
      <c r="G91" s="119" t="str">
        <f>VLOOKUP(E91,'LISTADO ATM'!$A$2:$B$893,2,0)</f>
        <v xml:space="preserve">ATM Oficina Zona Oriental </v>
      </c>
      <c r="H91" s="119" t="str">
        <f>VLOOKUP(E91,VIP!$A$2:$O16019,7,FALSE)</f>
        <v>Si</v>
      </c>
      <c r="I91" s="119" t="str">
        <f>VLOOKUP(E91,VIP!$A$2:$O7984,8,FALSE)</f>
        <v>Si</v>
      </c>
      <c r="J91" s="119" t="str">
        <f>VLOOKUP(E91,VIP!$A$2:$O7934,8,FALSE)</f>
        <v>Si</v>
      </c>
      <c r="K91" s="119" t="str">
        <f>VLOOKUP(E91,VIP!$A$2:$O11508,6,0)</f>
        <v>SI</v>
      </c>
      <c r="L91" s="119" t="s">
        <v>2577</v>
      </c>
      <c r="M91" s="88" t="s">
        <v>2473</v>
      </c>
      <c r="N91" s="88" t="s">
        <v>2483</v>
      </c>
      <c r="O91" s="119" t="s">
        <v>2487</v>
      </c>
      <c r="P91" s="91"/>
      <c r="Q91" s="90" t="s">
        <v>2577</v>
      </c>
    </row>
    <row r="92" spans="1:17" ht="18" hidden="1" x14ac:dyDescent="0.25">
      <c r="A92" s="86" t="str">
        <f>VLOOKUP(E92,'LISTADO ATM'!$A$2:$C$894,3,0)</f>
        <v>NORTE</v>
      </c>
      <c r="B92" s="117" t="s">
        <v>2561</v>
      </c>
      <c r="C92" s="87">
        <v>44201.947835648149</v>
      </c>
      <c r="D92" s="87" t="s">
        <v>2190</v>
      </c>
      <c r="E92" s="115">
        <v>538</v>
      </c>
      <c r="F92" s="86" t="str">
        <f>VLOOKUP(E92,VIP!$A$2:$O11097,2,0)</f>
        <v>DRBR538</v>
      </c>
      <c r="G92" s="119" t="str">
        <f>VLOOKUP(E92,'LISTADO ATM'!$A$2:$B$893,2,0)</f>
        <v>ATM  Autoservicio San Fco. Macorís</v>
      </c>
      <c r="H92" s="119" t="str">
        <f>VLOOKUP(E92,VIP!$A$2:$O16018,7,FALSE)</f>
        <v>Si</v>
      </c>
      <c r="I92" s="119" t="str">
        <f>VLOOKUP(E92,VIP!$A$2:$O7983,8,FALSE)</f>
        <v>Si</v>
      </c>
      <c r="J92" s="119" t="str">
        <f>VLOOKUP(E92,VIP!$A$2:$O7933,8,FALSE)</f>
        <v>Si</v>
      </c>
      <c r="K92" s="119" t="str">
        <f>VLOOKUP(E92,VIP!$A$2:$O11507,6,0)</f>
        <v>NO</v>
      </c>
      <c r="L92" s="119" t="s">
        <v>2576</v>
      </c>
      <c r="M92" s="127" t="s">
        <v>2586</v>
      </c>
      <c r="N92" s="88" t="s">
        <v>2483</v>
      </c>
      <c r="O92" s="119" t="s">
        <v>2484</v>
      </c>
      <c r="P92" s="91"/>
      <c r="Q92" s="127">
        <v>44348.605555555558</v>
      </c>
    </row>
    <row r="93" spans="1:17" s="92" customFormat="1" ht="18" hidden="1" x14ac:dyDescent="0.25">
      <c r="A93" s="86" t="str">
        <f>VLOOKUP(E93,'LISTADO ATM'!$A$2:$C$894,3,0)</f>
        <v>NORTE</v>
      </c>
      <c r="B93" s="117" t="s">
        <v>2560</v>
      </c>
      <c r="C93" s="87">
        <v>44201.950312499997</v>
      </c>
      <c r="D93" s="87" t="s">
        <v>2190</v>
      </c>
      <c r="E93" s="115">
        <v>854</v>
      </c>
      <c r="F93" s="86" t="str">
        <f>VLOOKUP(E93,VIP!$A$2:$O11096,2,0)</f>
        <v>DRBR854</v>
      </c>
      <c r="G93" s="119" t="str">
        <f>VLOOKUP(E93,'LISTADO ATM'!$A$2:$B$893,2,0)</f>
        <v xml:space="preserve">ATM Centro Comercial Blanco Batista </v>
      </c>
      <c r="H93" s="119" t="str">
        <f>VLOOKUP(E93,VIP!$A$2:$O16017,7,FALSE)</f>
        <v>Si</v>
      </c>
      <c r="I93" s="119" t="str">
        <f>VLOOKUP(E93,VIP!$A$2:$O7982,8,FALSE)</f>
        <v>Si</v>
      </c>
      <c r="J93" s="119" t="str">
        <f>VLOOKUP(E93,VIP!$A$2:$O7932,8,FALSE)</f>
        <v>Si</v>
      </c>
      <c r="K93" s="119" t="str">
        <f>VLOOKUP(E93,VIP!$A$2:$O11506,6,0)</f>
        <v>NO</v>
      </c>
      <c r="L93" s="119" t="s">
        <v>2576</v>
      </c>
      <c r="M93" s="127" t="s">
        <v>2586</v>
      </c>
      <c r="N93" s="88" t="s">
        <v>2483</v>
      </c>
      <c r="O93" s="119" t="s">
        <v>2484</v>
      </c>
      <c r="P93" s="91"/>
      <c r="Q93" s="127">
        <v>44348.605555555558</v>
      </c>
    </row>
    <row r="94" spans="1:17" s="92" customFormat="1" ht="16.5" customHeight="1" x14ac:dyDescent="0.25">
      <c r="A94" s="86" t="str">
        <f>VLOOKUP(E94,'LISTADO ATM'!$A$2:$C$894,3,0)</f>
        <v>DISTRITO NACIONAL</v>
      </c>
      <c r="B94" s="117">
        <v>335755284</v>
      </c>
      <c r="C94" s="87">
        <v>44202.045138888891</v>
      </c>
      <c r="D94" s="87" t="s">
        <v>2579</v>
      </c>
      <c r="E94" s="115">
        <v>918</v>
      </c>
      <c r="F94" s="86" t="str">
        <f>VLOOKUP(E94,VIP!$A$2:$O11068,2,0)</f>
        <v>DRBR918</v>
      </c>
      <c r="G94" s="119" t="str">
        <f>VLOOKUP(E94,'LISTADO ATM'!$A$2:$B$893,2,0)</f>
        <v xml:space="preserve">ATM S/M Liverpool de la Jacobo Majluta </v>
      </c>
      <c r="H94" s="119" t="str">
        <f>VLOOKUP(E94,VIP!$A$2:$O15989,7,FALSE)</f>
        <v>Si</v>
      </c>
      <c r="I94" s="119" t="str">
        <f>VLOOKUP(E94,VIP!$A$2:$O7954,8,FALSE)</f>
        <v>Si</v>
      </c>
      <c r="J94" s="119" t="str">
        <f>VLOOKUP(E94,VIP!$A$2:$O7904,8,FALSE)</f>
        <v>Si</v>
      </c>
      <c r="K94" s="119" t="str">
        <f>VLOOKUP(E94,VIP!$A$2:$O11478,6,0)</f>
        <v>NO</v>
      </c>
      <c r="L94" s="119" t="s">
        <v>2254</v>
      </c>
      <c r="M94" s="88" t="s">
        <v>2473</v>
      </c>
      <c r="N94" s="88" t="s">
        <v>2483</v>
      </c>
      <c r="O94" s="119" t="s">
        <v>2486</v>
      </c>
      <c r="P94" s="91"/>
      <c r="Q94" s="90" t="s">
        <v>2254</v>
      </c>
    </row>
    <row r="95" spans="1:17" s="92" customFormat="1" ht="16.5" hidden="1" customHeight="1" x14ac:dyDescent="0.25">
      <c r="A95" s="86" t="str">
        <f>VLOOKUP(E95,'LISTADO ATM'!$A$2:$C$894,3,0)</f>
        <v>ESTE</v>
      </c>
      <c r="B95" s="117">
        <v>335755285</v>
      </c>
      <c r="C95" s="87">
        <v>44202.112500000003</v>
      </c>
      <c r="D95" s="87" t="s">
        <v>2579</v>
      </c>
      <c r="E95" s="115">
        <v>427</v>
      </c>
      <c r="F95" s="86" t="str">
        <f>VLOOKUP(E95,VIP!$A$2:$O11069,2,0)</f>
        <v>DRBR427</v>
      </c>
      <c r="G95" s="119" t="str">
        <f>VLOOKUP(E95,'LISTADO ATM'!$A$2:$B$893,2,0)</f>
        <v xml:space="preserve">ATM Almacenes Iberia (Hato Mayor) </v>
      </c>
      <c r="H95" s="119" t="str">
        <f>VLOOKUP(E95,VIP!$A$2:$O15990,7,FALSE)</f>
        <v>Si</v>
      </c>
      <c r="I95" s="119" t="str">
        <f>VLOOKUP(E95,VIP!$A$2:$O7955,8,FALSE)</f>
        <v>Si</v>
      </c>
      <c r="J95" s="119" t="str">
        <f>VLOOKUP(E95,VIP!$A$2:$O7905,8,FALSE)</f>
        <v>Si</v>
      </c>
      <c r="K95" s="119" t="str">
        <f>VLOOKUP(E95,VIP!$A$2:$O11479,6,0)</f>
        <v>NO</v>
      </c>
      <c r="L95" s="119" t="s">
        <v>2254</v>
      </c>
      <c r="M95" s="127" t="s">
        <v>2586</v>
      </c>
      <c r="N95" s="88" t="s">
        <v>2483</v>
      </c>
      <c r="O95" s="119" t="s">
        <v>2486</v>
      </c>
      <c r="P95" s="91"/>
      <c r="Q95" s="127">
        <v>44348.605555555558</v>
      </c>
    </row>
    <row r="96" spans="1:17" s="92" customFormat="1" ht="16.5" hidden="1" customHeight="1" x14ac:dyDescent="0.25">
      <c r="A96" s="86" t="str">
        <f>VLOOKUP(E96,'LISTADO ATM'!$A$2:$C$894,3,0)</f>
        <v>DISTRITO NACIONAL</v>
      </c>
      <c r="B96" s="117">
        <v>335755286</v>
      </c>
      <c r="C96" s="87">
        <v>44202.12777777778</v>
      </c>
      <c r="D96" s="87" t="s">
        <v>2579</v>
      </c>
      <c r="E96" s="115">
        <v>183</v>
      </c>
      <c r="F96" s="86" t="str">
        <f>VLOOKUP(E96,VIP!$A$2:$O11070,2,0)</f>
        <v>DRBR183</v>
      </c>
      <c r="G96" s="119" t="str">
        <f>VLOOKUP(E96,'LISTADO ATM'!$A$2:$B$893,2,0)</f>
        <v>ATM Estación Nativa Km. 22 Aut. Duarte.</v>
      </c>
      <c r="H96" s="119" t="str">
        <f>VLOOKUP(E96,VIP!$A$2:$O15991,7,FALSE)</f>
        <v>N/A</v>
      </c>
      <c r="I96" s="119" t="str">
        <f>VLOOKUP(E96,VIP!$A$2:$O7956,8,FALSE)</f>
        <v>N/A</v>
      </c>
      <c r="J96" s="119" t="str">
        <f>VLOOKUP(E96,VIP!$A$2:$O7906,8,FALSE)</f>
        <v>N/A</v>
      </c>
      <c r="K96" s="119" t="str">
        <f>VLOOKUP(E96,VIP!$A$2:$O11480,6,0)</f>
        <v>N/A</v>
      </c>
      <c r="L96" s="119" t="s">
        <v>2254</v>
      </c>
      <c r="M96" s="127" t="s">
        <v>2586</v>
      </c>
      <c r="N96" s="88" t="s">
        <v>2483</v>
      </c>
      <c r="O96" s="119" t="s">
        <v>2486</v>
      </c>
      <c r="P96" s="91"/>
      <c r="Q96" s="127">
        <v>44348.605555555558</v>
      </c>
    </row>
    <row r="97" spans="1:17" ht="18" hidden="1" x14ac:dyDescent="0.25">
      <c r="A97" s="86" t="str">
        <f>VLOOKUP(E97,'LISTADO ATM'!$A$2:$C$894,3,0)</f>
        <v>NORTE</v>
      </c>
      <c r="B97" s="117" t="s">
        <v>2581</v>
      </c>
      <c r="C97" s="87">
        <v>44202.327893518515</v>
      </c>
      <c r="D97" s="87" t="s">
        <v>2478</v>
      </c>
      <c r="E97" s="115">
        <v>413</v>
      </c>
      <c r="F97" s="86" t="str">
        <f>VLOOKUP(E97,VIP!$A$2:$O11071,2,0)</f>
        <v>DRBR413</v>
      </c>
      <c r="G97" s="119" t="str">
        <f>VLOOKUP(E97,'LISTADO ATM'!$A$2:$B$893,2,0)</f>
        <v xml:space="preserve">ATM UNP Las Galeras Samaná </v>
      </c>
      <c r="H97" s="119" t="str">
        <f>VLOOKUP(E97,VIP!$A$2:$O15992,7,FALSE)</f>
        <v>Si</v>
      </c>
      <c r="I97" s="119" t="str">
        <f>VLOOKUP(E97,VIP!$A$2:$O7957,8,FALSE)</f>
        <v>Si</v>
      </c>
      <c r="J97" s="119" t="str">
        <f>VLOOKUP(E97,VIP!$A$2:$O7907,8,FALSE)</f>
        <v>Si</v>
      </c>
      <c r="K97" s="119" t="str">
        <f>VLOOKUP(E97,VIP!$A$2:$O11481,6,0)</f>
        <v>NO</v>
      </c>
      <c r="L97" s="119" t="s">
        <v>2466</v>
      </c>
      <c r="M97" s="127" t="s">
        <v>2586</v>
      </c>
      <c r="N97" s="88" t="s">
        <v>2483</v>
      </c>
      <c r="O97" s="119" t="s">
        <v>2486</v>
      </c>
      <c r="P97" s="91"/>
      <c r="Q97" s="127">
        <v>44348.605555555558</v>
      </c>
    </row>
    <row r="98" spans="1:17" ht="18" x14ac:dyDescent="0.25">
      <c r="A98" s="86" t="str">
        <f>VLOOKUP(E98,'LISTADO ATM'!$A$2:$C$894,3,0)</f>
        <v>DISTRITO NACIONAL</v>
      </c>
      <c r="B98" s="117" t="s">
        <v>2582</v>
      </c>
      <c r="C98" s="87">
        <v>44202.334328703706</v>
      </c>
      <c r="D98" s="87" t="s">
        <v>2189</v>
      </c>
      <c r="E98" s="115">
        <v>769</v>
      </c>
      <c r="F98" s="86" t="str">
        <f>VLOOKUP(E98,VIP!$A$2:$O11072,2,0)</f>
        <v>DRBR769</v>
      </c>
      <c r="G98" s="119" t="str">
        <f>VLOOKUP(E98,'LISTADO ATM'!$A$2:$B$893,2,0)</f>
        <v>ATM UNP Pablo Mella Morales</v>
      </c>
      <c r="H98" s="119" t="str">
        <f>VLOOKUP(E98,VIP!$A$2:$O15993,7,FALSE)</f>
        <v>Si</v>
      </c>
      <c r="I98" s="119" t="str">
        <f>VLOOKUP(E98,VIP!$A$2:$O7958,8,FALSE)</f>
        <v>Si</v>
      </c>
      <c r="J98" s="119" t="str">
        <f>VLOOKUP(E98,VIP!$A$2:$O7908,8,FALSE)</f>
        <v>Si</v>
      </c>
      <c r="K98" s="119" t="str">
        <f>VLOOKUP(E98,VIP!$A$2:$O11482,6,0)</f>
        <v>NO</v>
      </c>
      <c r="L98" s="119" t="s">
        <v>2576</v>
      </c>
      <c r="M98" s="88" t="s">
        <v>2473</v>
      </c>
      <c r="N98" s="88" t="s">
        <v>2483</v>
      </c>
      <c r="O98" s="119" t="s">
        <v>2486</v>
      </c>
      <c r="P98" s="91"/>
      <c r="Q98" s="90" t="s">
        <v>2576</v>
      </c>
    </row>
    <row r="99" spans="1:17" ht="18" hidden="1" x14ac:dyDescent="0.25">
      <c r="A99" s="86" t="str">
        <f>VLOOKUP(E99,'LISTADO ATM'!$A$2:$C$894,3,0)</f>
        <v>NORTE</v>
      </c>
      <c r="B99" s="117" t="s">
        <v>2583</v>
      </c>
      <c r="C99" s="87">
        <v>44202.346168981479</v>
      </c>
      <c r="D99" s="87" t="s">
        <v>2189</v>
      </c>
      <c r="E99" s="115">
        <v>144</v>
      </c>
      <c r="F99" s="86" t="str">
        <f>VLOOKUP(E99,VIP!$A$2:$O11073,2,0)</f>
        <v>DRBR144</v>
      </c>
      <c r="G99" s="119" t="str">
        <f>VLOOKUP(E99,'LISTADO ATM'!$A$2:$B$893,2,0)</f>
        <v xml:space="preserve">ATM Oficina Villa Altagracia </v>
      </c>
      <c r="H99" s="119" t="str">
        <f>VLOOKUP(E99,VIP!$A$2:$O15994,7,FALSE)</f>
        <v>Si</v>
      </c>
      <c r="I99" s="119" t="str">
        <f>VLOOKUP(E99,VIP!$A$2:$O7959,8,FALSE)</f>
        <v>Si</v>
      </c>
      <c r="J99" s="119" t="str">
        <f>VLOOKUP(E99,VIP!$A$2:$O7909,8,FALSE)</f>
        <v>Si</v>
      </c>
      <c r="K99" s="119" t="str">
        <f>VLOOKUP(E99,VIP!$A$2:$O11483,6,0)</f>
        <v>SI</v>
      </c>
      <c r="L99" s="119" t="s">
        <v>2576</v>
      </c>
      <c r="M99" s="127" t="s">
        <v>2586</v>
      </c>
      <c r="N99" s="88" t="s">
        <v>2483</v>
      </c>
      <c r="O99" s="119" t="s">
        <v>2486</v>
      </c>
      <c r="P99" s="91"/>
      <c r="Q99" s="127">
        <v>44348.605555555558</v>
      </c>
    </row>
    <row r="100" spans="1:17" ht="18" x14ac:dyDescent="0.25">
      <c r="A100" s="86" t="str">
        <f>VLOOKUP(E100,'LISTADO ATM'!$A$2:$C$894,3,0)</f>
        <v>DISTRITO NACIONAL</v>
      </c>
      <c r="B100" s="117" t="s">
        <v>2584</v>
      </c>
      <c r="C100" s="87">
        <v>44202.349421296298</v>
      </c>
      <c r="D100" s="87" t="s">
        <v>2189</v>
      </c>
      <c r="E100" s="115">
        <v>640</v>
      </c>
      <c r="F100" s="86" t="str">
        <f>VLOOKUP(E100,VIP!$A$2:$O11074,2,0)</f>
        <v>DRBR640</v>
      </c>
      <c r="G100" s="119" t="str">
        <f>VLOOKUP(E100,'LISTADO ATM'!$A$2:$B$893,2,0)</f>
        <v xml:space="preserve">ATM Ministerio Obras Públicas </v>
      </c>
      <c r="H100" s="119" t="str">
        <f>VLOOKUP(E100,VIP!$A$2:$O15995,7,FALSE)</f>
        <v>Si</v>
      </c>
      <c r="I100" s="119" t="str">
        <f>VLOOKUP(E100,VIP!$A$2:$O7960,8,FALSE)</f>
        <v>Si</v>
      </c>
      <c r="J100" s="119" t="str">
        <f>VLOOKUP(E100,VIP!$A$2:$O7910,8,FALSE)</f>
        <v>Si</v>
      </c>
      <c r="K100" s="119" t="str">
        <f>VLOOKUP(E100,VIP!$A$2:$O11484,6,0)</f>
        <v>NO</v>
      </c>
      <c r="L100" s="119" t="s">
        <v>2576</v>
      </c>
      <c r="M100" s="88" t="s">
        <v>2473</v>
      </c>
      <c r="N100" s="88" t="s">
        <v>2483</v>
      </c>
      <c r="O100" s="119" t="s">
        <v>2486</v>
      </c>
      <c r="P100" s="91"/>
      <c r="Q100" s="90" t="s">
        <v>2576</v>
      </c>
    </row>
    <row r="101" spans="1:17" ht="18" hidden="1" x14ac:dyDescent="0.25">
      <c r="A101" s="86" t="str">
        <f>VLOOKUP(E101,'LISTADO ATM'!$A$2:$C$894,3,0)</f>
        <v>NORTE</v>
      </c>
      <c r="B101" s="117" t="s">
        <v>2587</v>
      </c>
      <c r="C101" s="87">
        <v>44202.352812500001</v>
      </c>
      <c r="D101" s="87" t="s">
        <v>2190</v>
      </c>
      <c r="E101" s="115">
        <v>532</v>
      </c>
      <c r="F101" s="86" t="str">
        <f>VLOOKUP(E101,VIP!$A$2:$O11075,2,0)</f>
        <v>DRBR532</v>
      </c>
      <c r="G101" s="119" t="str">
        <f>VLOOKUP(E101,'LISTADO ATM'!$A$2:$B$893,2,0)</f>
        <v xml:space="preserve">ATM UNP Guanábano (Moca) </v>
      </c>
      <c r="H101" s="119" t="str">
        <f>VLOOKUP(E101,VIP!$A$2:$O15996,7,FALSE)</f>
        <v>Si</v>
      </c>
      <c r="I101" s="119" t="str">
        <f>VLOOKUP(E101,VIP!$A$2:$O7961,8,FALSE)</f>
        <v>Si</v>
      </c>
      <c r="J101" s="119" t="str">
        <f>VLOOKUP(E101,VIP!$A$2:$O7911,8,FALSE)</f>
        <v>Si</v>
      </c>
      <c r="K101" s="119" t="str">
        <f>VLOOKUP(E101,VIP!$A$2:$O11485,6,0)</f>
        <v>NO</v>
      </c>
      <c r="L101" s="119" t="s">
        <v>2254</v>
      </c>
      <c r="M101" s="127" t="s">
        <v>2586</v>
      </c>
      <c r="N101" s="88" t="s">
        <v>2483</v>
      </c>
      <c r="O101" s="119" t="s">
        <v>2490</v>
      </c>
      <c r="P101" s="91"/>
      <c r="Q101" s="127">
        <v>44348.605555555558</v>
      </c>
    </row>
    <row r="102" spans="1:17" ht="18" hidden="1" x14ac:dyDescent="0.25">
      <c r="A102" s="86" t="str">
        <f>VLOOKUP(E102,'LISTADO ATM'!$A$2:$C$894,3,0)</f>
        <v>DISTRITO NACIONAL</v>
      </c>
      <c r="B102" s="117" t="s">
        <v>2588</v>
      </c>
      <c r="C102" s="87">
        <v>44202.377638888887</v>
      </c>
      <c r="D102" s="87" t="s">
        <v>2478</v>
      </c>
      <c r="E102" s="115">
        <v>755</v>
      </c>
      <c r="F102" s="86" t="str">
        <f>VLOOKUP(E102,VIP!$A$2:$O11076,2,0)</f>
        <v>DRBR755</v>
      </c>
      <c r="G102" s="119" t="str">
        <f>VLOOKUP(E102,'LISTADO ATM'!$A$2:$B$893,2,0)</f>
        <v xml:space="preserve">ATM Oficina Galería del Este (Plaza) </v>
      </c>
      <c r="H102" s="119" t="str">
        <f>VLOOKUP(E102,VIP!$A$2:$O15997,7,FALSE)</f>
        <v>Si</v>
      </c>
      <c r="I102" s="119" t="str">
        <f>VLOOKUP(E102,VIP!$A$2:$O7962,8,FALSE)</f>
        <v>Si</v>
      </c>
      <c r="J102" s="119" t="str">
        <f>VLOOKUP(E102,VIP!$A$2:$O7912,8,FALSE)</f>
        <v>Si</v>
      </c>
      <c r="K102" s="119" t="str">
        <f>VLOOKUP(E102,VIP!$A$2:$O11486,6,0)</f>
        <v>NO</v>
      </c>
      <c r="L102" s="119" t="s">
        <v>2430</v>
      </c>
      <c r="M102" s="127" t="s">
        <v>2586</v>
      </c>
      <c r="N102" s="88" t="s">
        <v>2483</v>
      </c>
      <c r="O102" s="119" t="s">
        <v>2487</v>
      </c>
      <c r="P102" s="91"/>
      <c r="Q102" s="127">
        <v>44348.605555555558</v>
      </c>
    </row>
    <row r="103" spans="1:17" ht="18" hidden="1" x14ac:dyDescent="0.25">
      <c r="A103" s="86" t="str">
        <f>VLOOKUP(E103,'LISTADO ATM'!$A$2:$C$894,3,0)</f>
        <v>DISTRITO NACIONAL</v>
      </c>
      <c r="B103" s="117" t="s">
        <v>2589</v>
      </c>
      <c r="C103" s="87">
        <v>44202.382291666669</v>
      </c>
      <c r="D103" s="87" t="s">
        <v>2477</v>
      </c>
      <c r="E103" s="115">
        <v>812</v>
      </c>
      <c r="F103" s="86" t="str">
        <f>VLOOKUP(E103,VIP!$A$2:$O11077,2,0)</f>
        <v>DRBR812</v>
      </c>
      <c r="G103" s="119" t="str">
        <f>VLOOKUP(E103,'LISTADO ATM'!$A$2:$B$893,2,0)</f>
        <v xml:space="preserve">ATM Canasta del Pueblo </v>
      </c>
      <c r="H103" s="119" t="str">
        <f>VLOOKUP(E103,VIP!$A$2:$O15998,7,FALSE)</f>
        <v>Si</v>
      </c>
      <c r="I103" s="119" t="str">
        <f>VLOOKUP(E103,VIP!$A$2:$O7963,8,FALSE)</f>
        <v>Si</v>
      </c>
      <c r="J103" s="119" t="str">
        <f>VLOOKUP(E103,VIP!$A$2:$O7913,8,FALSE)</f>
        <v>Si</v>
      </c>
      <c r="K103" s="119" t="str">
        <f>VLOOKUP(E103,VIP!$A$2:$O11487,6,0)</f>
        <v>NO</v>
      </c>
      <c r="L103" s="119" t="s">
        <v>2466</v>
      </c>
      <c r="M103" s="127" t="s">
        <v>2586</v>
      </c>
      <c r="N103" s="88" t="s">
        <v>2483</v>
      </c>
      <c r="O103" s="119" t="s">
        <v>2485</v>
      </c>
      <c r="P103" s="91"/>
      <c r="Q103" s="127">
        <v>44348.605555555558</v>
      </c>
    </row>
    <row r="104" spans="1:17" ht="18" hidden="1" x14ac:dyDescent="0.25">
      <c r="A104" s="86" t="str">
        <f>VLOOKUP(E104,'LISTADO ATM'!$A$2:$C$894,3,0)</f>
        <v>DISTRITO NACIONAL</v>
      </c>
      <c r="B104" s="117" t="s">
        <v>2590</v>
      </c>
      <c r="C104" s="87">
        <v>44202.384606481479</v>
      </c>
      <c r="D104" s="87" t="s">
        <v>2477</v>
      </c>
      <c r="E104" s="115">
        <v>725</v>
      </c>
      <c r="F104" s="86" t="str">
        <f>VLOOKUP(E104,VIP!$A$2:$O11078,2,0)</f>
        <v>DRBR998</v>
      </c>
      <c r="G104" s="119" t="str">
        <f>VLOOKUP(E104,'LISTADO ATM'!$A$2:$B$893,2,0)</f>
        <v xml:space="preserve">ATM El Huacal II  </v>
      </c>
      <c r="H104" s="119" t="str">
        <f>VLOOKUP(E104,VIP!$A$2:$O15999,7,FALSE)</f>
        <v>Si</v>
      </c>
      <c r="I104" s="119" t="str">
        <f>VLOOKUP(E104,VIP!$A$2:$O7964,8,FALSE)</f>
        <v>Si</v>
      </c>
      <c r="J104" s="119" t="str">
        <f>VLOOKUP(E104,VIP!$A$2:$O7914,8,FALSE)</f>
        <v>Si</v>
      </c>
      <c r="K104" s="119" t="str">
        <f>VLOOKUP(E104,VIP!$A$2:$O11488,6,0)</f>
        <v>NO</v>
      </c>
      <c r="L104" s="119" t="s">
        <v>2466</v>
      </c>
      <c r="M104" s="127" t="s">
        <v>2586</v>
      </c>
      <c r="N104" s="88" t="s">
        <v>2483</v>
      </c>
      <c r="O104" s="119" t="s">
        <v>2485</v>
      </c>
      <c r="P104" s="91"/>
      <c r="Q104" s="127">
        <v>44348.605555555558</v>
      </c>
    </row>
    <row r="105" spans="1:17" ht="18" hidden="1" x14ac:dyDescent="0.25">
      <c r="A105" s="86" t="str">
        <f>VLOOKUP(E105,'LISTADO ATM'!$A$2:$C$894,3,0)</f>
        <v>DISTRITO NACIONAL</v>
      </c>
      <c r="B105" s="117" t="s">
        <v>2591</v>
      </c>
      <c r="C105" s="87">
        <v>44202.39875</v>
      </c>
      <c r="D105" s="87" t="s">
        <v>2477</v>
      </c>
      <c r="E105" s="115">
        <v>487</v>
      </c>
      <c r="F105" s="86" t="str">
        <f>VLOOKUP(E105,VIP!$A$2:$O11079,2,0)</f>
        <v>DRBR487</v>
      </c>
      <c r="G105" s="119" t="str">
        <f>VLOOKUP(E105,'LISTADO ATM'!$A$2:$B$893,2,0)</f>
        <v xml:space="preserve">ATM Olé Hainamosa </v>
      </c>
      <c r="H105" s="119" t="str">
        <f>VLOOKUP(E105,VIP!$A$2:$O16000,7,FALSE)</f>
        <v>Si</v>
      </c>
      <c r="I105" s="119" t="str">
        <f>VLOOKUP(E105,VIP!$A$2:$O7965,8,FALSE)</f>
        <v>Si</v>
      </c>
      <c r="J105" s="119" t="str">
        <f>VLOOKUP(E105,VIP!$A$2:$O7915,8,FALSE)</f>
        <v>Si</v>
      </c>
      <c r="K105" s="119" t="str">
        <f>VLOOKUP(E105,VIP!$A$2:$O11489,6,0)</f>
        <v>SI</v>
      </c>
      <c r="L105" s="119" t="s">
        <v>2466</v>
      </c>
      <c r="M105" s="127" t="s">
        <v>2586</v>
      </c>
      <c r="N105" s="88" t="s">
        <v>2483</v>
      </c>
      <c r="O105" s="119" t="s">
        <v>2485</v>
      </c>
      <c r="P105" s="91"/>
      <c r="Q105" s="127">
        <v>44348.605555555558</v>
      </c>
    </row>
    <row r="106" spans="1:17" ht="18" x14ac:dyDescent="0.25">
      <c r="A106" s="86" t="str">
        <f>VLOOKUP(E106,'LISTADO ATM'!$A$2:$C$894,3,0)</f>
        <v>DISTRITO NACIONAL</v>
      </c>
      <c r="B106" s="117" t="s">
        <v>2592</v>
      </c>
      <c r="C106" s="87">
        <v>44202.406157407408</v>
      </c>
      <c r="D106" s="87" t="s">
        <v>2477</v>
      </c>
      <c r="E106" s="115">
        <v>678</v>
      </c>
      <c r="F106" s="86" t="str">
        <f>VLOOKUP(E106,VIP!$A$2:$O11080,2,0)</f>
        <v>DRBR678</v>
      </c>
      <c r="G106" s="119" t="str">
        <f>VLOOKUP(E106,'LISTADO ATM'!$A$2:$B$893,2,0)</f>
        <v>ATM Eco Petroleo San Isidro</v>
      </c>
      <c r="H106" s="119" t="str">
        <f>VLOOKUP(E106,VIP!$A$2:$O16001,7,FALSE)</f>
        <v>Si</v>
      </c>
      <c r="I106" s="119" t="str">
        <f>VLOOKUP(E106,VIP!$A$2:$O7966,8,FALSE)</f>
        <v>Si</v>
      </c>
      <c r="J106" s="119" t="str">
        <f>VLOOKUP(E106,VIP!$A$2:$O7916,8,FALSE)</f>
        <v>Si</v>
      </c>
      <c r="K106" s="119" t="str">
        <f>VLOOKUP(E106,VIP!$A$2:$O11490,6,0)</f>
        <v>NO</v>
      </c>
      <c r="L106" s="119" t="s">
        <v>2430</v>
      </c>
      <c r="M106" s="88" t="s">
        <v>2473</v>
      </c>
      <c r="N106" s="88" t="s">
        <v>2483</v>
      </c>
      <c r="O106" s="119" t="s">
        <v>2485</v>
      </c>
      <c r="P106" s="91"/>
      <c r="Q106" s="90" t="s">
        <v>2430</v>
      </c>
    </row>
    <row r="107" spans="1:17" ht="18" hidden="1" x14ac:dyDescent="0.25">
      <c r="A107" s="86" t="str">
        <f>VLOOKUP(E107,'LISTADO ATM'!$A$2:$C$894,3,0)</f>
        <v>DISTRITO NACIONAL</v>
      </c>
      <c r="B107" s="117" t="s">
        <v>2593</v>
      </c>
      <c r="C107" s="87">
        <v>44202.410162037035</v>
      </c>
      <c r="D107" s="87" t="s">
        <v>2189</v>
      </c>
      <c r="E107" s="115">
        <v>414</v>
      </c>
      <c r="F107" s="86" t="str">
        <f>VLOOKUP(E107,VIP!$A$2:$O11081,2,0)</f>
        <v>DRBR414</v>
      </c>
      <c r="G107" s="119" t="str">
        <f>VLOOKUP(E107,'LISTADO ATM'!$A$2:$B$893,2,0)</f>
        <v>ATM Villa Francisca II</v>
      </c>
      <c r="H107" s="119" t="str">
        <f>VLOOKUP(E107,VIP!$A$2:$O16002,7,FALSE)</f>
        <v>Si</v>
      </c>
      <c r="I107" s="119" t="str">
        <f>VLOOKUP(E107,VIP!$A$2:$O7967,8,FALSE)</f>
        <v>Si</v>
      </c>
      <c r="J107" s="119" t="str">
        <f>VLOOKUP(E107,VIP!$A$2:$O7917,8,FALSE)</f>
        <v>Si</v>
      </c>
      <c r="K107" s="119" t="str">
        <f>VLOOKUP(E107,VIP!$A$2:$O11491,6,0)</f>
        <v>SI</v>
      </c>
      <c r="L107" s="119" t="s">
        <v>2254</v>
      </c>
      <c r="M107" s="127" t="s">
        <v>2586</v>
      </c>
      <c r="N107" s="88" t="s">
        <v>2483</v>
      </c>
      <c r="O107" s="119" t="s">
        <v>2486</v>
      </c>
      <c r="P107" s="91"/>
      <c r="Q107" s="127">
        <v>44348.605555555558</v>
      </c>
    </row>
    <row r="108" spans="1:17" ht="18" x14ac:dyDescent="0.25">
      <c r="A108" s="86" t="str">
        <f>VLOOKUP(E108,'LISTADO ATM'!$A$2:$C$894,3,0)</f>
        <v>NORTE</v>
      </c>
      <c r="B108" s="117" t="s">
        <v>2594</v>
      </c>
      <c r="C108" s="87">
        <v>44202.413807870369</v>
      </c>
      <c r="D108" s="87" t="s">
        <v>2190</v>
      </c>
      <c r="E108" s="115">
        <v>304</v>
      </c>
      <c r="F108" s="86" t="str">
        <f>VLOOKUP(E108,VIP!$A$2:$O11082,2,0)</f>
        <v>DRBR304</v>
      </c>
      <c r="G108" s="119" t="str">
        <f>VLOOKUP(E108,'LISTADO ATM'!$A$2:$B$893,2,0)</f>
        <v xml:space="preserve">ATM Multicentro La Sirena Estrella Sadhala </v>
      </c>
      <c r="H108" s="119" t="str">
        <f>VLOOKUP(E108,VIP!$A$2:$O16003,7,FALSE)</f>
        <v>Si</v>
      </c>
      <c r="I108" s="119" t="str">
        <f>VLOOKUP(E108,VIP!$A$2:$O7968,8,FALSE)</f>
        <v>Si</v>
      </c>
      <c r="J108" s="119" t="str">
        <f>VLOOKUP(E108,VIP!$A$2:$O7918,8,FALSE)</f>
        <v>Si</v>
      </c>
      <c r="K108" s="119" t="str">
        <f>VLOOKUP(E108,VIP!$A$2:$O11492,6,0)</f>
        <v>NO</v>
      </c>
      <c r="L108" s="119" t="s">
        <v>2463</v>
      </c>
      <c r="M108" s="88" t="s">
        <v>2473</v>
      </c>
      <c r="N108" s="88" t="s">
        <v>2483</v>
      </c>
      <c r="O108" s="119" t="s">
        <v>2490</v>
      </c>
      <c r="P108" s="91"/>
      <c r="Q108" s="90" t="s">
        <v>2463</v>
      </c>
    </row>
    <row r="109" spans="1:17" ht="18" hidden="1" x14ac:dyDescent="0.25">
      <c r="A109" s="86" t="str">
        <f>VLOOKUP(E109,'LISTADO ATM'!$A$2:$C$894,3,0)</f>
        <v>DISTRITO NACIONAL</v>
      </c>
      <c r="B109" s="117" t="s">
        <v>2595</v>
      </c>
      <c r="C109" s="87">
        <v>44202.416689814818</v>
      </c>
      <c r="D109" s="87" t="s">
        <v>2189</v>
      </c>
      <c r="E109" s="115">
        <v>436</v>
      </c>
      <c r="F109" s="86" t="str">
        <f>VLOOKUP(E109,VIP!$A$2:$O11083,2,0)</f>
        <v>DRBR436</v>
      </c>
      <c r="G109" s="119" t="str">
        <f>VLOOKUP(E109,'LISTADO ATM'!$A$2:$B$893,2,0)</f>
        <v xml:space="preserve">ATM Autobanco Torre II </v>
      </c>
      <c r="H109" s="119" t="str">
        <f>VLOOKUP(E109,VIP!$A$2:$O16004,7,FALSE)</f>
        <v>Si</v>
      </c>
      <c r="I109" s="119" t="str">
        <f>VLOOKUP(E109,VIP!$A$2:$O7969,8,FALSE)</f>
        <v>Si</v>
      </c>
      <c r="J109" s="119" t="str">
        <f>VLOOKUP(E109,VIP!$A$2:$O7919,8,FALSE)</f>
        <v>Si</v>
      </c>
      <c r="K109" s="119" t="str">
        <f>VLOOKUP(E109,VIP!$A$2:$O11493,6,0)</f>
        <v>SI</v>
      </c>
      <c r="L109" s="119" t="s">
        <v>2228</v>
      </c>
      <c r="M109" s="127" t="s">
        <v>2586</v>
      </c>
      <c r="N109" s="88" t="s">
        <v>2483</v>
      </c>
      <c r="O109" s="119" t="s">
        <v>2486</v>
      </c>
      <c r="P109" s="91"/>
      <c r="Q109" s="127">
        <v>44348.605555555558</v>
      </c>
    </row>
    <row r="110" spans="1:17" ht="18" hidden="1" x14ac:dyDescent="0.25">
      <c r="A110" s="86" t="str">
        <f>VLOOKUP(E110,'LISTADO ATM'!$A$2:$C$894,3,0)</f>
        <v>DISTRITO NACIONAL</v>
      </c>
      <c r="B110" s="117" t="s">
        <v>2596</v>
      </c>
      <c r="C110" s="87">
        <v>44202.4453125</v>
      </c>
      <c r="D110" s="87" t="s">
        <v>2477</v>
      </c>
      <c r="E110" s="115">
        <v>709</v>
      </c>
      <c r="F110" s="86" t="str">
        <f>VLOOKUP(E110,VIP!$A$2:$O11084,2,0)</f>
        <v>DRBR01N</v>
      </c>
      <c r="G110" s="119" t="str">
        <f>VLOOKUP(E110,'LISTADO ATM'!$A$2:$B$893,2,0)</f>
        <v xml:space="preserve">ATM Seguros Maestro SEMMA  </v>
      </c>
      <c r="H110" s="119" t="str">
        <f>VLOOKUP(E110,VIP!$A$2:$O16005,7,FALSE)</f>
        <v>Si</v>
      </c>
      <c r="I110" s="119" t="str">
        <f>VLOOKUP(E110,VIP!$A$2:$O7970,8,FALSE)</f>
        <v>Si</v>
      </c>
      <c r="J110" s="119" t="str">
        <f>VLOOKUP(E110,VIP!$A$2:$O7920,8,FALSE)</f>
        <v>Si</v>
      </c>
      <c r="K110" s="119" t="str">
        <f>VLOOKUP(E110,VIP!$A$2:$O11494,6,0)</f>
        <v>NO</v>
      </c>
      <c r="L110" s="119" t="s">
        <v>2466</v>
      </c>
      <c r="M110" s="127" t="s">
        <v>2586</v>
      </c>
      <c r="N110" s="88" t="s">
        <v>2483</v>
      </c>
      <c r="O110" s="119" t="s">
        <v>2485</v>
      </c>
      <c r="P110" s="91"/>
      <c r="Q110" s="127">
        <v>44348.605555555558</v>
      </c>
    </row>
    <row r="111" spans="1:17" ht="18" hidden="1" x14ac:dyDescent="0.25">
      <c r="A111" s="86" t="str">
        <f>VLOOKUP(E111,'LISTADO ATM'!$A$2:$C$894,3,0)</f>
        <v>ESTE</v>
      </c>
      <c r="B111" s="117" t="s">
        <v>2597</v>
      </c>
      <c r="C111" s="87">
        <v>44202.446956018517</v>
      </c>
      <c r="D111" s="87" t="s">
        <v>2477</v>
      </c>
      <c r="E111" s="115">
        <v>660</v>
      </c>
      <c r="F111" s="86" t="str">
        <f>VLOOKUP(E111,VIP!$A$2:$O11085,2,0)</f>
        <v>DRBR660</v>
      </c>
      <c r="G111" s="119" t="str">
        <f>VLOOKUP(E111,'LISTADO ATM'!$A$2:$B$893,2,0)</f>
        <v>ATM Oficina Romana Norte II</v>
      </c>
      <c r="H111" s="119" t="str">
        <f>VLOOKUP(E111,VIP!$A$2:$O16006,7,FALSE)</f>
        <v>N/A</v>
      </c>
      <c r="I111" s="119" t="str">
        <f>VLOOKUP(E111,VIP!$A$2:$O7971,8,FALSE)</f>
        <v>N/A</v>
      </c>
      <c r="J111" s="119" t="str">
        <f>VLOOKUP(E111,VIP!$A$2:$O7921,8,FALSE)</f>
        <v>N/A</v>
      </c>
      <c r="K111" s="119" t="str">
        <f>VLOOKUP(E111,VIP!$A$2:$O11495,6,0)</f>
        <v>N/A</v>
      </c>
      <c r="L111" s="119" t="s">
        <v>2430</v>
      </c>
      <c r="M111" s="127" t="s">
        <v>2586</v>
      </c>
      <c r="N111" s="88" t="s">
        <v>2483</v>
      </c>
      <c r="O111" s="119" t="s">
        <v>2485</v>
      </c>
      <c r="P111" s="91"/>
      <c r="Q111" s="127">
        <v>44348.605555555558</v>
      </c>
    </row>
    <row r="112" spans="1:17" ht="18" x14ac:dyDescent="0.25">
      <c r="A112" s="86" t="str">
        <f>VLOOKUP(E112,'LISTADO ATM'!$A$2:$C$894,3,0)</f>
        <v>DISTRITO NACIONAL</v>
      </c>
      <c r="B112" s="117" t="s">
        <v>2598</v>
      </c>
      <c r="C112" s="87">
        <v>44202.461655092593</v>
      </c>
      <c r="D112" s="87" t="s">
        <v>2189</v>
      </c>
      <c r="E112" s="115">
        <v>139</v>
      </c>
      <c r="F112" s="86" t="str">
        <f>VLOOKUP(E112,VIP!$A$2:$O11086,2,0)</f>
        <v>DRBR139</v>
      </c>
      <c r="G112" s="119" t="str">
        <f>VLOOKUP(E112,'LISTADO ATM'!$A$2:$B$893,2,0)</f>
        <v xml:space="preserve">ATM Oficina Plaza Lama Zona Oriental I </v>
      </c>
      <c r="H112" s="119" t="str">
        <f>VLOOKUP(E112,VIP!$A$2:$O16007,7,FALSE)</f>
        <v>Si</v>
      </c>
      <c r="I112" s="119" t="str">
        <f>VLOOKUP(E112,VIP!$A$2:$O7972,8,FALSE)</f>
        <v>Si</v>
      </c>
      <c r="J112" s="119" t="str">
        <f>VLOOKUP(E112,VIP!$A$2:$O7922,8,FALSE)</f>
        <v>Si</v>
      </c>
      <c r="K112" s="119" t="str">
        <f>VLOOKUP(E112,VIP!$A$2:$O11496,6,0)</f>
        <v>NO</v>
      </c>
      <c r="L112" s="119" t="s">
        <v>2435</v>
      </c>
      <c r="M112" s="88" t="s">
        <v>2473</v>
      </c>
      <c r="N112" s="88" t="s">
        <v>2483</v>
      </c>
      <c r="O112" s="119" t="s">
        <v>2486</v>
      </c>
      <c r="P112" s="91"/>
      <c r="Q112" s="90" t="s">
        <v>2435</v>
      </c>
    </row>
    <row r="113" spans="1:17" ht="18" x14ac:dyDescent="0.25">
      <c r="A113" s="86" t="str">
        <f>VLOOKUP(E113,'LISTADO ATM'!$A$2:$C$894,3,0)</f>
        <v>DISTRITO NACIONAL</v>
      </c>
      <c r="B113" s="117" t="s">
        <v>2599</v>
      </c>
      <c r="C113" s="87">
        <v>44202.461944444447</v>
      </c>
      <c r="D113" s="87" t="s">
        <v>2189</v>
      </c>
      <c r="E113" s="115">
        <v>26</v>
      </c>
      <c r="F113" s="86" t="str">
        <f>VLOOKUP(E113,VIP!$A$2:$O11087,2,0)</f>
        <v>DRBR221</v>
      </c>
      <c r="G113" s="119" t="str">
        <f>VLOOKUP(E113,'LISTADO ATM'!$A$2:$B$893,2,0)</f>
        <v>ATM S/M Jumbo San Isidro</v>
      </c>
      <c r="H113" s="119" t="str">
        <f>VLOOKUP(E113,VIP!$A$2:$O16008,7,FALSE)</f>
        <v>Si</v>
      </c>
      <c r="I113" s="119" t="str">
        <f>VLOOKUP(E113,VIP!$A$2:$O7973,8,FALSE)</f>
        <v>Si</v>
      </c>
      <c r="J113" s="119" t="str">
        <f>VLOOKUP(E113,VIP!$A$2:$O7923,8,FALSE)</f>
        <v>Si</v>
      </c>
      <c r="K113" s="119" t="str">
        <f>VLOOKUP(E113,VIP!$A$2:$O11497,6,0)</f>
        <v>NO</v>
      </c>
      <c r="L113" s="119" t="s">
        <v>2435</v>
      </c>
      <c r="M113" s="88" t="s">
        <v>2473</v>
      </c>
      <c r="N113" s="88" t="s">
        <v>2483</v>
      </c>
      <c r="O113" s="119" t="s">
        <v>2486</v>
      </c>
      <c r="P113" s="91"/>
      <c r="Q113" s="90" t="s">
        <v>2435</v>
      </c>
    </row>
    <row r="114" spans="1:17" ht="18" x14ac:dyDescent="0.25">
      <c r="A114" s="86" t="str">
        <f>VLOOKUP(E114,'LISTADO ATM'!$A$2:$C$894,3,0)</f>
        <v>DISTRITO NACIONAL</v>
      </c>
      <c r="B114" s="117" t="s">
        <v>2600</v>
      </c>
      <c r="C114" s="87">
        <v>44202.476956018516</v>
      </c>
      <c r="D114" s="87" t="s">
        <v>2477</v>
      </c>
      <c r="E114" s="115">
        <v>588</v>
      </c>
      <c r="F114" s="86" t="str">
        <f>VLOOKUP(E114,VIP!$A$2:$O11088,2,0)</f>
        <v>DRBR01O</v>
      </c>
      <c r="G114" s="119" t="str">
        <f>VLOOKUP(E114,'LISTADO ATM'!$A$2:$B$893,2,0)</f>
        <v xml:space="preserve">ATM INAVI </v>
      </c>
      <c r="H114" s="119" t="str">
        <f>VLOOKUP(E114,VIP!$A$2:$O16009,7,FALSE)</f>
        <v>Si</v>
      </c>
      <c r="I114" s="119" t="str">
        <f>VLOOKUP(E114,VIP!$A$2:$O7974,8,FALSE)</f>
        <v>Si</v>
      </c>
      <c r="J114" s="119" t="str">
        <f>VLOOKUP(E114,VIP!$A$2:$O7924,8,FALSE)</f>
        <v>Si</v>
      </c>
      <c r="K114" s="119" t="str">
        <f>VLOOKUP(E114,VIP!$A$2:$O11498,6,0)</f>
        <v>NO</v>
      </c>
      <c r="L114" s="119" t="s">
        <v>2466</v>
      </c>
      <c r="M114" s="88" t="s">
        <v>2473</v>
      </c>
      <c r="N114" s="88" t="s">
        <v>2483</v>
      </c>
      <c r="O114" s="119" t="s">
        <v>2485</v>
      </c>
      <c r="P114" s="91"/>
      <c r="Q114" s="90" t="s">
        <v>2466</v>
      </c>
    </row>
    <row r="115" spans="1:17" ht="18" x14ac:dyDescent="0.25">
      <c r="A115" s="86" t="str">
        <f>VLOOKUP(E115,'LISTADO ATM'!$A$2:$C$894,3,0)</f>
        <v>DISTRITO NACIONAL</v>
      </c>
      <c r="B115" s="117" t="s">
        <v>2601</v>
      </c>
      <c r="C115" s="87">
        <v>44202.478958333333</v>
      </c>
      <c r="D115" s="87" t="s">
        <v>2477</v>
      </c>
      <c r="E115" s="115">
        <v>525</v>
      </c>
      <c r="F115" s="86" t="str">
        <f>VLOOKUP(E115,VIP!$A$2:$O11089,2,0)</f>
        <v>DRBR525</v>
      </c>
      <c r="G115" s="119" t="str">
        <f>VLOOKUP(E115,'LISTADO ATM'!$A$2:$B$893,2,0)</f>
        <v>ATM S/M Bravo Las Americas</v>
      </c>
      <c r="H115" s="119" t="str">
        <f>VLOOKUP(E115,VIP!$A$2:$O16010,7,FALSE)</f>
        <v>Si</v>
      </c>
      <c r="I115" s="119" t="str">
        <f>VLOOKUP(E115,VIP!$A$2:$O7975,8,FALSE)</f>
        <v>Si</v>
      </c>
      <c r="J115" s="119" t="str">
        <f>VLOOKUP(E115,VIP!$A$2:$O7925,8,FALSE)</f>
        <v>Si</v>
      </c>
      <c r="K115" s="119" t="str">
        <f>VLOOKUP(E115,VIP!$A$2:$O11499,6,0)</f>
        <v>NO</v>
      </c>
      <c r="L115" s="119" t="s">
        <v>2430</v>
      </c>
      <c r="M115" s="88" t="s">
        <v>2473</v>
      </c>
      <c r="N115" s="88" t="s">
        <v>2483</v>
      </c>
      <c r="O115" s="119" t="s">
        <v>2485</v>
      </c>
      <c r="P115" s="91"/>
      <c r="Q115" s="90" t="s">
        <v>2430</v>
      </c>
    </row>
    <row r="116" spans="1:17" ht="18" x14ac:dyDescent="0.25">
      <c r="A116" s="86" t="str">
        <f>VLOOKUP(E116,'LISTADO ATM'!$A$2:$C$894,3,0)</f>
        <v>ESTE</v>
      </c>
      <c r="B116" s="117" t="s">
        <v>2602</v>
      </c>
      <c r="C116" s="87">
        <v>44202.494606481479</v>
      </c>
      <c r="D116" s="87" t="s">
        <v>2477</v>
      </c>
      <c r="E116" s="115">
        <v>795</v>
      </c>
      <c r="F116" s="86" t="str">
        <f>VLOOKUP(E116,VIP!$A$2:$O11090,2,0)</f>
        <v>DRBR795</v>
      </c>
      <c r="G116" s="119" t="str">
        <f>VLOOKUP(E116,'LISTADO ATM'!$A$2:$B$893,2,0)</f>
        <v xml:space="preserve">ATM UNP Guaymate (La Romana) </v>
      </c>
      <c r="H116" s="119" t="str">
        <f>VLOOKUP(E116,VIP!$A$2:$O16011,7,FALSE)</f>
        <v>Si</v>
      </c>
      <c r="I116" s="119" t="str">
        <f>VLOOKUP(E116,VIP!$A$2:$O7976,8,FALSE)</f>
        <v>Si</v>
      </c>
      <c r="J116" s="119" t="str">
        <f>VLOOKUP(E116,VIP!$A$2:$O7926,8,FALSE)</f>
        <v>Si</v>
      </c>
      <c r="K116" s="119" t="str">
        <f>VLOOKUP(E116,VIP!$A$2:$O11500,6,0)</f>
        <v>NO</v>
      </c>
      <c r="L116" s="119" t="s">
        <v>2616</v>
      </c>
      <c r="M116" s="88" t="s">
        <v>2473</v>
      </c>
      <c r="N116" s="88" t="s">
        <v>2483</v>
      </c>
      <c r="O116" s="119" t="s">
        <v>2485</v>
      </c>
      <c r="P116" s="91"/>
      <c r="Q116" s="90" t="s">
        <v>2616</v>
      </c>
    </row>
    <row r="117" spans="1:17" ht="18" x14ac:dyDescent="0.25">
      <c r="A117" s="86" t="str">
        <f>VLOOKUP(E117,'LISTADO ATM'!$A$2:$C$894,3,0)</f>
        <v>ESTE</v>
      </c>
      <c r="B117" s="117" t="s">
        <v>2603</v>
      </c>
      <c r="C117" s="87">
        <v>44202.497604166667</v>
      </c>
      <c r="D117" s="87" t="s">
        <v>2477</v>
      </c>
      <c r="E117" s="115">
        <v>824</v>
      </c>
      <c r="F117" s="86" t="str">
        <f>VLOOKUP(E117,VIP!$A$2:$O11091,2,0)</f>
        <v>DRBR824</v>
      </c>
      <c r="G117" s="119" t="str">
        <f>VLOOKUP(E117,'LISTADO ATM'!$A$2:$B$893,2,0)</f>
        <v xml:space="preserve">ATM Multiplaza (Higuey) </v>
      </c>
      <c r="H117" s="119" t="str">
        <f>VLOOKUP(E117,VIP!$A$2:$O16012,7,FALSE)</f>
        <v>Si</v>
      </c>
      <c r="I117" s="119" t="str">
        <f>VLOOKUP(E117,VIP!$A$2:$O7977,8,FALSE)</f>
        <v>Si</v>
      </c>
      <c r="J117" s="119" t="str">
        <f>VLOOKUP(E117,VIP!$A$2:$O7927,8,FALSE)</f>
        <v>Si</v>
      </c>
      <c r="K117" s="119" t="str">
        <f>VLOOKUP(E117,VIP!$A$2:$O11501,6,0)</f>
        <v>NO</v>
      </c>
      <c r="L117" s="119" t="s">
        <v>2430</v>
      </c>
      <c r="M117" s="88" t="s">
        <v>2473</v>
      </c>
      <c r="N117" s="88" t="s">
        <v>2483</v>
      </c>
      <c r="O117" s="119" t="s">
        <v>2485</v>
      </c>
      <c r="P117" s="91"/>
      <c r="Q117" s="90" t="s">
        <v>2430</v>
      </c>
    </row>
    <row r="118" spans="1:17" ht="18" x14ac:dyDescent="0.25">
      <c r="A118" s="86" t="str">
        <f>VLOOKUP(E118,'LISTADO ATM'!$A$2:$C$894,3,0)</f>
        <v>DISTRITO NACIONAL</v>
      </c>
      <c r="B118" s="117" t="s">
        <v>2604</v>
      </c>
      <c r="C118" s="87">
        <v>44202.505613425928</v>
      </c>
      <c r="D118" s="87" t="s">
        <v>2189</v>
      </c>
      <c r="E118" s="115">
        <v>587</v>
      </c>
      <c r="F118" s="86" t="str">
        <f>VLOOKUP(E118,VIP!$A$2:$O11092,2,0)</f>
        <v>DRBR123</v>
      </c>
      <c r="G118" s="119" t="str">
        <f>VLOOKUP(E118,'LISTADO ATM'!$A$2:$B$893,2,0)</f>
        <v xml:space="preserve">ATM Cuerpo de Ayudantes Militares </v>
      </c>
      <c r="H118" s="119" t="str">
        <f>VLOOKUP(E118,VIP!$A$2:$O16013,7,FALSE)</f>
        <v>Si</v>
      </c>
      <c r="I118" s="119" t="str">
        <f>VLOOKUP(E118,VIP!$A$2:$O7978,8,FALSE)</f>
        <v>Si</v>
      </c>
      <c r="J118" s="119" t="str">
        <f>VLOOKUP(E118,VIP!$A$2:$O7928,8,FALSE)</f>
        <v>Si</v>
      </c>
      <c r="K118" s="119" t="str">
        <f>VLOOKUP(E118,VIP!$A$2:$O11502,6,0)</f>
        <v>NO</v>
      </c>
      <c r="L118" s="119" t="s">
        <v>2254</v>
      </c>
      <c r="M118" s="88" t="s">
        <v>2473</v>
      </c>
      <c r="N118" s="88" t="s">
        <v>2483</v>
      </c>
      <c r="O118" s="119" t="s">
        <v>2486</v>
      </c>
      <c r="P118" s="91"/>
      <c r="Q118" s="90" t="s">
        <v>2254</v>
      </c>
    </row>
    <row r="119" spans="1:17" ht="18" x14ac:dyDescent="0.25">
      <c r="A119" s="86" t="str">
        <f>VLOOKUP(E119,'LISTADO ATM'!$A$2:$C$894,3,0)</f>
        <v>SUR</v>
      </c>
      <c r="B119" s="117" t="s">
        <v>2605</v>
      </c>
      <c r="C119" s="87">
        <v>44202.51059027778</v>
      </c>
      <c r="D119" s="87" t="s">
        <v>2189</v>
      </c>
      <c r="E119" s="115">
        <v>512</v>
      </c>
      <c r="F119" s="86" t="str">
        <f>VLOOKUP(E119,VIP!$A$2:$O11093,2,0)</f>
        <v>DRBR512</v>
      </c>
      <c r="G119" s="119" t="str">
        <f>VLOOKUP(E119,'LISTADO ATM'!$A$2:$B$893,2,0)</f>
        <v>ATM Plaza Jesús Ferreira</v>
      </c>
      <c r="H119" s="119" t="str">
        <f>VLOOKUP(E119,VIP!$A$2:$O16014,7,FALSE)</f>
        <v>N/A</v>
      </c>
      <c r="I119" s="119" t="str">
        <f>VLOOKUP(E119,VIP!$A$2:$O7979,8,FALSE)</f>
        <v>N/A</v>
      </c>
      <c r="J119" s="119" t="str">
        <f>VLOOKUP(E119,VIP!$A$2:$O7929,8,FALSE)</f>
        <v>N/A</v>
      </c>
      <c r="K119" s="119" t="str">
        <f>VLOOKUP(E119,VIP!$A$2:$O11503,6,0)</f>
        <v>N/A</v>
      </c>
      <c r="L119" s="119" t="s">
        <v>2463</v>
      </c>
      <c r="M119" s="88" t="s">
        <v>2473</v>
      </c>
      <c r="N119" s="88" t="s">
        <v>2483</v>
      </c>
      <c r="O119" s="119" t="s">
        <v>2486</v>
      </c>
      <c r="P119" s="91"/>
      <c r="Q119" s="90" t="s">
        <v>2463</v>
      </c>
    </row>
    <row r="120" spans="1:17" ht="18" x14ac:dyDescent="0.25">
      <c r="A120" s="86" t="str">
        <f>VLOOKUP(E120,'LISTADO ATM'!$A$2:$C$894,3,0)</f>
        <v>NORTE</v>
      </c>
      <c r="B120" s="117" t="s">
        <v>2606</v>
      </c>
      <c r="C120" s="87">
        <v>44202.527013888888</v>
      </c>
      <c r="D120" s="87" t="s">
        <v>2190</v>
      </c>
      <c r="E120" s="115">
        <v>778</v>
      </c>
      <c r="F120" s="86" t="str">
        <f>VLOOKUP(E120,VIP!$A$2:$O11094,2,0)</f>
        <v>DRBR202</v>
      </c>
      <c r="G120" s="119" t="str">
        <f>VLOOKUP(E120,'LISTADO ATM'!$A$2:$B$893,2,0)</f>
        <v xml:space="preserve">ATM Oficina Esperanza (Mao) </v>
      </c>
      <c r="H120" s="119" t="str">
        <f>VLOOKUP(E120,VIP!$A$2:$O16015,7,FALSE)</f>
        <v>Si</v>
      </c>
      <c r="I120" s="119" t="str">
        <f>VLOOKUP(E120,VIP!$A$2:$O7980,8,FALSE)</f>
        <v>Si</v>
      </c>
      <c r="J120" s="119" t="str">
        <f>VLOOKUP(E120,VIP!$A$2:$O7930,8,FALSE)</f>
        <v>Si</v>
      </c>
      <c r="K120" s="119" t="str">
        <f>VLOOKUP(E120,VIP!$A$2:$O11504,6,0)</f>
        <v>NO</v>
      </c>
      <c r="L120" s="119" t="s">
        <v>2435</v>
      </c>
      <c r="M120" s="88" t="s">
        <v>2473</v>
      </c>
      <c r="N120" s="88" t="s">
        <v>2483</v>
      </c>
      <c r="O120" s="119" t="s">
        <v>2490</v>
      </c>
      <c r="P120" s="91"/>
      <c r="Q120" s="90" t="s">
        <v>2435</v>
      </c>
    </row>
    <row r="121" spans="1:17" ht="18" x14ac:dyDescent="0.25">
      <c r="A121" s="86" t="str">
        <f>VLOOKUP(E121,'LISTADO ATM'!$A$2:$C$894,3,0)</f>
        <v>DISTRITO NACIONAL</v>
      </c>
      <c r="B121" s="117" t="s">
        <v>2607</v>
      </c>
      <c r="C121" s="87">
        <v>44202.594652777778</v>
      </c>
      <c r="D121" s="87" t="s">
        <v>2477</v>
      </c>
      <c r="E121" s="115">
        <v>425</v>
      </c>
      <c r="F121" s="86" t="str">
        <f>VLOOKUP(E121,VIP!$A$2:$O11095,2,0)</f>
        <v>DRBR425</v>
      </c>
      <c r="G121" s="119" t="str">
        <f>VLOOKUP(E121,'LISTADO ATM'!$A$2:$B$893,2,0)</f>
        <v xml:space="preserve">ATM UNP Jumbo Luperón II </v>
      </c>
      <c r="H121" s="119" t="str">
        <f>VLOOKUP(E121,VIP!$A$2:$O16016,7,FALSE)</f>
        <v>Si</v>
      </c>
      <c r="I121" s="119" t="str">
        <f>VLOOKUP(E121,VIP!$A$2:$O7981,8,FALSE)</f>
        <v>Si</v>
      </c>
      <c r="J121" s="119" t="str">
        <f>VLOOKUP(E121,VIP!$A$2:$O7931,8,FALSE)</f>
        <v>Si</v>
      </c>
      <c r="K121" s="119" t="str">
        <f>VLOOKUP(E121,VIP!$A$2:$O11505,6,0)</f>
        <v>NO</v>
      </c>
      <c r="L121" s="119" t="s">
        <v>2430</v>
      </c>
      <c r="M121" s="88" t="s">
        <v>2473</v>
      </c>
      <c r="N121" s="88" t="s">
        <v>2483</v>
      </c>
      <c r="O121" s="119" t="s">
        <v>2485</v>
      </c>
      <c r="P121" s="91"/>
      <c r="Q121" s="90" t="s">
        <v>2430</v>
      </c>
    </row>
    <row r="122" spans="1:17" ht="18" x14ac:dyDescent="0.25">
      <c r="A122" s="86" t="str">
        <f>VLOOKUP(E122,'LISTADO ATM'!$A$2:$C$894,3,0)</f>
        <v>DISTRITO NACIONAL</v>
      </c>
      <c r="B122" s="117" t="s">
        <v>2608</v>
      </c>
      <c r="C122" s="87">
        <v>44202.614525462966</v>
      </c>
      <c r="D122" s="87" t="s">
        <v>2477</v>
      </c>
      <c r="E122" s="115">
        <v>60</v>
      </c>
      <c r="F122" s="86" t="str">
        <f>VLOOKUP(E122,VIP!$A$2:$O11096,2,0)</f>
        <v>DRBR060</v>
      </c>
      <c r="G122" s="119" t="str">
        <f>VLOOKUP(E122,'LISTADO ATM'!$A$2:$B$893,2,0)</f>
        <v xml:space="preserve">ATM Autobanco 27 de Febrero </v>
      </c>
      <c r="H122" s="119" t="str">
        <f>VLOOKUP(E122,VIP!$A$2:$O16017,7,FALSE)</f>
        <v>Si</v>
      </c>
      <c r="I122" s="119" t="str">
        <f>VLOOKUP(E122,VIP!$A$2:$O7982,8,FALSE)</f>
        <v>Si</v>
      </c>
      <c r="J122" s="119" t="str">
        <f>VLOOKUP(E122,VIP!$A$2:$O7932,8,FALSE)</f>
        <v>Si</v>
      </c>
      <c r="K122" s="119" t="str">
        <f>VLOOKUP(E122,VIP!$A$2:$O11506,6,0)</f>
        <v>NO</v>
      </c>
      <c r="L122" s="119" t="s">
        <v>2430</v>
      </c>
      <c r="M122" s="88" t="s">
        <v>2473</v>
      </c>
      <c r="N122" s="88" t="s">
        <v>2483</v>
      </c>
      <c r="O122" s="119" t="s">
        <v>2485</v>
      </c>
      <c r="P122" s="91"/>
      <c r="Q122" s="90" t="s">
        <v>2430</v>
      </c>
    </row>
    <row r="123" spans="1:17" ht="18" x14ac:dyDescent="0.25">
      <c r="A123" s="86" t="str">
        <f>VLOOKUP(E123,'LISTADO ATM'!$A$2:$C$894,3,0)</f>
        <v>DISTRITO NACIONAL</v>
      </c>
      <c r="B123" s="117" t="s">
        <v>2609</v>
      </c>
      <c r="C123" s="87">
        <v>44202.615011574075</v>
      </c>
      <c r="D123" s="87" t="s">
        <v>2189</v>
      </c>
      <c r="E123" s="115">
        <v>696</v>
      </c>
      <c r="F123" s="86" t="str">
        <f>VLOOKUP(E123,VIP!$A$2:$O11097,2,0)</f>
        <v>DRBR696</v>
      </c>
      <c r="G123" s="119" t="str">
        <f>VLOOKUP(E123,'LISTADO ATM'!$A$2:$B$893,2,0)</f>
        <v>ATM Olé Jacobo Majluta</v>
      </c>
      <c r="H123" s="119" t="str">
        <f>VLOOKUP(E123,VIP!$A$2:$O16018,7,FALSE)</f>
        <v>Si</v>
      </c>
      <c r="I123" s="119" t="str">
        <f>VLOOKUP(E123,VIP!$A$2:$O7983,8,FALSE)</f>
        <v>Si</v>
      </c>
      <c r="J123" s="119" t="str">
        <f>VLOOKUP(E123,VIP!$A$2:$O7933,8,FALSE)</f>
        <v>Si</v>
      </c>
      <c r="K123" s="119" t="str">
        <f>VLOOKUP(E123,VIP!$A$2:$O11507,6,0)</f>
        <v>NO</v>
      </c>
      <c r="L123" s="119" t="s">
        <v>2228</v>
      </c>
      <c r="M123" s="88" t="s">
        <v>2473</v>
      </c>
      <c r="N123" s="88" t="s">
        <v>2483</v>
      </c>
      <c r="O123" s="119" t="s">
        <v>2486</v>
      </c>
      <c r="P123" s="91"/>
      <c r="Q123" s="90" t="s">
        <v>2228</v>
      </c>
    </row>
    <row r="124" spans="1:17" ht="18" x14ac:dyDescent="0.25">
      <c r="A124" s="86" t="str">
        <f>VLOOKUP(E124,'LISTADO ATM'!$A$2:$C$894,3,0)</f>
        <v>DISTRITO NACIONAL</v>
      </c>
      <c r="B124" s="117" t="s">
        <v>2610</v>
      </c>
      <c r="C124" s="87">
        <v>44202.615902777776</v>
      </c>
      <c r="D124" s="87" t="s">
        <v>2189</v>
      </c>
      <c r="E124" s="115">
        <v>169</v>
      </c>
      <c r="F124" s="86" t="str">
        <f>VLOOKUP(E124,VIP!$A$2:$O11098,2,0)</f>
        <v>DRBR169</v>
      </c>
      <c r="G124" s="119" t="str">
        <f>VLOOKUP(E124,'LISTADO ATM'!$A$2:$B$893,2,0)</f>
        <v xml:space="preserve">ATM Oficina Caonabo </v>
      </c>
      <c r="H124" s="119" t="str">
        <f>VLOOKUP(E124,VIP!$A$2:$O16019,7,FALSE)</f>
        <v>Si</v>
      </c>
      <c r="I124" s="119" t="str">
        <f>VLOOKUP(E124,VIP!$A$2:$O7984,8,FALSE)</f>
        <v>Si</v>
      </c>
      <c r="J124" s="119" t="str">
        <f>VLOOKUP(E124,VIP!$A$2:$O7934,8,FALSE)</f>
        <v>Si</v>
      </c>
      <c r="K124" s="119" t="str">
        <f>VLOOKUP(E124,VIP!$A$2:$O11508,6,0)</f>
        <v>NO</v>
      </c>
      <c r="L124" s="119" t="s">
        <v>2228</v>
      </c>
      <c r="M124" s="88" t="s">
        <v>2473</v>
      </c>
      <c r="N124" s="88" t="s">
        <v>2483</v>
      </c>
      <c r="O124" s="119" t="s">
        <v>2486</v>
      </c>
      <c r="P124" s="91"/>
      <c r="Q124" s="90" t="s">
        <v>2228</v>
      </c>
    </row>
    <row r="125" spans="1:17" ht="18" x14ac:dyDescent="0.25">
      <c r="A125" s="86" t="str">
        <f>VLOOKUP(E125,'LISTADO ATM'!$A$2:$C$894,3,0)</f>
        <v>DISTRITO NACIONAL</v>
      </c>
      <c r="B125" s="117" t="s">
        <v>2611</v>
      </c>
      <c r="C125" s="87">
        <v>44202.621747685182</v>
      </c>
      <c r="D125" s="87" t="s">
        <v>2189</v>
      </c>
      <c r="E125" s="115">
        <v>152</v>
      </c>
      <c r="F125" s="86" t="str">
        <f>VLOOKUP(E125,VIP!$A$2:$O11099,2,0)</f>
        <v>DRBR152</v>
      </c>
      <c r="G125" s="119" t="str">
        <f>VLOOKUP(E125,'LISTADO ATM'!$A$2:$B$893,2,0)</f>
        <v xml:space="preserve">ATM Kiosco Megacentro II </v>
      </c>
      <c r="H125" s="119" t="str">
        <f>VLOOKUP(E125,VIP!$A$2:$O16020,7,FALSE)</f>
        <v>Si</v>
      </c>
      <c r="I125" s="119" t="str">
        <f>VLOOKUP(E125,VIP!$A$2:$O7985,8,FALSE)</f>
        <v>Si</v>
      </c>
      <c r="J125" s="119" t="str">
        <f>VLOOKUP(E125,VIP!$A$2:$O7935,8,FALSE)</f>
        <v>Si</v>
      </c>
      <c r="K125" s="119" t="str">
        <f>VLOOKUP(E125,VIP!$A$2:$O11509,6,0)</f>
        <v>NO</v>
      </c>
      <c r="L125" s="119" t="s">
        <v>2228</v>
      </c>
      <c r="M125" s="88" t="s">
        <v>2473</v>
      </c>
      <c r="N125" s="88" t="s">
        <v>2483</v>
      </c>
      <c r="O125" s="119" t="s">
        <v>2486</v>
      </c>
      <c r="P125" s="91"/>
      <c r="Q125" s="90" t="s">
        <v>2228</v>
      </c>
    </row>
    <row r="126" spans="1:17" ht="18" x14ac:dyDescent="0.25">
      <c r="A126" s="86" t="str">
        <f>VLOOKUP(E126,'LISTADO ATM'!$A$2:$C$894,3,0)</f>
        <v>DISTRITO NACIONAL</v>
      </c>
      <c r="B126" s="117" t="s">
        <v>2612</v>
      </c>
      <c r="C126" s="87">
        <v>44202.632407407407</v>
      </c>
      <c r="D126" s="87" t="s">
        <v>2189</v>
      </c>
      <c r="E126" s="115">
        <v>300</v>
      </c>
      <c r="F126" s="86" t="str">
        <f>VLOOKUP(E126,VIP!$A$2:$O11100,2,0)</f>
        <v>DRBR300</v>
      </c>
      <c r="G126" s="119" t="str">
        <f>VLOOKUP(E126,'LISTADO ATM'!$A$2:$B$893,2,0)</f>
        <v xml:space="preserve">ATM S/M Aprezio Los Guaricanos </v>
      </c>
      <c r="H126" s="119" t="str">
        <f>VLOOKUP(E126,VIP!$A$2:$O16021,7,FALSE)</f>
        <v>Si</v>
      </c>
      <c r="I126" s="119" t="str">
        <f>VLOOKUP(E126,VIP!$A$2:$O7986,8,FALSE)</f>
        <v>Si</v>
      </c>
      <c r="J126" s="119" t="str">
        <f>VLOOKUP(E126,VIP!$A$2:$O7936,8,FALSE)</f>
        <v>Si</v>
      </c>
      <c r="K126" s="119" t="str">
        <f>VLOOKUP(E126,VIP!$A$2:$O11510,6,0)</f>
        <v>NO</v>
      </c>
      <c r="L126" s="119" t="s">
        <v>2463</v>
      </c>
      <c r="M126" s="88" t="s">
        <v>2473</v>
      </c>
      <c r="N126" s="88" t="s">
        <v>2483</v>
      </c>
      <c r="O126" s="119" t="s">
        <v>2486</v>
      </c>
      <c r="P126" s="91"/>
      <c r="Q126" s="90" t="s">
        <v>2463</v>
      </c>
    </row>
    <row r="127" spans="1:17" ht="18" x14ac:dyDescent="0.25">
      <c r="A127" s="86" t="str">
        <f>VLOOKUP(E127,'LISTADO ATM'!$A$2:$C$894,3,0)</f>
        <v>NORTE</v>
      </c>
      <c r="B127" s="117" t="s">
        <v>2613</v>
      </c>
      <c r="C127" s="87">
        <v>44202.636053240742</v>
      </c>
      <c r="D127" s="87" t="s">
        <v>2190</v>
      </c>
      <c r="E127" s="115">
        <v>285</v>
      </c>
      <c r="F127" s="86" t="str">
        <f>VLOOKUP(E127,VIP!$A$2:$O11101,2,0)</f>
        <v>DRBR285</v>
      </c>
      <c r="G127" s="119" t="str">
        <f>VLOOKUP(E127,'LISTADO ATM'!$A$2:$B$893,2,0)</f>
        <v xml:space="preserve">ATM Oficina Camino Real (Puerto Plata) </v>
      </c>
      <c r="H127" s="119" t="str">
        <f>VLOOKUP(E127,VIP!$A$2:$O16022,7,FALSE)</f>
        <v>Si</v>
      </c>
      <c r="I127" s="119" t="str">
        <f>VLOOKUP(E127,VIP!$A$2:$O7987,8,FALSE)</f>
        <v>Si</v>
      </c>
      <c r="J127" s="119" t="str">
        <f>VLOOKUP(E127,VIP!$A$2:$O7937,8,FALSE)</f>
        <v>Si</v>
      </c>
      <c r="K127" s="119" t="str">
        <f>VLOOKUP(E127,VIP!$A$2:$O11511,6,0)</f>
        <v>NO</v>
      </c>
      <c r="L127" s="119" t="s">
        <v>2617</v>
      </c>
      <c r="M127" s="88" t="s">
        <v>2473</v>
      </c>
      <c r="N127" s="88" t="s">
        <v>2483</v>
      </c>
      <c r="O127" s="119" t="s">
        <v>2490</v>
      </c>
      <c r="P127" s="91"/>
      <c r="Q127" s="90" t="s">
        <v>2617</v>
      </c>
    </row>
    <row r="128" spans="1:17" ht="18" x14ac:dyDescent="0.25">
      <c r="A128" s="86" t="str">
        <f>VLOOKUP(E128,'LISTADO ATM'!$A$2:$C$894,3,0)</f>
        <v>DISTRITO NACIONAL</v>
      </c>
      <c r="B128" s="117" t="s">
        <v>2614</v>
      </c>
      <c r="C128" s="87">
        <v>44202.638333333336</v>
      </c>
      <c r="D128" s="87" t="s">
        <v>2189</v>
      </c>
      <c r="E128" s="115">
        <v>409</v>
      </c>
      <c r="F128" s="86" t="str">
        <f>VLOOKUP(E128,VIP!$A$2:$O11102,2,0)</f>
        <v>DRBR409</v>
      </c>
      <c r="G128" s="119" t="str">
        <f>VLOOKUP(E128,'LISTADO ATM'!$A$2:$B$893,2,0)</f>
        <v xml:space="preserve">ATM Oficina Las Palmas de Herrera I </v>
      </c>
      <c r="H128" s="119" t="str">
        <f>VLOOKUP(E128,VIP!$A$2:$O16023,7,FALSE)</f>
        <v>Si</v>
      </c>
      <c r="I128" s="119" t="str">
        <f>VLOOKUP(E128,VIP!$A$2:$O7988,8,FALSE)</f>
        <v>Si</v>
      </c>
      <c r="J128" s="119" t="str">
        <f>VLOOKUP(E128,VIP!$A$2:$O7938,8,FALSE)</f>
        <v>Si</v>
      </c>
      <c r="K128" s="119" t="str">
        <f>VLOOKUP(E128,VIP!$A$2:$O11512,6,0)</f>
        <v>NO</v>
      </c>
      <c r="L128" s="119" t="s">
        <v>2463</v>
      </c>
      <c r="M128" s="88" t="s">
        <v>2473</v>
      </c>
      <c r="N128" s="88" t="s">
        <v>2483</v>
      </c>
      <c r="O128" s="119" t="s">
        <v>2486</v>
      </c>
      <c r="P128" s="91"/>
      <c r="Q128" s="90" t="s">
        <v>2463</v>
      </c>
    </row>
    <row r="129" spans="1:17" ht="18" x14ac:dyDescent="0.25">
      <c r="A129" s="86" t="str">
        <f>VLOOKUP(E129,'LISTADO ATM'!$A$2:$C$894,3,0)</f>
        <v>DISTRITO NACIONAL</v>
      </c>
      <c r="B129" s="117" t="s">
        <v>2615</v>
      </c>
      <c r="C129" s="87">
        <v>44202.640659722223</v>
      </c>
      <c r="D129" s="87" t="s">
        <v>2189</v>
      </c>
      <c r="E129" s="115">
        <v>611</v>
      </c>
      <c r="F129" s="86" t="str">
        <f>VLOOKUP(E129,VIP!$A$2:$O11103,2,0)</f>
        <v>DRBR611</v>
      </c>
      <c r="G129" s="119" t="str">
        <f>VLOOKUP(E129,'LISTADO ATM'!$A$2:$B$893,2,0)</f>
        <v xml:space="preserve">ATM DGII Sede Central </v>
      </c>
      <c r="H129" s="119" t="str">
        <f>VLOOKUP(E129,VIP!$A$2:$O16024,7,FALSE)</f>
        <v>Si</v>
      </c>
      <c r="I129" s="119" t="str">
        <f>VLOOKUP(E129,VIP!$A$2:$O7989,8,FALSE)</f>
        <v>Si</v>
      </c>
      <c r="J129" s="119" t="str">
        <f>VLOOKUP(E129,VIP!$A$2:$O7939,8,FALSE)</f>
        <v>Si</v>
      </c>
      <c r="K129" s="119" t="str">
        <f>VLOOKUP(E129,VIP!$A$2:$O11513,6,0)</f>
        <v>NO</v>
      </c>
      <c r="L129" s="119" t="s">
        <v>2463</v>
      </c>
      <c r="M129" s="88" t="s">
        <v>2473</v>
      </c>
      <c r="N129" s="88" t="s">
        <v>2483</v>
      </c>
      <c r="O129" s="119" t="s">
        <v>2486</v>
      </c>
      <c r="P129" s="91"/>
      <c r="Q129" s="90" t="s">
        <v>2463</v>
      </c>
    </row>
  </sheetData>
  <autoFilter ref="A4:Q129">
    <filterColumn colId="12">
      <filters>
        <filter val="Fuera De Servicio"/>
      </filters>
    </filterColumn>
    <sortState ref="A5:Q98">
      <sortCondition ref="C4:C4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30:B1048576 B1:B4">
    <cfRule type="duplicateValues" dxfId="910" priority="272977"/>
  </conditionalFormatting>
  <conditionalFormatting sqref="B130:B1048576">
    <cfRule type="duplicateValues" dxfId="909" priority="272981"/>
  </conditionalFormatting>
  <conditionalFormatting sqref="B130:B1048576 B1:B4">
    <cfRule type="duplicateValues" dxfId="908" priority="272984"/>
    <cfRule type="duplicateValues" dxfId="907" priority="272985"/>
    <cfRule type="duplicateValues" dxfId="906" priority="272986"/>
  </conditionalFormatting>
  <conditionalFormatting sqref="B130:B1048576 B1:B4">
    <cfRule type="duplicateValues" dxfId="905" priority="272996"/>
    <cfRule type="duplicateValues" dxfId="904" priority="272997"/>
  </conditionalFormatting>
  <conditionalFormatting sqref="B130:B1048576">
    <cfRule type="duplicateValues" dxfId="903" priority="273004"/>
    <cfRule type="duplicateValues" dxfId="902" priority="273005"/>
    <cfRule type="duplicateValues" dxfId="901" priority="273006"/>
  </conditionalFormatting>
  <conditionalFormatting sqref="E130:E1048576 E21:E25 E1:E4">
    <cfRule type="duplicateValues" dxfId="900" priority="716"/>
  </conditionalFormatting>
  <conditionalFormatting sqref="E130:E1048576 E21:E25 E1:E4">
    <cfRule type="duplicateValues" dxfId="899" priority="291874"/>
    <cfRule type="duplicateValues" dxfId="898" priority="291875"/>
  </conditionalFormatting>
  <conditionalFormatting sqref="E130:E1048576 E21:E25">
    <cfRule type="duplicateValues" dxfId="897" priority="291882"/>
    <cfRule type="duplicateValues" dxfId="896" priority="291883"/>
  </conditionalFormatting>
  <conditionalFormatting sqref="E21:E25">
    <cfRule type="duplicateValues" dxfId="895" priority="291888"/>
  </conditionalFormatting>
  <conditionalFormatting sqref="E130:E1048576 E21:E25">
    <cfRule type="duplicateValues" dxfId="894" priority="291892"/>
  </conditionalFormatting>
  <conditionalFormatting sqref="E130:E1048576 E21:E25 E1:E4">
    <cfRule type="duplicateValues" dxfId="893" priority="291895"/>
    <cfRule type="duplicateValues" dxfId="892" priority="291896"/>
    <cfRule type="duplicateValues" dxfId="891" priority="291897"/>
  </conditionalFormatting>
  <conditionalFormatting sqref="E130:E1048576 E21:E25">
    <cfRule type="duplicateValues" dxfId="890" priority="291907"/>
    <cfRule type="duplicateValues" dxfId="889" priority="291908"/>
    <cfRule type="duplicateValues" dxfId="888" priority="291909"/>
  </conditionalFormatting>
  <conditionalFormatting sqref="E21:E25">
    <cfRule type="duplicateValues" dxfId="887" priority="291916"/>
  </conditionalFormatting>
  <conditionalFormatting sqref="E21:E25">
    <cfRule type="duplicateValues" dxfId="886" priority="442"/>
  </conditionalFormatting>
  <conditionalFormatting sqref="E21:E25">
    <cfRule type="duplicateValues" dxfId="885" priority="269"/>
  </conditionalFormatting>
  <conditionalFormatting sqref="E26:E39 E41:E44">
    <cfRule type="duplicateValues" dxfId="884" priority="208"/>
  </conditionalFormatting>
  <conditionalFormatting sqref="E26:E39 E41:E44">
    <cfRule type="duplicateValues" dxfId="883" priority="206"/>
    <cfRule type="duplicateValues" dxfId="882" priority="207"/>
  </conditionalFormatting>
  <conditionalFormatting sqref="E26:E39 E41:E44">
    <cfRule type="duplicateValues" dxfId="881" priority="203"/>
    <cfRule type="duplicateValues" dxfId="880" priority="204"/>
    <cfRule type="duplicateValues" dxfId="879" priority="205"/>
  </conditionalFormatting>
  <conditionalFormatting sqref="E40">
    <cfRule type="duplicateValues" dxfId="878" priority="175"/>
  </conditionalFormatting>
  <conditionalFormatting sqref="E40">
    <cfRule type="duplicateValues" dxfId="877" priority="173"/>
    <cfRule type="duplicateValues" dxfId="876" priority="174"/>
  </conditionalFormatting>
  <conditionalFormatting sqref="E40">
    <cfRule type="duplicateValues" dxfId="875" priority="170"/>
    <cfRule type="duplicateValues" dxfId="874" priority="171"/>
    <cfRule type="duplicateValues" dxfId="873" priority="172"/>
  </conditionalFormatting>
  <conditionalFormatting sqref="E130:E1048576 E1:E44">
    <cfRule type="duplicateValues" dxfId="872" priority="163"/>
  </conditionalFormatting>
  <conditionalFormatting sqref="B130:B1048576 B1:B70">
    <cfRule type="duplicateValues" dxfId="871" priority="143"/>
  </conditionalFormatting>
  <conditionalFormatting sqref="E71:E76">
    <cfRule type="duplicateValues" dxfId="870" priority="142"/>
  </conditionalFormatting>
  <conditionalFormatting sqref="E71:E76">
    <cfRule type="duplicateValues" dxfId="869" priority="140"/>
    <cfRule type="duplicateValues" dxfId="868" priority="141"/>
  </conditionalFormatting>
  <conditionalFormatting sqref="E71:E76">
    <cfRule type="duplicateValues" dxfId="867" priority="137"/>
    <cfRule type="duplicateValues" dxfId="866" priority="138"/>
    <cfRule type="duplicateValues" dxfId="865" priority="139"/>
  </conditionalFormatting>
  <conditionalFormatting sqref="E71:E76">
    <cfRule type="duplicateValues" dxfId="864" priority="136"/>
  </conditionalFormatting>
  <conditionalFormatting sqref="B71:B76">
    <cfRule type="duplicateValues" dxfId="863" priority="135"/>
  </conditionalFormatting>
  <conditionalFormatting sqref="B71:B76">
    <cfRule type="duplicateValues" dxfId="862" priority="132"/>
    <cfRule type="duplicateValues" dxfId="861" priority="133"/>
    <cfRule type="duplicateValues" dxfId="860" priority="134"/>
  </conditionalFormatting>
  <conditionalFormatting sqref="B71:B76">
    <cfRule type="duplicateValues" dxfId="859" priority="130"/>
    <cfRule type="duplicateValues" dxfId="858" priority="131"/>
  </conditionalFormatting>
  <conditionalFormatting sqref="B71:B76">
    <cfRule type="duplicateValues" dxfId="857" priority="129"/>
  </conditionalFormatting>
  <conditionalFormatting sqref="E130:E1048576 E1:E92">
    <cfRule type="duplicateValues" dxfId="856" priority="114"/>
  </conditionalFormatting>
  <conditionalFormatting sqref="B130:B1048576 B1:B92">
    <cfRule type="duplicateValues" dxfId="855" priority="113"/>
  </conditionalFormatting>
  <conditionalFormatting sqref="E45:E70">
    <cfRule type="duplicateValues" dxfId="854" priority="297261"/>
  </conditionalFormatting>
  <conditionalFormatting sqref="E45:E70">
    <cfRule type="duplicateValues" dxfId="853" priority="297263"/>
    <cfRule type="duplicateValues" dxfId="852" priority="297264"/>
  </conditionalFormatting>
  <conditionalFormatting sqref="E45:E70">
    <cfRule type="duplicateValues" dxfId="851" priority="297267"/>
    <cfRule type="duplicateValues" dxfId="850" priority="297268"/>
    <cfRule type="duplicateValues" dxfId="849" priority="297269"/>
  </conditionalFormatting>
  <conditionalFormatting sqref="B45:B70">
    <cfRule type="duplicateValues" dxfId="848" priority="297275"/>
  </conditionalFormatting>
  <conditionalFormatting sqref="B45:B70">
    <cfRule type="duplicateValues" dxfId="847" priority="297277"/>
    <cfRule type="duplicateValues" dxfId="846" priority="297278"/>
    <cfRule type="duplicateValues" dxfId="845" priority="297279"/>
  </conditionalFormatting>
  <conditionalFormatting sqref="B45:B70">
    <cfRule type="duplicateValues" dxfId="844" priority="297283"/>
    <cfRule type="duplicateValues" dxfId="843" priority="297284"/>
  </conditionalFormatting>
  <conditionalFormatting sqref="E93">
    <cfRule type="duplicateValues" dxfId="842" priority="112"/>
  </conditionalFormatting>
  <conditionalFormatting sqref="E93">
    <cfRule type="duplicateValues" dxfId="841" priority="110"/>
    <cfRule type="duplicateValues" dxfId="840" priority="111"/>
  </conditionalFormatting>
  <conditionalFormatting sqref="E93">
    <cfRule type="duplicateValues" dxfId="839" priority="107"/>
    <cfRule type="duplicateValues" dxfId="838" priority="108"/>
    <cfRule type="duplicateValues" dxfId="837" priority="109"/>
  </conditionalFormatting>
  <conditionalFormatting sqref="E93">
    <cfRule type="duplicateValues" dxfId="836" priority="106"/>
  </conditionalFormatting>
  <conditionalFormatting sqref="B93">
    <cfRule type="duplicateValues" dxfId="835" priority="105"/>
  </conditionalFormatting>
  <conditionalFormatting sqref="B93">
    <cfRule type="duplicateValues" dxfId="834" priority="102"/>
    <cfRule type="duplicateValues" dxfId="833" priority="103"/>
    <cfRule type="duplicateValues" dxfId="832" priority="104"/>
  </conditionalFormatting>
  <conditionalFormatting sqref="B93">
    <cfRule type="duplicateValues" dxfId="831" priority="100"/>
    <cfRule type="duplicateValues" dxfId="830" priority="101"/>
  </conditionalFormatting>
  <conditionalFormatting sqref="B93">
    <cfRule type="duplicateValues" dxfId="829" priority="99"/>
  </conditionalFormatting>
  <conditionalFormatting sqref="E93">
    <cfRule type="duplicateValues" dxfId="828" priority="98"/>
  </conditionalFormatting>
  <conditionalFormatting sqref="B93">
    <cfRule type="duplicateValues" dxfId="827" priority="97"/>
  </conditionalFormatting>
  <conditionalFormatting sqref="E94">
    <cfRule type="duplicateValues" dxfId="826" priority="96"/>
  </conditionalFormatting>
  <conditionalFormatting sqref="E94">
    <cfRule type="duplicateValues" dxfId="825" priority="94"/>
    <cfRule type="duplicateValues" dxfId="824" priority="95"/>
  </conditionalFormatting>
  <conditionalFormatting sqref="E94">
    <cfRule type="duplicateValues" dxfId="823" priority="91"/>
    <cfRule type="duplicateValues" dxfId="822" priority="92"/>
    <cfRule type="duplicateValues" dxfId="821" priority="93"/>
  </conditionalFormatting>
  <conditionalFormatting sqref="E94">
    <cfRule type="duplicateValues" dxfId="820" priority="90"/>
  </conditionalFormatting>
  <conditionalFormatting sqref="B94">
    <cfRule type="duplicateValues" dxfId="819" priority="89"/>
  </conditionalFormatting>
  <conditionalFormatting sqref="B94">
    <cfRule type="duplicateValues" dxfId="818" priority="86"/>
    <cfRule type="duplicateValues" dxfId="817" priority="87"/>
    <cfRule type="duplicateValues" dxfId="816" priority="88"/>
  </conditionalFormatting>
  <conditionalFormatting sqref="B94">
    <cfRule type="duplicateValues" dxfId="815" priority="84"/>
    <cfRule type="duplicateValues" dxfId="814" priority="85"/>
  </conditionalFormatting>
  <conditionalFormatting sqref="B94">
    <cfRule type="duplicateValues" dxfId="813" priority="83"/>
  </conditionalFormatting>
  <conditionalFormatting sqref="E94">
    <cfRule type="duplicateValues" dxfId="812" priority="82"/>
  </conditionalFormatting>
  <conditionalFormatting sqref="B94">
    <cfRule type="duplicateValues" dxfId="811" priority="81"/>
  </conditionalFormatting>
  <conditionalFormatting sqref="E95">
    <cfRule type="duplicateValues" dxfId="810" priority="80"/>
  </conditionalFormatting>
  <conditionalFormatting sqref="E95">
    <cfRule type="duplicateValues" dxfId="809" priority="78"/>
    <cfRule type="duplicateValues" dxfId="808" priority="79"/>
  </conditionalFormatting>
  <conditionalFormatting sqref="E95">
    <cfRule type="duplicateValues" dxfId="807" priority="75"/>
    <cfRule type="duplicateValues" dxfId="806" priority="76"/>
    <cfRule type="duplicateValues" dxfId="805" priority="77"/>
  </conditionalFormatting>
  <conditionalFormatting sqref="E95">
    <cfRule type="duplicateValues" dxfId="804" priority="74"/>
  </conditionalFormatting>
  <conditionalFormatting sqref="B95">
    <cfRule type="duplicateValues" dxfId="803" priority="73"/>
  </conditionalFormatting>
  <conditionalFormatting sqref="B95">
    <cfRule type="duplicateValues" dxfId="802" priority="70"/>
    <cfRule type="duplicateValues" dxfId="801" priority="71"/>
    <cfRule type="duplicateValues" dxfId="800" priority="72"/>
  </conditionalFormatting>
  <conditionalFormatting sqref="B95">
    <cfRule type="duplicateValues" dxfId="799" priority="68"/>
    <cfRule type="duplicateValues" dxfId="798" priority="69"/>
  </conditionalFormatting>
  <conditionalFormatting sqref="B95">
    <cfRule type="duplicateValues" dxfId="797" priority="67"/>
  </conditionalFormatting>
  <conditionalFormatting sqref="E95">
    <cfRule type="duplicateValues" dxfId="796" priority="66"/>
  </conditionalFormatting>
  <conditionalFormatting sqref="B95">
    <cfRule type="duplicateValues" dxfId="795" priority="65"/>
  </conditionalFormatting>
  <conditionalFormatting sqref="E96">
    <cfRule type="duplicateValues" dxfId="794" priority="64"/>
  </conditionalFormatting>
  <conditionalFormatting sqref="E96">
    <cfRule type="duplicateValues" dxfId="793" priority="62"/>
    <cfRule type="duplicateValues" dxfId="792" priority="63"/>
  </conditionalFormatting>
  <conditionalFormatting sqref="E96">
    <cfRule type="duplicateValues" dxfId="791" priority="59"/>
    <cfRule type="duplicateValues" dxfId="790" priority="60"/>
    <cfRule type="duplicateValues" dxfId="789" priority="61"/>
  </conditionalFormatting>
  <conditionalFormatting sqref="E96">
    <cfRule type="duplicateValues" dxfId="788" priority="58"/>
  </conditionalFormatting>
  <conditionalFormatting sqref="B96">
    <cfRule type="duplicateValues" dxfId="787" priority="57"/>
  </conditionalFormatting>
  <conditionalFormatting sqref="B96">
    <cfRule type="duplicateValues" dxfId="786" priority="54"/>
    <cfRule type="duplicateValues" dxfId="785" priority="55"/>
    <cfRule type="duplicateValues" dxfId="784" priority="56"/>
  </conditionalFormatting>
  <conditionalFormatting sqref="B96">
    <cfRule type="duplicateValues" dxfId="783" priority="52"/>
    <cfRule type="duplicateValues" dxfId="782" priority="53"/>
  </conditionalFormatting>
  <conditionalFormatting sqref="B96">
    <cfRule type="duplicateValues" dxfId="781" priority="51"/>
  </conditionalFormatting>
  <conditionalFormatting sqref="E96">
    <cfRule type="duplicateValues" dxfId="780" priority="50"/>
  </conditionalFormatting>
  <conditionalFormatting sqref="B96">
    <cfRule type="duplicateValues" dxfId="779" priority="49"/>
  </conditionalFormatting>
  <conditionalFormatting sqref="E18:E20">
    <cfRule type="duplicateValues" dxfId="778" priority="297976"/>
  </conditionalFormatting>
  <conditionalFormatting sqref="E18:E20">
    <cfRule type="duplicateValues" dxfId="777" priority="297977"/>
    <cfRule type="duplicateValues" dxfId="776" priority="297978"/>
  </conditionalFormatting>
  <conditionalFormatting sqref="E18:E20">
    <cfRule type="duplicateValues" dxfId="775" priority="297979"/>
    <cfRule type="duplicateValues" dxfId="774" priority="297980"/>
    <cfRule type="duplicateValues" dxfId="773" priority="297981"/>
  </conditionalFormatting>
  <conditionalFormatting sqref="E97:E100">
    <cfRule type="duplicateValues" dxfId="772" priority="48"/>
  </conditionalFormatting>
  <conditionalFormatting sqref="E97:E100">
    <cfRule type="duplicateValues" dxfId="771" priority="46"/>
    <cfRule type="duplicateValues" dxfId="770" priority="47"/>
  </conditionalFormatting>
  <conditionalFormatting sqref="E97:E100">
    <cfRule type="duplicateValues" dxfId="769" priority="43"/>
    <cfRule type="duplicateValues" dxfId="768" priority="44"/>
    <cfRule type="duplicateValues" dxfId="767" priority="45"/>
  </conditionalFormatting>
  <conditionalFormatting sqref="E97:E100">
    <cfRule type="duplicateValues" dxfId="766" priority="42"/>
  </conditionalFormatting>
  <conditionalFormatting sqref="B97:B100">
    <cfRule type="duplicateValues" dxfId="765" priority="41"/>
  </conditionalFormatting>
  <conditionalFormatting sqref="B97:B100">
    <cfRule type="duplicateValues" dxfId="764" priority="38"/>
    <cfRule type="duplicateValues" dxfId="763" priority="39"/>
    <cfRule type="duplicateValues" dxfId="762" priority="40"/>
  </conditionalFormatting>
  <conditionalFormatting sqref="B97:B100">
    <cfRule type="duplicateValues" dxfId="761" priority="36"/>
    <cfRule type="duplicateValues" dxfId="760" priority="37"/>
  </conditionalFormatting>
  <conditionalFormatting sqref="B97:B100">
    <cfRule type="duplicateValues" dxfId="759" priority="35"/>
  </conditionalFormatting>
  <conditionalFormatting sqref="E97:E100">
    <cfRule type="duplicateValues" dxfId="758" priority="34"/>
  </conditionalFormatting>
  <conditionalFormatting sqref="B97:B100">
    <cfRule type="duplicateValues" dxfId="757" priority="33"/>
  </conditionalFormatting>
  <conditionalFormatting sqref="E5:E17">
    <cfRule type="duplicateValues" dxfId="756" priority="298159"/>
  </conditionalFormatting>
  <conditionalFormatting sqref="E5:E17">
    <cfRule type="duplicateValues" dxfId="755" priority="298161"/>
    <cfRule type="duplicateValues" dxfId="754" priority="298162"/>
  </conditionalFormatting>
  <conditionalFormatting sqref="E5:E17">
    <cfRule type="duplicateValues" dxfId="753" priority="298165"/>
    <cfRule type="duplicateValues" dxfId="752" priority="298166"/>
    <cfRule type="duplicateValues" dxfId="751" priority="298167"/>
  </conditionalFormatting>
  <conditionalFormatting sqref="B5:B44">
    <cfRule type="duplicateValues" dxfId="750" priority="298171"/>
  </conditionalFormatting>
  <conditionalFormatting sqref="B5:B44">
    <cfRule type="duplicateValues" dxfId="749" priority="298173"/>
    <cfRule type="duplicateValues" dxfId="748" priority="298174"/>
    <cfRule type="duplicateValues" dxfId="747" priority="298175"/>
  </conditionalFormatting>
  <conditionalFormatting sqref="B5:B44">
    <cfRule type="duplicateValues" dxfId="746" priority="298179"/>
    <cfRule type="duplicateValues" dxfId="745" priority="298180"/>
  </conditionalFormatting>
  <conditionalFormatting sqref="E101:E113">
    <cfRule type="duplicateValues" dxfId="744" priority="32"/>
  </conditionalFormatting>
  <conditionalFormatting sqref="E101:E113">
    <cfRule type="duplicateValues" dxfId="743" priority="30"/>
    <cfRule type="duplicateValues" dxfId="742" priority="31"/>
  </conditionalFormatting>
  <conditionalFormatting sqref="E101:E113">
    <cfRule type="duplicateValues" dxfId="741" priority="27"/>
    <cfRule type="duplicateValues" dxfId="740" priority="28"/>
    <cfRule type="duplicateValues" dxfId="739" priority="29"/>
  </conditionalFormatting>
  <conditionalFormatting sqref="E101:E113">
    <cfRule type="duplicateValues" dxfId="738" priority="26"/>
  </conditionalFormatting>
  <conditionalFormatting sqref="B101:B113">
    <cfRule type="duplicateValues" dxfId="737" priority="25"/>
  </conditionalFormatting>
  <conditionalFormatting sqref="B101:B113">
    <cfRule type="duplicateValues" dxfId="736" priority="22"/>
    <cfRule type="duplicateValues" dxfId="735" priority="23"/>
    <cfRule type="duplicateValues" dxfId="734" priority="24"/>
  </conditionalFormatting>
  <conditionalFormatting sqref="B101:B113">
    <cfRule type="duplicateValues" dxfId="733" priority="20"/>
    <cfRule type="duplicateValues" dxfId="732" priority="21"/>
  </conditionalFormatting>
  <conditionalFormatting sqref="B101:B113">
    <cfRule type="duplicateValues" dxfId="731" priority="19"/>
  </conditionalFormatting>
  <conditionalFormatting sqref="E101:E113">
    <cfRule type="duplicateValues" dxfId="730" priority="18"/>
  </conditionalFormatting>
  <conditionalFormatting sqref="B101:B113">
    <cfRule type="duplicateValues" dxfId="729" priority="17"/>
  </conditionalFormatting>
  <conditionalFormatting sqref="E77:E92">
    <cfRule type="duplicateValues" dxfId="728" priority="298306"/>
  </conditionalFormatting>
  <conditionalFormatting sqref="E77:E92">
    <cfRule type="duplicateValues" dxfId="727" priority="298308"/>
    <cfRule type="duplicateValues" dxfId="726" priority="298309"/>
  </conditionalFormatting>
  <conditionalFormatting sqref="E77:E92">
    <cfRule type="duplicateValues" dxfId="725" priority="298312"/>
    <cfRule type="duplicateValues" dxfId="724" priority="298313"/>
    <cfRule type="duplicateValues" dxfId="723" priority="298314"/>
  </conditionalFormatting>
  <conditionalFormatting sqref="B77:B92">
    <cfRule type="duplicateValues" dxfId="722" priority="298320"/>
  </conditionalFormatting>
  <conditionalFormatting sqref="B77:B92">
    <cfRule type="duplicateValues" dxfId="721" priority="298322"/>
    <cfRule type="duplicateValues" dxfId="720" priority="298323"/>
    <cfRule type="duplicateValues" dxfId="719" priority="298324"/>
  </conditionalFormatting>
  <conditionalFormatting sqref="B77:B92">
    <cfRule type="duplicateValues" dxfId="718" priority="298328"/>
    <cfRule type="duplicateValues" dxfId="717" priority="298329"/>
  </conditionalFormatting>
  <conditionalFormatting sqref="E114:E129">
    <cfRule type="duplicateValues" dxfId="716" priority="16"/>
  </conditionalFormatting>
  <conditionalFormatting sqref="E114:E129">
    <cfRule type="duplicateValues" dxfId="715" priority="14"/>
    <cfRule type="duplicateValues" dxfId="714" priority="15"/>
  </conditionalFormatting>
  <conditionalFormatting sqref="E114:E129">
    <cfRule type="duplicateValues" dxfId="713" priority="11"/>
    <cfRule type="duplicateValues" dxfId="712" priority="12"/>
    <cfRule type="duplicateValues" dxfId="711" priority="13"/>
  </conditionalFormatting>
  <conditionalFormatting sqref="E114:E129">
    <cfRule type="duplicateValues" dxfId="710" priority="10"/>
  </conditionalFormatting>
  <conditionalFormatting sqref="B114:B129">
    <cfRule type="duplicateValues" dxfId="709" priority="9"/>
  </conditionalFormatting>
  <conditionalFormatting sqref="B114:B129">
    <cfRule type="duplicateValues" dxfId="708" priority="6"/>
    <cfRule type="duplicateValues" dxfId="707" priority="7"/>
    <cfRule type="duplicateValues" dxfId="706" priority="8"/>
  </conditionalFormatting>
  <conditionalFormatting sqref="B114:B129">
    <cfRule type="duplicateValues" dxfId="705" priority="4"/>
    <cfRule type="duplicateValues" dxfId="704" priority="5"/>
  </conditionalFormatting>
  <conditionalFormatting sqref="B114:B129">
    <cfRule type="duplicateValues" dxfId="703" priority="3"/>
  </conditionalFormatting>
  <conditionalFormatting sqref="E114:E129">
    <cfRule type="duplicateValues" dxfId="702" priority="2"/>
  </conditionalFormatting>
  <conditionalFormatting sqref="B114:B129">
    <cfRule type="duplicateValues" dxfId="701" priority="1"/>
  </conditionalFormatting>
  <hyperlinks>
    <hyperlink ref="B100" r:id="rId7" display="http://s460-helpdesk/CAisd/pdmweb.exe?OP=SEARCH+FACTORY=in+SKIPLIST=1+QBE.EQ.id=3463307"/>
    <hyperlink ref="B99" r:id="rId8" display="http://s460-helpdesk/CAisd/pdmweb.exe?OP=SEARCH+FACTORY=in+SKIPLIST=1+QBE.EQ.id=3463299"/>
    <hyperlink ref="B98" r:id="rId9" display="http://s460-helpdesk/CAisd/pdmweb.exe?OP=SEARCH+FACTORY=in+SKIPLIST=1+QBE.EQ.id=3463241"/>
    <hyperlink ref="B97" r:id="rId10" display="http://s460-helpdesk/CAisd/pdmweb.exe?OP=SEARCH+FACTORY=in+SKIPLIST=1+QBE.EQ.id=3463234"/>
    <hyperlink ref="B113" r:id="rId11" display="http://s460-helpdesk/CAisd/pdmweb.exe?OP=SEARCH+FACTORY=in+SKIPLIST=1+QBE.EQ.id=3463695"/>
    <hyperlink ref="B112" r:id="rId12" display="http://s460-helpdesk/CAisd/pdmweb.exe?OP=SEARCH+FACTORY=in+SKIPLIST=1+QBE.EQ.id=3463693"/>
    <hyperlink ref="B111" r:id="rId13" display="http://s460-helpdesk/CAisd/pdmweb.exe?OP=SEARCH+FACTORY=in+SKIPLIST=1+QBE.EQ.id=3463650"/>
    <hyperlink ref="B110" r:id="rId14" display="http://s460-helpdesk/CAisd/pdmweb.exe?OP=SEARCH+FACTORY=in+SKIPLIST=1+QBE.EQ.id=3463645"/>
    <hyperlink ref="B109" r:id="rId15" display="http://s460-helpdesk/CAisd/pdmweb.exe?OP=SEARCH+FACTORY=in+SKIPLIST=1+QBE.EQ.id=3463588"/>
    <hyperlink ref="B108" r:id="rId16" display="http://s460-helpdesk/CAisd/pdmweb.exe?OP=SEARCH+FACTORY=in+SKIPLIST=1+QBE.EQ.id=3463570"/>
    <hyperlink ref="B107" r:id="rId17" display="http://s460-helpdesk/CAisd/pdmweb.exe?OP=SEARCH+FACTORY=in+SKIPLIST=1+QBE.EQ.id=3463553"/>
    <hyperlink ref="B106" r:id="rId18" display="http://s460-helpdesk/CAisd/pdmweb.exe?OP=SEARCH+FACTORY=in+SKIPLIST=1+QBE.EQ.id=3463543"/>
    <hyperlink ref="B105" r:id="rId19" display="http://s460-helpdesk/CAisd/pdmweb.exe?OP=SEARCH+FACTORY=in+SKIPLIST=1+QBE.EQ.id=3463522"/>
    <hyperlink ref="B104" r:id="rId20" display="http://s460-helpdesk/CAisd/pdmweb.exe?OP=SEARCH+FACTORY=in+SKIPLIST=1+QBE.EQ.id=3463419"/>
    <hyperlink ref="B103" r:id="rId21" display="http://s460-helpdesk/CAisd/pdmweb.exe?OP=SEARCH+FACTORY=in+SKIPLIST=1+QBE.EQ.id=3463411"/>
    <hyperlink ref="B102" r:id="rId22" display="http://s460-helpdesk/CAisd/pdmweb.exe?OP=SEARCH+FACTORY=in+SKIPLIST=1+QBE.EQ.id=3463398"/>
    <hyperlink ref="B101" r:id="rId23" display="http://s460-helpdesk/CAisd/pdmweb.exe?OP=SEARCH+FACTORY=in+SKIPLIST=1+QBE.EQ.id=3463323"/>
    <hyperlink ref="B129" r:id="rId24" display="http://s460-helpdesk/CAisd/pdmweb.exe?OP=SEARCH+FACTORY=in+SKIPLIST=1+QBE.EQ.id=3464175"/>
    <hyperlink ref="B128" r:id="rId25" display="http://s460-helpdesk/CAisd/pdmweb.exe?OP=SEARCH+FACTORY=in+SKIPLIST=1+QBE.EQ.id=3464164"/>
    <hyperlink ref="B127" r:id="rId26" display="http://s460-helpdesk/CAisd/pdmweb.exe?OP=SEARCH+FACTORY=in+SKIPLIST=1+QBE.EQ.id=3464144"/>
    <hyperlink ref="B126" r:id="rId27" display="http://s460-helpdesk/CAisd/pdmweb.exe?OP=SEARCH+FACTORY=in+SKIPLIST=1+QBE.EQ.id=3464134"/>
    <hyperlink ref="B125" r:id="rId28" display="http://s460-helpdesk/CAisd/pdmweb.exe?OP=SEARCH+FACTORY=in+SKIPLIST=1+QBE.EQ.id=3464102"/>
    <hyperlink ref="B124" r:id="rId29" display="http://s460-helpdesk/CAisd/pdmweb.exe?OP=SEARCH+FACTORY=in+SKIPLIST=1+QBE.EQ.id=3464096"/>
    <hyperlink ref="B123" r:id="rId30" display="http://s460-helpdesk/CAisd/pdmweb.exe?OP=SEARCH+FACTORY=in+SKIPLIST=1+QBE.EQ.id=3464095"/>
    <hyperlink ref="B122" r:id="rId31" display="http://s460-helpdesk/CAisd/pdmweb.exe?OP=SEARCH+FACTORY=in+SKIPLIST=1+QBE.EQ.id=3464093"/>
    <hyperlink ref="B121" r:id="rId32" display="http://s460-helpdesk/CAisd/pdmweb.exe?OP=SEARCH+FACTORY=in+SKIPLIST=1+QBE.EQ.id=3464062"/>
    <hyperlink ref="B120" r:id="rId33" display="http://s460-helpdesk/CAisd/pdmweb.exe?OP=SEARCH+FACTORY=in+SKIPLIST=1+QBE.EQ.id=3463909"/>
    <hyperlink ref="B119" r:id="rId34" display="http://s460-helpdesk/CAisd/pdmweb.exe?OP=SEARCH+FACTORY=in+SKIPLIST=1+QBE.EQ.id=3463866"/>
    <hyperlink ref="B118" r:id="rId35" display="http://s460-helpdesk/CAisd/pdmweb.exe?OP=SEARCH+FACTORY=in+SKIPLIST=1+QBE.EQ.id=3463851"/>
    <hyperlink ref="B117" r:id="rId36" display="http://s460-helpdesk/CAisd/pdmweb.exe?OP=SEARCH+FACTORY=in+SKIPLIST=1+QBE.EQ.id=3463829"/>
    <hyperlink ref="B116" r:id="rId37" display="http://s460-helpdesk/CAisd/pdmweb.exe?OP=SEARCH+FACTORY=in+SKIPLIST=1+QBE.EQ.id=3463816"/>
    <hyperlink ref="B115" r:id="rId38" display="http://s460-helpdesk/CAisd/pdmweb.exe?OP=SEARCH+FACTORY=in+SKIPLIST=1+QBE.EQ.id=3463763"/>
    <hyperlink ref="B114" r:id="rId39" display="http://s460-helpdesk/CAisd/pdmweb.exe?OP=SEARCH+FACTORY=in+SKIPLIST=1+QBE.EQ.id=3463754"/>
  </hyperlinks>
  <pageMargins left="0.7" right="0.7" top="0.75" bottom="0.75" header="0.3" footer="0.3"/>
  <pageSetup scale="60" orientation="landscape" r:id="rId40"/>
  <legacyDrawing r:id="rId4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opLeftCell="A25" zoomScale="85" zoomScaleNormal="85" workbookViewId="0">
      <selection sqref="A1:E115"/>
    </sheetView>
  </sheetViews>
  <sheetFormatPr baseColWidth="10" defaultColWidth="52.7109375" defaultRowHeight="15" x14ac:dyDescent="0.25"/>
  <cols>
    <col min="1" max="1" width="26.42578125" style="92" bestFit="1" customWidth="1"/>
    <col min="2" max="2" width="20.42578125" style="92" bestFit="1" customWidth="1"/>
    <col min="3" max="3" width="59" style="92" bestFit="1" customWidth="1"/>
    <col min="4" max="4" width="50" style="92" bestFit="1" customWidth="1"/>
    <col min="5" max="5" width="13.42578125" style="92" bestFit="1" customWidth="1"/>
    <col min="6" max="16384" width="52.7109375" style="92"/>
  </cols>
  <sheetData>
    <row r="1" spans="1:5" ht="22.5" x14ac:dyDescent="0.25">
      <c r="A1" s="148" t="s">
        <v>2480</v>
      </c>
      <c r="B1" s="149"/>
      <c r="C1" s="149"/>
      <c r="D1" s="149"/>
      <c r="E1" s="150"/>
    </row>
    <row r="2" spans="1:5" ht="22.5" x14ac:dyDescent="0.25">
      <c r="A2" s="148" t="s">
        <v>2158</v>
      </c>
      <c r="B2" s="149"/>
      <c r="C2" s="149"/>
      <c r="D2" s="149"/>
      <c r="E2" s="150"/>
    </row>
    <row r="3" spans="1:5" ht="25.5" x14ac:dyDescent="0.25">
      <c r="A3" s="151" t="s">
        <v>2480</v>
      </c>
      <c r="B3" s="152"/>
      <c r="C3" s="152"/>
      <c r="D3" s="152"/>
      <c r="E3" s="153"/>
    </row>
    <row r="4" spans="1:5" ht="18.75" thickBot="1" x14ac:dyDescent="0.3">
      <c r="A4" s="93"/>
      <c r="B4" s="94"/>
      <c r="C4" s="95"/>
      <c r="D4" s="96"/>
      <c r="E4" s="97"/>
    </row>
    <row r="5" spans="1:5" ht="18.75" thickBot="1" x14ac:dyDescent="0.3">
      <c r="A5" s="98" t="s">
        <v>2423</v>
      </c>
      <c r="B5" s="99">
        <v>44348.25</v>
      </c>
      <c r="C5" s="100"/>
      <c r="D5" s="101"/>
      <c r="E5" s="102"/>
    </row>
    <row r="6" spans="1:5" ht="18.75" thickBot="1" x14ac:dyDescent="0.3">
      <c r="A6" s="98" t="s">
        <v>2424</v>
      </c>
      <c r="B6" s="99">
        <v>44348.75</v>
      </c>
      <c r="C6" s="100"/>
      <c r="D6" s="101"/>
      <c r="E6" s="102"/>
    </row>
    <row r="7" spans="1:5" ht="18.75" thickBot="1" x14ac:dyDescent="0.3">
      <c r="A7" s="103"/>
      <c r="B7" s="104"/>
      <c r="C7" s="105"/>
      <c r="D7" s="106"/>
      <c r="E7" s="107"/>
    </row>
    <row r="8" spans="1:5" ht="18.75" thickBot="1" x14ac:dyDescent="0.3">
      <c r="A8" s="139" t="s">
        <v>2425</v>
      </c>
      <c r="B8" s="140"/>
      <c r="C8" s="140"/>
      <c r="D8" s="140"/>
      <c r="E8" s="141"/>
    </row>
    <row r="9" spans="1:5" ht="18" x14ac:dyDescent="0.25">
      <c r="A9" s="108" t="s">
        <v>15</v>
      </c>
      <c r="B9" s="108" t="s">
        <v>2426</v>
      </c>
      <c r="C9" s="109" t="s">
        <v>46</v>
      </c>
      <c r="D9" s="109" t="s">
        <v>2433</v>
      </c>
      <c r="E9" s="109" t="s">
        <v>2427</v>
      </c>
    </row>
    <row r="10" spans="1:5" ht="18" x14ac:dyDescent="0.25">
      <c r="A10" s="121" t="str">
        <f>VLOOKUP(B10,'[1]LISTADO ATM'!$A$2:$C$817,3,0)</f>
        <v>NORTE</v>
      </c>
      <c r="B10" s="121">
        <v>832</v>
      </c>
      <c r="C10" s="121" t="str">
        <f>VLOOKUP(B10,'[1]LISTADO ATM'!$A$2:$B$816,2,0)</f>
        <v xml:space="preserve">ATM Hospital Traumatológico La Vega </v>
      </c>
      <c r="D10" s="122" t="s">
        <v>2493</v>
      </c>
      <c r="E10" s="117">
        <v>335753905</v>
      </c>
    </row>
    <row r="11" spans="1:5" ht="18" x14ac:dyDescent="0.25">
      <c r="A11" s="121" t="str">
        <f>VLOOKUP(B11,'[1]LISTADO ATM'!$A$2:$C$817,3,0)</f>
        <v>NORTE</v>
      </c>
      <c r="B11" s="121">
        <v>520</v>
      </c>
      <c r="C11" s="121" t="str">
        <f>VLOOKUP(B11,'[1]LISTADO ATM'!$A$2:$B$816,2,0)</f>
        <v xml:space="preserve">ATM Cooperativa Navarrete (COOPNAVA) </v>
      </c>
      <c r="D11" s="122" t="s">
        <v>2493</v>
      </c>
      <c r="E11" s="117" t="s">
        <v>2500</v>
      </c>
    </row>
    <row r="12" spans="1:5" ht="18" x14ac:dyDescent="0.25">
      <c r="A12" s="121" t="str">
        <f>VLOOKUP(B12,'[1]LISTADO ATM'!$A$2:$C$817,3,0)</f>
        <v>SUR</v>
      </c>
      <c r="B12" s="121">
        <v>730</v>
      </c>
      <c r="C12" s="121" t="str">
        <f>VLOOKUP(B12,'[1]LISTADO ATM'!$A$2:$B$816,2,0)</f>
        <v xml:space="preserve">ATM Palacio de Justicia Barahona </v>
      </c>
      <c r="D12" s="122" t="s">
        <v>2493</v>
      </c>
      <c r="E12" s="117">
        <v>335753039</v>
      </c>
    </row>
    <row r="13" spans="1:5" ht="18" x14ac:dyDescent="0.25">
      <c r="A13" s="121" t="str">
        <f>VLOOKUP(B13,'[1]LISTADO ATM'!$A$2:$C$817,3,0)</f>
        <v>SUR</v>
      </c>
      <c r="B13" s="121">
        <v>249</v>
      </c>
      <c r="C13" s="121" t="str">
        <f>VLOOKUP(B13,'[1]LISTADO ATM'!$A$2:$B$816,2,0)</f>
        <v xml:space="preserve">ATM Banco Agrícola Neiba </v>
      </c>
      <c r="D13" s="122" t="s">
        <v>2493</v>
      </c>
      <c r="E13" s="117">
        <v>335753631</v>
      </c>
    </row>
    <row r="14" spans="1:5" ht="18" x14ac:dyDescent="0.25">
      <c r="A14" s="121" t="str">
        <f>VLOOKUP(B14,'[1]LISTADO ATM'!$A$2:$C$817,3,0)</f>
        <v>NORTE</v>
      </c>
      <c r="B14" s="121">
        <v>857</v>
      </c>
      <c r="C14" s="121" t="str">
        <f>VLOOKUP(B14,'[1]LISTADO ATM'!$A$2:$B$816,2,0)</f>
        <v xml:space="preserve">ATM Oficina Los Alamos </v>
      </c>
      <c r="D14" s="122" t="s">
        <v>2493</v>
      </c>
      <c r="E14" s="117" t="s">
        <v>2506</v>
      </c>
    </row>
    <row r="15" spans="1:5" ht="18" x14ac:dyDescent="0.25">
      <c r="A15" s="121" t="str">
        <f>VLOOKUP(B15,'[1]LISTADO ATM'!$A$2:$C$817,3,0)</f>
        <v>DISTRITO NACIONAL</v>
      </c>
      <c r="B15" s="121">
        <v>354</v>
      </c>
      <c r="C15" s="121" t="str">
        <f>VLOOKUP(B15,'[1]LISTADO ATM'!$A$2:$B$816,2,0)</f>
        <v xml:space="preserve">ATM Oficina Núñez de Cáceres II </v>
      </c>
      <c r="D15" s="122" t="s">
        <v>2493</v>
      </c>
      <c r="E15" s="117">
        <v>335755006</v>
      </c>
    </row>
    <row r="16" spans="1:5" ht="18" x14ac:dyDescent="0.25">
      <c r="A16" s="121" t="str">
        <f>VLOOKUP(B16,'[1]LISTADO ATM'!$A$2:$C$817,3,0)</f>
        <v>NORTE</v>
      </c>
      <c r="B16" s="121">
        <v>740</v>
      </c>
      <c r="C16" s="121" t="str">
        <f>VLOOKUP(B16,'[1]LISTADO ATM'!$A$2:$B$816,2,0)</f>
        <v xml:space="preserve">ATM EDENORTE (Santiago) </v>
      </c>
      <c r="D16" s="122" t="s">
        <v>2493</v>
      </c>
      <c r="E16" s="117">
        <v>335755206</v>
      </c>
    </row>
    <row r="17" spans="1:5" ht="18" x14ac:dyDescent="0.25">
      <c r="A17" s="121" t="str">
        <f>VLOOKUP(B17,'[1]LISTADO ATM'!$A$2:$C$817,3,0)</f>
        <v>SUR</v>
      </c>
      <c r="B17" s="121">
        <v>750</v>
      </c>
      <c r="C17" s="121" t="str">
        <f>VLOOKUP(B17,'[1]LISTADO ATM'!$A$2:$B$816,2,0)</f>
        <v xml:space="preserve">ATM UNP Duvergé </v>
      </c>
      <c r="D17" s="122" t="s">
        <v>2493</v>
      </c>
      <c r="E17" s="117" t="s">
        <v>2573</v>
      </c>
    </row>
    <row r="18" spans="1:5" ht="18" x14ac:dyDescent="0.25">
      <c r="A18" s="121" t="str">
        <f>VLOOKUP(B18,'[1]LISTADO ATM'!$A$2:$C$817,3,0)</f>
        <v>DISTRITO NACIONAL</v>
      </c>
      <c r="B18" s="121">
        <v>755</v>
      </c>
      <c r="C18" s="121" t="str">
        <f>VLOOKUP(B18,'[1]LISTADO ATM'!$A$2:$B$816,2,0)</f>
        <v xml:space="preserve">ATM Oficina Galería del Este (Plaza) </v>
      </c>
      <c r="D18" s="122" t="s">
        <v>2493</v>
      </c>
      <c r="E18" s="117">
        <v>335755480</v>
      </c>
    </row>
    <row r="19" spans="1:5" ht="18" x14ac:dyDescent="0.25">
      <c r="A19" s="121" t="str">
        <f>VLOOKUP(B19,'[1]LISTADO ATM'!$A$2:$C$817,3,0)</f>
        <v>ESTE</v>
      </c>
      <c r="B19" s="121">
        <v>660</v>
      </c>
      <c r="C19" s="121" t="str">
        <f>VLOOKUP(B19,'[1]LISTADO ATM'!$A$2:$B$816,2,0)</f>
        <v>ATM Oficina Romana Norte II</v>
      </c>
      <c r="D19" s="122" t="s">
        <v>2493</v>
      </c>
      <c r="E19" s="117">
        <v>335755732</v>
      </c>
    </row>
    <row r="20" spans="1:5" ht="18" x14ac:dyDescent="0.25">
      <c r="A20" s="121" t="str">
        <f>VLOOKUP(B20,'[1]LISTADO ATM'!$A$2:$C$817,3,0)</f>
        <v>NORTE</v>
      </c>
      <c r="B20" s="121">
        <v>807</v>
      </c>
      <c r="C20" s="121" t="str">
        <f>VLOOKUP(B20,'[1]LISTADO ATM'!$A$2:$B$816,2,0)</f>
        <v xml:space="preserve">ATM S/M Morel (Mao) </v>
      </c>
      <c r="D20" s="122" t="s">
        <v>2493</v>
      </c>
      <c r="E20" s="117">
        <v>335755826</v>
      </c>
    </row>
    <row r="21" spans="1:5" ht="18" x14ac:dyDescent="0.25">
      <c r="A21" s="121" t="str">
        <f>VLOOKUP(B21,'[1]LISTADO ATM'!$A$2:$C$817,3,0)</f>
        <v>ESTE</v>
      </c>
      <c r="B21" s="121">
        <v>945</v>
      </c>
      <c r="C21" s="121" t="str">
        <f>VLOOKUP(B21,'[1]LISTADO ATM'!$A$2:$B$816,2,0)</f>
        <v xml:space="preserve">ATM UNP El Valle (Hato Mayor) </v>
      </c>
      <c r="D21" s="122" t="s">
        <v>2493</v>
      </c>
      <c r="E21" s="117">
        <v>335755088</v>
      </c>
    </row>
    <row r="22" spans="1:5" ht="18" x14ac:dyDescent="0.25">
      <c r="A22" s="121" t="str">
        <f>VLOOKUP(B22,'[1]LISTADO ATM'!$A$2:$C$817,3,0)</f>
        <v>DISTRITO NACIONAL</v>
      </c>
      <c r="B22" s="121">
        <v>147</v>
      </c>
      <c r="C22" s="121" t="str">
        <f>VLOOKUP(B22,'[1]LISTADO ATM'!$A$2:$B$816,2,0)</f>
        <v xml:space="preserve">ATM Kiosco Megacentro I </v>
      </c>
      <c r="D22" s="122" t="s">
        <v>2493</v>
      </c>
      <c r="E22" s="117">
        <v>335755250</v>
      </c>
    </row>
    <row r="23" spans="1:5" ht="18" x14ac:dyDescent="0.25">
      <c r="A23" s="121" t="str">
        <f>VLOOKUP(B23,'[1]LISTADO ATM'!$A$2:$C$817,3,0)</f>
        <v>DISTRITO NACIONAL</v>
      </c>
      <c r="B23" s="121">
        <v>152</v>
      </c>
      <c r="C23" s="121" t="str">
        <f>VLOOKUP(B23,'[1]LISTADO ATM'!$A$2:$B$816,2,0)</f>
        <v xml:space="preserve">ATM Kiosco Megacentro II </v>
      </c>
      <c r="D23" s="122" t="s">
        <v>2493</v>
      </c>
      <c r="E23" s="117">
        <v>335755251</v>
      </c>
    </row>
    <row r="24" spans="1:5" ht="18" x14ac:dyDescent="0.25">
      <c r="A24" s="121" t="str">
        <f>VLOOKUP(B24,'[1]LISTADO ATM'!$A$2:$C$817,3,0)</f>
        <v>DISTRITO NACIONAL</v>
      </c>
      <c r="B24" s="121">
        <v>946</v>
      </c>
      <c r="C24" s="121" t="str">
        <f>VLOOKUP(B24,'[1]LISTADO ATM'!$A$2:$B$816,2,0)</f>
        <v xml:space="preserve">ATM Oficina Núñez de Cáceres I </v>
      </c>
      <c r="D24" s="122" t="s">
        <v>2493</v>
      </c>
      <c r="E24" s="117" t="s">
        <v>2520</v>
      </c>
    </row>
    <row r="25" spans="1:5" ht="18" x14ac:dyDescent="0.25">
      <c r="A25" s="121" t="str">
        <f>VLOOKUP(B25,'[1]LISTADO ATM'!$A$2:$C$817,3,0)</f>
        <v>DISTRITO NACIONAL</v>
      </c>
      <c r="B25" s="121">
        <v>812</v>
      </c>
      <c r="C25" s="121" t="str">
        <f>VLOOKUP(B25,'[1]LISTADO ATM'!$A$2:$B$816,2,0)</f>
        <v xml:space="preserve">ATM Canasta del Pueblo </v>
      </c>
      <c r="D25" s="122" t="s">
        <v>2493</v>
      </c>
      <c r="E25" s="117">
        <v>335755493</v>
      </c>
    </row>
    <row r="26" spans="1:5" ht="18" x14ac:dyDescent="0.25">
      <c r="A26" s="121" t="str">
        <f>VLOOKUP(B26,'[1]LISTADO ATM'!$A$2:$C$817,3,0)</f>
        <v>SUR</v>
      </c>
      <c r="B26" s="121">
        <v>403</v>
      </c>
      <c r="C26" s="121" t="str">
        <f>VLOOKUP(B26,'[1]LISTADO ATM'!$A$2:$B$816,2,0)</f>
        <v xml:space="preserve">ATM Oficina Vicente Noble </v>
      </c>
      <c r="D26" s="122" t="s">
        <v>2493</v>
      </c>
      <c r="E26" s="117" t="s">
        <v>2499</v>
      </c>
    </row>
    <row r="27" spans="1:5" ht="18" x14ac:dyDescent="0.25">
      <c r="A27" s="121" t="str">
        <f>VLOOKUP(B27,'[1]LISTADO ATM'!$A$2:$C$817,3,0)</f>
        <v>DISTRITO NACIONAL</v>
      </c>
      <c r="B27" s="121">
        <v>958</v>
      </c>
      <c r="C27" s="121" t="str">
        <f>VLOOKUP(B27,'[1]LISTADO ATM'!$A$2:$B$816,2,0)</f>
        <v xml:space="preserve">ATM Olé Aut. San Isidro </v>
      </c>
      <c r="D27" s="122" t="s">
        <v>2493</v>
      </c>
      <c r="E27" s="117">
        <v>335753455</v>
      </c>
    </row>
    <row r="28" spans="1:5" ht="18" x14ac:dyDescent="0.25">
      <c r="A28" s="121" t="str">
        <f>VLOOKUP(B28,'[1]LISTADO ATM'!$A$2:$C$817,3,0)</f>
        <v>NORTE</v>
      </c>
      <c r="B28" s="121">
        <v>986</v>
      </c>
      <c r="C28" s="121" t="str">
        <f>VLOOKUP(B28,'[1]LISTADO ATM'!$A$2:$B$816,2,0)</f>
        <v xml:space="preserve">ATM S/M Jumbo (La Vega) </v>
      </c>
      <c r="D28" s="122" t="s">
        <v>2493</v>
      </c>
      <c r="E28" s="117">
        <v>335755110</v>
      </c>
    </row>
    <row r="29" spans="1:5" ht="18" x14ac:dyDescent="0.25">
      <c r="A29" s="121" t="str">
        <f>VLOOKUP(B29,'[1]LISTADO ATM'!$A$2:$C$817,3,0)</f>
        <v>NORTE</v>
      </c>
      <c r="B29" s="121">
        <v>937</v>
      </c>
      <c r="C29" s="121" t="str">
        <f>VLOOKUP(B29,'[1]LISTADO ATM'!$A$2:$B$816,2,0)</f>
        <v xml:space="preserve">ATM Autobanco Oficina La Vega II </v>
      </c>
      <c r="D29" s="122" t="s">
        <v>2493</v>
      </c>
      <c r="E29" s="117">
        <v>335753982</v>
      </c>
    </row>
    <row r="30" spans="1:5" ht="18" x14ac:dyDescent="0.25">
      <c r="A30" s="121" t="str">
        <f>VLOOKUP(B30,'[1]LISTADO ATM'!$A$2:$C$817,3,0)</f>
        <v>ESTE</v>
      </c>
      <c r="B30" s="121">
        <v>114</v>
      </c>
      <c r="C30" s="121" t="str">
        <f>VLOOKUP(B30,'[1]LISTADO ATM'!$A$2:$B$816,2,0)</f>
        <v xml:space="preserve">ATM Oficina Hato Mayor </v>
      </c>
      <c r="D30" s="122" t="s">
        <v>2493</v>
      </c>
      <c r="E30" s="117">
        <v>335755243</v>
      </c>
    </row>
    <row r="31" spans="1:5" ht="18" x14ac:dyDescent="0.25">
      <c r="A31" s="121" t="str">
        <f>VLOOKUP(B31,'[1]LISTADO ATM'!$A$2:$C$817,3,0)</f>
        <v>DISTRITO NACIONAL</v>
      </c>
      <c r="B31" s="121">
        <v>561</v>
      </c>
      <c r="C31" s="121" t="str">
        <f>VLOOKUP(B31,'[1]LISTADO ATM'!$A$2:$B$816,2,0)</f>
        <v xml:space="preserve">ATM Comando Regional P.N. S.D. Este </v>
      </c>
      <c r="D31" s="122" t="s">
        <v>2493</v>
      </c>
      <c r="E31" s="117">
        <v>335755244</v>
      </c>
    </row>
    <row r="32" spans="1:5" ht="18" x14ac:dyDescent="0.25">
      <c r="A32" s="121" t="str">
        <f>VLOOKUP(B32,'[1]LISTADO ATM'!$A$2:$C$817,3,0)</f>
        <v>NORTE</v>
      </c>
      <c r="B32" s="121">
        <v>310</v>
      </c>
      <c r="C32" s="121" t="str">
        <f>VLOOKUP(B32,'[1]LISTADO ATM'!$A$2:$B$816,2,0)</f>
        <v xml:space="preserve">ATM Farmacia San Judas Tadeo Jarabacoa </v>
      </c>
      <c r="D32" s="122" t="s">
        <v>2493</v>
      </c>
      <c r="E32" s="117">
        <v>335755245</v>
      </c>
    </row>
    <row r="33" spans="1:5" ht="18" x14ac:dyDescent="0.25">
      <c r="A33" s="121" t="str">
        <f>VLOOKUP(B33,'[1]LISTADO ATM'!$A$2:$C$817,3,0)</f>
        <v>NORTE</v>
      </c>
      <c r="B33" s="121">
        <v>402</v>
      </c>
      <c r="C33" s="121" t="str">
        <f>VLOOKUP(B33,'[1]LISTADO ATM'!$A$2:$B$816,2,0)</f>
        <v xml:space="preserve">ATM La Sirena La Vega </v>
      </c>
      <c r="D33" s="122" t="s">
        <v>2493</v>
      </c>
      <c r="E33" s="117">
        <v>335755252</v>
      </c>
    </row>
    <row r="34" spans="1:5" ht="18" x14ac:dyDescent="0.25">
      <c r="A34" s="121" t="str">
        <f>VLOOKUP(B34,'[1]LISTADO ATM'!$A$2:$C$817,3,0)</f>
        <v>NORTE</v>
      </c>
      <c r="B34" s="121">
        <v>895</v>
      </c>
      <c r="C34" s="121" t="str">
        <f>VLOOKUP(B34,'[1]LISTADO ATM'!$A$2:$B$816,2,0)</f>
        <v xml:space="preserve">ATM S/M Bravo (Santiago) </v>
      </c>
      <c r="D34" s="122" t="s">
        <v>2493</v>
      </c>
      <c r="E34" s="117" t="s">
        <v>2533</v>
      </c>
    </row>
    <row r="35" spans="1:5" ht="18" x14ac:dyDescent="0.25">
      <c r="A35" s="121" t="str">
        <f>VLOOKUP(B35,'[1]LISTADO ATM'!$A$2:$C$817,3,0)</f>
        <v>DISTRITO NACIONAL</v>
      </c>
      <c r="B35" s="121">
        <v>655</v>
      </c>
      <c r="C35" s="121" t="str">
        <f>VLOOKUP(B35,'[1]LISTADO ATM'!$A$2:$B$816,2,0)</f>
        <v>ATM Farmacia Sandra</v>
      </c>
      <c r="D35" s="122" t="s">
        <v>2493</v>
      </c>
      <c r="E35" s="117">
        <v>335755246</v>
      </c>
    </row>
    <row r="36" spans="1:5" ht="18" x14ac:dyDescent="0.25">
      <c r="A36" s="121" t="str">
        <f>VLOOKUP(B36,'[1]LISTADO ATM'!$A$2:$C$817,3,0)</f>
        <v>NORTE</v>
      </c>
      <c r="B36" s="121">
        <v>413</v>
      </c>
      <c r="C36" s="121" t="str">
        <f>VLOOKUP(B36,'[1]LISTADO ATM'!$A$2:$B$816,2,0)</f>
        <v xml:space="preserve">ATM UNP Las Galeras Samaná </v>
      </c>
      <c r="D36" s="122" t="s">
        <v>2493</v>
      </c>
      <c r="E36" s="117">
        <v>335755316</v>
      </c>
    </row>
    <row r="37" spans="1:5" ht="18" x14ac:dyDescent="0.25">
      <c r="A37" s="121" t="str">
        <f>VLOOKUP(B37,'[1]LISTADO ATM'!$A$2:$C$817,3,0)</f>
        <v>DISTRITO NACIONAL</v>
      </c>
      <c r="B37" s="121">
        <v>725</v>
      </c>
      <c r="C37" s="121" t="str">
        <f>VLOOKUP(B37,'[1]LISTADO ATM'!$A$2:$B$816,2,0)</f>
        <v xml:space="preserve">ATM El Huacal II  </v>
      </c>
      <c r="D37" s="122" t="s">
        <v>2493</v>
      </c>
      <c r="E37" s="117">
        <v>335755501</v>
      </c>
    </row>
    <row r="38" spans="1:5" ht="18" x14ac:dyDescent="0.25">
      <c r="A38" s="121" t="str">
        <f>VLOOKUP(B38,'[1]LISTADO ATM'!$A$2:$C$817,3,0)</f>
        <v>SUR</v>
      </c>
      <c r="B38" s="121">
        <v>297</v>
      </c>
      <c r="C38" s="121" t="str">
        <f>VLOOKUP(B38,'[1]LISTADO ATM'!$A$2:$B$816,2,0)</f>
        <v xml:space="preserve">ATM S/M Cadena Ocoa </v>
      </c>
      <c r="D38" s="122" t="s">
        <v>2493</v>
      </c>
      <c r="E38" s="117" t="s">
        <v>2532</v>
      </c>
    </row>
    <row r="39" spans="1:5" ht="18" x14ac:dyDescent="0.25">
      <c r="A39" s="121" t="str">
        <f>VLOOKUP(B39,'[1]LISTADO ATM'!$A$2:$C$817,3,0)</f>
        <v>SUR</v>
      </c>
      <c r="B39" s="121">
        <v>825</v>
      </c>
      <c r="C39" s="121" t="str">
        <f>VLOOKUP(B39,'[1]LISTADO ATM'!$A$2:$B$816,2,0)</f>
        <v xml:space="preserve">ATM Estacion Eco Cibeles (Las Matas de Farfán) </v>
      </c>
      <c r="D39" s="122" t="s">
        <v>2493</v>
      </c>
      <c r="E39" s="117" t="s">
        <v>2497</v>
      </c>
    </row>
    <row r="40" spans="1:5" ht="18" x14ac:dyDescent="0.25">
      <c r="A40" s="121" t="str">
        <f>VLOOKUP(B40,'[1]LISTADO ATM'!$A$2:$C$817,3,0)</f>
        <v>DISTRITO NACIONAL</v>
      </c>
      <c r="B40" s="121">
        <v>709</v>
      </c>
      <c r="C40" s="121" t="str">
        <f>VLOOKUP(B40,'[1]LISTADO ATM'!$A$2:$B$816,2,0)</f>
        <v xml:space="preserve">ATM Seguros Maestro SEMMA  </v>
      </c>
      <c r="D40" s="122" t="s">
        <v>2493</v>
      </c>
      <c r="E40" s="117">
        <v>335755727</v>
      </c>
    </row>
    <row r="41" spans="1:5" ht="18" x14ac:dyDescent="0.25">
      <c r="A41" s="121" t="str">
        <f>VLOOKUP(B41,'[1]LISTADO ATM'!$A$2:$C$817,3,0)</f>
        <v>DISTRITO NACIONAL</v>
      </c>
      <c r="B41" s="121">
        <v>588</v>
      </c>
      <c r="C41" s="121" t="str">
        <f>VLOOKUP(B41,'[1]LISTADO ATM'!$A$2:$B$816,2,0)</f>
        <v xml:space="preserve">ATM INAVI </v>
      </c>
      <c r="D41" s="122" t="s">
        <v>2493</v>
      </c>
      <c r="E41" s="117">
        <v>335755836</v>
      </c>
    </row>
    <row r="42" spans="1:5" ht="18" x14ac:dyDescent="0.25">
      <c r="A42" s="121" t="str">
        <f>VLOOKUP(B42,'[1]LISTADO ATM'!$A$2:$C$817,3,0)</f>
        <v>DISTRITO NACIONAL</v>
      </c>
      <c r="B42" s="121">
        <v>516</v>
      </c>
      <c r="C42" s="121" t="str">
        <f>VLOOKUP(B42,'[1]LISTADO ATM'!$A$2:$B$816,2,0)</f>
        <v xml:space="preserve">ATM Oficina Gascue </v>
      </c>
      <c r="D42" s="122" t="s">
        <v>2493</v>
      </c>
      <c r="E42" s="117">
        <v>335753908</v>
      </c>
    </row>
    <row r="43" spans="1:5" ht="18.75" thickBot="1" x14ac:dyDescent="0.3">
      <c r="A43" s="113" t="s">
        <v>2428</v>
      </c>
      <c r="B43" s="116">
        <f>COUNT(B10:B42)</f>
        <v>33</v>
      </c>
      <c r="C43" s="136"/>
      <c r="D43" s="137"/>
      <c r="E43" s="138"/>
    </row>
    <row r="44" spans="1:5" ht="15.75" thickBot="1" x14ac:dyDescent="0.3"/>
    <row r="45" spans="1:5" ht="18.75" thickBot="1" x14ac:dyDescent="0.3">
      <c r="A45" s="139" t="s">
        <v>2430</v>
      </c>
      <c r="B45" s="140"/>
      <c r="C45" s="140"/>
      <c r="D45" s="140"/>
      <c r="E45" s="141"/>
    </row>
    <row r="46" spans="1:5" ht="18" x14ac:dyDescent="0.25">
      <c r="A46" s="108" t="s">
        <v>15</v>
      </c>
      <c r="B46" s="108" t="s">
        <v>2426</v>
      </c>
      <c r="C46" s="109" t="s">
        <v>46</v>
      </c>
      <c r="D46" s="109" t="s">
        <v>2433</v>
      </c>
      <c r="E46" s="109" t="s">
        <v>2427</v>
      </c>
    </row>
    <row r="47" spans="1:5" ht="18" x14ac:dyDescent="0.25">
      <c r="A47" s="121" t="str">
        <f>VLOOKUP(B47,'[1]LISTADO ATM'!$A$2:$C$817,3,0)</f>
        <v>DISTRITO NACIONAL</v>
      </c>
      <c r="B47" s="121">
        <v>527</v>
      </c>
      <c r="C47" s="121" t="str">
        <f>VLOOKUP(B47,'[1]LISTADO ATM'!$A$2:$B$816,2,0)</f>
        <v>ATM Oficina Zona Oriental II</v>
      </c>
      <c r="D47" s="123" t="s">
        <v>2455</v>
      </c>
      <c r="E47" s="117">
        <v>335753604</v>
      </c>
    </row>
    <row r="48" spans="1:5" ht="18" x14ac:dyDescent="0.25">
      <c r="A48" s="121" t="str">
        <f>VLOOKUP(B48,'[1]LISTADO ATM'!$A$2:$C$817,3,0)</f>
        <v>SUR</v>
      </c>
      <c r="B48" s="121">
        <v>767</v>
      </c>
      <c r="C48" s="121" t="str">
        <f>VLOOKUP(B48,'[1]LISTADO ATM'!$A$2:$B$816,2,0)</f>
        <v xml:space="preserve">ATM S/M Diverso (Azua) </v>
      </c>
      <c r="D48" s="123" t="s">
        <v>2455</v>
      </c>
      <c r="E48" s="117" t="s">
        <v>2513</v>
      </c>
    </row>
    <row r="49" spans="1:5" ht="18" x14ac:dyDescent="0.25">
      <c r="A49" s="121" t="str">
        <f>VLOOKUP(B49,'[1]LISTADO ATM'!$A$2:$C$817,3,0)</f>
        <v>DISTRITO NACIONAL</v>
      </c>
      <c r="B49" s="121">
        <v>486</v>
      </c>
      <c r="C49" s="121" t="str">
        <f>VLOOKUP(B49,'[1]LISTADO ATM'!$A$2:$B$816,2,0)</f>
        <v xml:space="preserve">ATM Olé La Caleta </v>
      </c>
      <c r="D49" s="123" t="s">
        <v>2455</v>
      </c>
      <c r="E49" s="117">
        <v>335755010</v>
      </c>
    </row>
    <row r="50" spans="1:5" ht="18" x14ac:dyDescent="0.25">
      <c r="A50" s="121" t="str">
        <f>VLOOKUP(B50,'[1]LISTADO ATM'!$A$2:$C$817,3,0)</f>
        <v>ESTE</v>
      </c>
      <c r="B50" s="164">
        <v>822</v>
      </c>
      <c r="C50" s="121" t="str">
        <f>VLOOKUP(B50,'[1]LISTADO ATM'!$A$2:$B$816,2,0)</f>
        <v xml:space="preserve">ATM INDUSPALMA </v>
      </c>
      <c r="D50" s="123" t="s">
        <v>2455</v>
      </c>
      <c r="E50" s="117">
        <v>335755100</v>
      </c>
    </row>
    <row r="51" spans="1:5" ht="18" x14ac:dyDescent="0.25">
      <c r="A51" s="121" t="str">
        <f>VLOOKUP(B51,'[1]LISTADO ATM'!$A$2:$C$817,3,0)</f>
        <v>NORTE</v>
      </c>
      <c r="B51" s="121">
        <v>383</v>
      </c>
      <c r="C51" s="121" t="str">
        <f>VLOOKUP(B51,'[1]LISTADO ATM'!$A$2:$B$816,2,0)</f>
        <v>ATM S/M Daniel (Dajabón)</v>
      </c>
      <c r="D51" s="123" t="s">
        <v>2455</v>
      </c>
      <c r="E51" s="117">
        <v>335755122</v>
      </c>
    </row>
    <row r="52" spans="1:5" ht="18" x14ac:dyDescent="0.25">
      <c r="A52" s="121" t="str">
        <f>VLOOKUP(B52,'[1]LISTADO ATM'!$A$2:$C$817,3,0)</f>
        <v>DISTRITO NACIONAL</v>
      </c>
      <c r="B52" s="121">
        <v>955</v>
      </c>
      <c r="C52" s="121" t="str">
        <f>VLOOKUP(B52,'[1]LISTADO ATM'!$A$2:$B$816,2,0)</f>
        <v xml:space="preserve">ATM Oficina Americana Independencia II </v>
      </c>
      <c r="D52" s="123" t="s">
        <v>2455</v>
      </c>
      <c r="E52" s="117">
        <v>335755191</v>
      </c>
    </row>
    <row r="53" spans="1:5" ht="18" x14ac:dyDescent="0.25">
      <c r="A53" s="121" t="str">
        <f>VLOOKUP(B53,'[1]LISTADO ATM'!$A$2:$C$817,3,0)</f>
        <v>DISTRITO NACIONAL</v>
      </c>
      <c r="B53" s="121">
        <v>407</v>
      </c>
      <c r="C53" s="121" t="str">
        <f>VLOOKUP(B53,'[1]LISTADO ATM'!$A$2:$B$816,2,0)</f>
        <v xml:space="preserve">ATM Multicentro La Sirena Villa Mella </v>
      </c>
      <c r="D53" s="123" t="s">
        <v>2455</v>
      </c>
      <c r="E53" s="117">
        <v>335755253</v>
      </c>
    </row>
    <row r="54" spans="1:5" ht="18" x14ac:dyDescent="0.25">
      <c r="A54" s="121" t="str">
        <f>VLOOKUP(B54,'[1]LISTADO ATM'!$A$2:$C$817,3,0)</f>
        <v>DISTRITO NACIONAL</v>
      </c>
      <c r="B54" s="121">
        <v>160</v>
      </c>
      <c r="C54" s="121" t="str">
        <f>VLOOKUP(B54,'[1]LISTADO ATM'!$A$2:$B$816,2,0)</f>
        <v xml:space="preserve">ATM Oficina Herrera </v>
      </c>
      <c r="D54" s="123" t="s">
        <v>2455</v>
      </c>
      <c r="E54" s="117">
        <v>335755256</v>
      </c>
    </row>
    <row r="55" spans="1:5" ht="18" x14ac:dyDescent="0.25">
      <c r="A55" s="121" t="str">
        <f>VLOOKUP(B55,'[1]LISTADO ATM'!$A$2:$C$817,3,0)</f>
        <v>NORTE</v>
      </c>
      <c r="B55" s="121">
        <v>88</v>
      </c>
      <c r="C55" s="121" t="str">
        <f>VLOOKUP(B55,'[1]LISTADO ATM'!$A$2:$B$816,2,0)</f>
        <v xml:space="preserve">ATM S/M La Fuente (Santiago) </v>
      </c>
      <c r="D55" s="123" t="s">
        <v>2455</v>
      </c>
      <c r="E55" s="117" t="s">
        <v>2531</v>
      </c>
    </row>
    <row r="56" spans="1:5" ht="18" x14ac:dyDescent="0.25">
      <c r="A56" s="121" t="str">
        <f>VLOOKUP(B56,'[1]LISTADO ATM'!$A$2:$C$817,3,0)</f>
        <v>NORTE</v>
      </c>
      <c r="B56" s="121">
        <v>775</v>
      </c>
      <c r="C56" s="121" t="str">
        <f>VLOOKUP(B56,'[1]LISTADO ATM'!$A$2:$B$816,2,0)</f>
        <v xml:space="preserve">ATM S/M Lilo (Montecristi) </v>
      </c>
      <c r="D56" s="123" t="s">
        <v>2455</v>
      </c>
      <c r="E56" s="117" t="s">
        <v>2575</v>
      </c>
    </row>
    <row r="57" spans="1:5" ht="18" x14ac:dyDescent="0.25">
      <c r="A57" s="121" t="str">
        <f>VLOOKUP(B57,'[1]LISTADO ATM'!$A$2:$C$817,3,0)</f>
        <v>DISTRITO NACIONAL</v>
      </c>
      <c r="B57" s="121">
        <v>875</v>
      </c>
      <c r="C57" s="121" t="str">
        <f>VLOOKUP(B57,'[1]LISTADO ATM'!$A$2:$B$816,2,0)</f>
        <v xml:space="preserve">ATM Texaco Aut. Duarte KM 14 1/2 (Los Alcarrizos) </v>
      </c>
      <c r="D57" s="123" t="s">
        <v>2455</v>
      </c>
      <c r="E57" s="117" t="s">
        <v>2574</v>
      </c>
    </row>
    <row r="58" spans="1:5" ht="18" x14ac:dyDescent="0.25">
      <c r="A58" s="121" t="str">
        <f>VLOOKUP(B58,'[1]LISTADO ATM'!$A$2:$C$817,3,0)</f>
        <v>DISTRITO NACIONAL</v>
      </c>
      <c r="B58" s="121">
        <v>738</v>
      </c>
      <c r="C58" s="121" t="str">
        <f>VLOOKUP(B58,'[1]LISTADO ATM'!$A$2:$B$816,2,0)</f>
        <v xml:space="preserve">ATM Zona Franca Los Alcarrizos </v>
      </c>
      <c r="D58" s="123" t="s">
        <v>2455</v>
      </c>
      <c r="E58" s="117" t="s">
        <v>2572</v>
      </c>
    </row>
    <row r="59" spans="1:5" ht="18" x14ac:dyDescent="0.25">
      <c r="A59" s="121" t="str">
        <f>VLOOKUP(B59,'[1]LISTADO ATM'!$A$2:$C$817,3,0)</f>
        <v>DISTRITO NACIONAL</v>
      </c>
      <c r="B59" s="121">
        <v>678</v>
      </c>
      <c r="C59" s="121" t="str">
        <f>VLOOKUP(B59,'[1]LISTADO ATM'!$A$2:$B$816,2,0)</f>
        <v>ATM Eco Petroleo San Isidro</v>
      </c>
      <c r="D59" s="123" t="s">
        <v>2455</v>
      </c>
      <c r="E59" s="117">
        <v>335755625</v>
      </c>
    </row>
    <row r="60" spans="1:5" ht="18" x14ac:dyDescent="0.25">
      <c r="A60" s="121" t="str">
        <f>VLOOKUP(B60,'[1]LISTADO ATM'!$A$2:$C$817,3,0)</f>
        <v>DISTRITO NACIONAL</v>
      </c>
      <c r="B60" s="121">
        <v>525</v>
      </c>
      <c r="C60" s="121" t="str">
        <f>VLOOKUP(B60,'[1]LISTADO ATM'!$A$2:$B$816,2,0)</f>
        <v>ATM S/M Bravo Las Americas</v>
      </c>
      <c r="D60" s="123" t="s">
        <v>2455</v>
      </c>
      <c r="E60" s="117">
        <v>335755836</v>
      </c>
    </row>
    <row r="61" spans="1:5" ht="18" x14ac:dyDescent="0.25">
      <c r="A61" s="121" t="str">
        <f>VLOOKUP(B61,'[1]LISTADO ATM'!$A$2:$C$817,3,0)</f>
        <v>ESTE</v>
      </c>
      <c r="B61" s="121">
        <v>824</v>
      </c>
      <c r="C61" s="121" t="str">
        <f>VLOOKUP(B61,'[1]LISTADO ATM'!$A$2:$B$816,2,0)</f>
        <v xml:space="preserve">ATM Multiplaza (Higuey) </v>
      </c>
      <c r="D61" s="123" t="s">
        <v>2455</v>
      </c>
      <c r="E61" s="117">
        <v>335755911</v>
      </c>
    </row>
    <row r="62" spans="1:5" ht="18" x14ac:dyDescent="0.25">
      <c r="A62" s="121" t="str">
        <f>VLOOKUP(B62,'[1]LISTADO ATM'!$A$2:$C$817,3,0)</f>
        <v>NORTE</v>
      </c>
      <c r="B62" s="121">
        <v>862</v>
      </c>
      <c r="C62" s="121" t="str">
        <f>VLOOKUP(B62,'[1]LISTADO ATM'!$A$2:$B$816,2,0)</f>
        <v xml:space="preserve">ATM S/M Doble A (Sabaneta) </v>
      </c>
      <c r="D62" s="123" t="s">
        <v>2455</v>
      </c>
      <c r="E62" s="117">
        <v>335756120</v>
      </c>
    </row>
    <row r="63" spans="1:5" ht="18" x14ac:dyDescent="0.25">
      <c r="A63" s="121" t="str">
        <f>VLOOKUP(B63,'[1]LISTADO ATM'!$A$2:$C$817,3,0)</f>
        <v>SUR</v>
      </c>
      <c r="B63" s="121">
        <v>592</v>
      </c>
      <c r="C63" s="121" t="str">
        <f>VLOOKUP(B63,'[1]LISTADO ATM'!$A$2:$B$816,2,0)</f>
        <v xml:space="preserve">ATM Centro de Caja San Cristóbal I </v>
      </c>
      <c r="D63" s="123" t="s">
        <v>2455</v>
      </c>
      <c r="E63" s="117">
        <v>335753147</v>
      </c>
    </row>
    <row r="64" spans="1:5" ht="18" x14ac:dyDescent="0.25">
      <c r="A64" s="121" t="str">
        <f>VLOOKUP(B64,'[1]LISTADO ATM'!$A$2:$C$817,3,0)</f>
        <v>NORTE</v>
      </c>
      <c r="B64" s="121">
        <v>606</v>
      </c>
      <c r="C64" s="121" t="str">
        <f>VLOOKUP(B64,'[1]LISTADO ATM'!$A$2:$B$816,2,0)</f>
        <v xml:space="preserve">ATM UNP Manolo Tavarez Justo </v>
      </c>
      <c r="D64" s="123" t="s">
        <v>2455</v>
      </c>
      <c r="E64" s="117">
        <v>335756140</v>
      </c>
    </row>
    <row r="65" spans="1:5" ht="18" x14ac:dyDescent="0.25">
      <c r="A65" s="121" t="str">
        <f>VLOOKUP(B65,'[1]LISTADO ATM'!$A$2:$C$817,3,0)</f>
        <v>DISTRITO NACIONAL</v>
      </c>
      <c r="B65" s="121">
        <v>425</v>
      </c>
      <c r="C65" s="121" t="str">
        <f>VLOOKUP(B65,'[1]LISTADO ATM'!$A$2:$B$816,2,0)</f>
        <v xml:space="preserve">ATM UNP Jumbo Luperón II </v>
      </c>
      <c r="D65" s="123" t="s">
        <v>2455</v>
      </c>
      <c r="E65" s="117">
        <v>335756144</v>
      </c>
    </row>
    <row r="66" spans="1:5" ht="18" x14ac:dyDescent="0.25">
      <c r="A66" s="121" t="str">
        <f>VLOOKUP(B66,'[1]LISTADO ATM'!$A$2:$C$817,3,0)</f>
        <v>DISTRITO NACIONAL</v>
      </c>
      <c r="B66" s="121">
        <v>60</v>
      </c>
      <c r="C66" s="121" t="str">
        <f>VLOOKUP(B66,'[1]LISTADO ATM'!$A$2:$B$816,2,0)</f>
        <v xml:space="preserve">ATM Autobanco 27 de Febrero </v>
      </c>
      <c r="D66" s="123" t="s">
        <v>2455</v>
      </c>
      <c r="E66" s="117">
        <v>335756175</v>
      </c>
    </row>
    <row r="67" spans="1:5" ht="18" x14ac:dyDescent="0.25">
      <c r="A67" s="121" t="str">
        <f>VLOOKUP(B67,'[1]LISTADO ATM'!$A$2:$C$817,3,0)</f>
        <v>DISTRITO NACIONAL</v>
      </c>
      <c r="B67" s="121">
        <v>14</v>
      </c>
      <c r="C67" s="121" t="str">
        <f>VLOOKUP(B67,'[1]LISTADO ATM'!$A$2:$B$816,2,0)</f>
        <v xml:space="preserve">ATM Oficina Aeropuerto Las Américas I </v>
      </c>
      <c r="D67" s="123" t="s">
        <v>2455</v>
      </c>
      <c r="E67" s="117">
        <v>335753044</v>
      </c>
    </row>
    <row r="68" spans="1:5" ht="18" x14ac:dyDescent="0.25">
      <c r="A68" s="121" t="str">
        <f>VLOOKUP(B68,'[1]LISTADO ATM'!$A$2:$C$817,3,0)</f>
        <v>DISTRITO NACIONAL</v>
      </c>
      <c r="B68" s="121">
        <v>43</v>
      </c>
      <c r="C68" s="121" t="str">
        <f>VLOOKUP(B68,'[1]LISTADO ATM'!$A$2:$B$816,2,0)</f>
        <v xml:space="preserve">ATM Zona Franca San Isidro </v>
      </c>
      <c r="D68" s="123" t="s">
        <v>2455</v>
      </c>
      <c r="E68" s="117" t="s">
        <v>2571</v>
      </c>
    </row>
    <row r="69" spans="1:5" ht="18.75" thickBot="1" x14ac:dyDescent="0.3">
      <c r="A69" s="113" t="s">
        <v>2428</v>
      </c>
      <c r="B69" s="126">
        <f>COUNT(B47:B68)</f>
        <v>22</v>
      </c>
      <c r="C69" s="110"/>
      <c r="D69" s="111"/>
      <c r="E69" s="112"/>
    </row>
    <row r="70" spans="1:5" ht="15.75" thickBot="1" x14ac:dyDescent="0.3"/>
    <row r="71" spans="1:5" ht="18.75" thickBot="1" x14ac:dyDescent="0.3">
      <c r="A71" s="139" t="s">
        <v>2431</v>
      </c>
      <c r="B71" s="140"/>
      <c r="C71" s="140"/>
      <c r="D71" s="140"/>
      <c r="E71" s="141"/>
    </row>
    <row r="72" spans="1:5" ht="18" x14ac:dyDescent="0.25">
      <c r="A72" s="108" t="s">
        <v>15</v>
      </c>
      <c r="B72" s="108" t="s">
        <v>2426</v>
      </c>
      <c r="C72" s="109" t="s">
        <v>46</v>
      </c>
      <c r="D72" s="109" t="s">
        <v>2433</v>
      </c>
      <c r="E72" s="109" t="s">
        <v>2427</v>
      </c>
    </row>
    <row r="73" spans="1:5" ht="18" x14ac:dyDescent="0.25">
      <c r="A73" s="121" t="str">
        <f>VLOOKUP(B73,'[1]LISTADO ATM'!$A$2:$C$817,3,0)</f>
        <v>DISTRITO NACIONAL</v>
      </c>
      <c r="B73" s="121">
        <v>724</v>
      </c>
      <c r="C73" s="121" t="str">
        <f>VLOOKUP(B73,'[1]LISTADO ATM'!$A$2:$B$816,2,0)</f>
        <v xml:space="preserve">ATM El Huacal I </v>
      </c>
      <c r="D73" s="124" t="s">
        <v>2459</v>
      </c>
      <c r="E73" s="117" t="s">
        <v>2502</v>
      </c>
    </row>
    <row r="74" spans="1:5" ht="18" x14ac:dyDescent="0.25">
      <c r="A74" s="121" t="str">
        <f>VLOOKUP(B74,'[1]LISTADO ATM'!$A$2:$C$817,3,0)</f>
        <v>NORTE</v>
      </c>
      <c r="B74" s="121">
        <v>888</v>
      </c>
      <c r="C74" s="121" t="str">
        <f>VLOOKUP(B74,'[1]LISTADO ATM'!$A$2:$B$816,2,0)</f>
        <v>ATM Oficina galeria 56 II (SFM)</v>
      </c>
      <c r="D74" s="124" t="s">
        <v>2459</v>
      </c>
      <c r="E74" s="117" t="s">
        <v>2501</v>
      </c>
    </row>
    <row r="75" spans="1:5" ht="18" x14ac:dyDescent="0.25">
      <c r="A75" s="121" t="str">
        <f>VLOOKUP(B75,'[1]LISTADO ATM'!$A$2:$C$817,3,0)</f>
        <v>DISTRITO NACIONAL</v>
      </c>
      <c r="B75" s="121">
        <v>642</v>
      </c>
      <c r="C75" s="121" t="str">
        <f>VLOOKUP(B75,'[1]LISTADO ATM'!$A$2:$B$816,2,0)</f>
        <v xml:space="preserve">ATM OMSA Sto. Dgo. </v>
      </c>
      <c r="D75" s="124" t="s">
        <v>2459</v>
      </c>
      <c r="E75" s="117" t="s">
        <v>2534</v>
      </c>
    </row>
    <row r="76" spans="1:5" ht="18" x14ac:dyDescent="0.25">
      <c r="A76" s="121" t="str">
        <f>VLOOKUP(B76,'[1]LISTADO ATM'!$A$2:$C$817,3,0)</f>
        <v>DISTRITO NACIONAL</v>
      </c>
      <c r="B76" s="121">
        <v>487</v>
      </c>
      <c r="C76" s="121" t="str">
        <f>VLOOKUP(B76,'[1]LISTADO ATM'!$A$2:$B$816,2,0)</f>
        <v xml:space="preserve">ATM Olé Hainamosa </v>
      </c>
      <c r="D76" s="124" t="s">
        <v>2459</v>
      </c>
      <c r="E76" s="117">
        <v>335755604</v>
      </c>
    </row>
    <row r="77" spans="1:5" ht="18" x14ac:dyDescent="0.25">
      <c r="A77" s="121" t="str">
        <f>VLOOKUP(B77,'[1]LISTADO ATM'!$A$2:$C$817,3,0)</f>
        <v>ESTE</v>
      </c>
      <c r="B77" s="121">
        <v>795</v>
      </c>
      <c r="C77" s="121" t="str">
        <f>VLOOKUP(B77,'[1]LISTADO ATM'!$A$2:$B$816,2,0)</f>
        <v xml:space="preserve">ATM UNP Guaymate (La Romana) </v>
      </c>
      <c r="D77" s="124" t="s">
        <v>2459</v>
      </c>
      <c r="E77" s="117">
        <v>335755898</v>
      </c>
    </row>
    <row r="78" spans="1:5" ht="18" x14ac:dyDescent="0.25">
      <c r="A78" s="121" t="str">
        <f>VLOOKUP(B78,'[1]LISTADO ATM'!$A$2:$C$817,3,0)</f>
        <v>NORTE</v>
      </c>
      <c r="B78" s="121">
        <v>987</v>
      </c>
      <c r="C78" s="121" t="str">
        <f>VLOOKUP(B78,'[1]LISTADO ATM'!$A$2:$B$816,2,0)</f>
        <v xml:space="preserve">ATM S/M Jumbo (Moca) </v>
      </c>
      <c r="D78" s="124" t="s">
        <v>2459</v>
      </c>
      <c r="E78" s="117">
        <v>335753690</v>
      </c>
    </row>
    <row r="79" spans="1:5" ht="18" x14ac:dyDescent="0.25">
      <c r="A79" s="121" t="str">
        <f>VLOOKUP(B79,'[1]LISTADO ATM'!$A$2:$C$817,3,0)</f>
        <v>NORTE</v>
      </c>
      <c r="B79" s="121">
        <v>171</v>
      </c>
      <c r="C79" s="121" t="str">
        <f>VLOOKUP(B79,'[1]LISTADO ATM'!$A$2:$B$816,2,0)</f>
        <v xml:space="preserve">ATM Oficina Moca </v>
      </c>
      <c r="D79" s="124" t="s">
        <v>2459</v>
      </c>
      <c r="E79" s="117">
        <v>335753761</v>
      </c>
    </row>
    <row r="80" spans="1:5" ht="18" x14ac:dyDescent="0.25">
      <c r="A80" s="121" t="str">
        <f>VLOOKUP(B80,'[1]LISTADO ATM'!$A$2:$C$817,3,0)</f>
        <v>DISTRITO NACIONAL</v>
      </c>
      <c r="B80" s="121">
        <v>415</v>
      </c>
      <c r="C80" s="121" t="str">
        <f>VLOOKUP(B80,'[1]LISTADO ATM'!$A$2:$B$816,2,0)</f>
        <v xml:space="preserve">ATM Autobanco San Martín I </v>
      </c>
      <c r="D80" s="124" t="s">
        <v>2459</v>
      </c>
      <c r="E80" s="117">
        <v>335753704</v>
      </c>
    </row>
    <row r="81" spans="1:5" ht="18.75" thickBot="1" x14ac:dyDescent="0.3">
      <c r="A81" s="113" t="s">
        <v>2428</v>
      </c>
      <c r="B81" s="116">
        <f>COUNT(B73:B80)</f>
        <v>8</v>
      </c>
      <c r="C81" s="111"/>
      <c r="D81" s="111"/>
      <c r="E81" s="112"/>
    </row>
    <row r="82" spans="1:5" ht="15.75" thickBot="1" x14ac:dyDescent="0.3"/>
    <row r="83" spans="1:5" ht="18.75" thickBot="1" x14ac:dyDescent="0.3">
      <c r="A83" s="142" t="s">
        <v>2429</v>
      </c>
      <c r="B83" s="143"/>
    </row>
    <row r="84" spans="1:5" ht="18.75" thickBot="1" x14ac:dyDescent="0.3">
      <c r="A84" s="144">
        <f>+B69+B81</f>
        <v>30</v>
      </c>
      <c r="B84" s="145"/>
    </row>
    <row r="85" spans="1:5" ht="15.75" thickBot="1" x14ac:dyDescent="0.3"/>
    <row r="86" spans="1:5" ht="18.75" thickBot="1" x14ac:dyDescent="0.3">
      <c r="A86" s="139" t="s">
        <v>2432</v>
      </c>
      <c r="B86" s="140"/>
      <c r="C86" s="140"/>
      <c r="D86" s="140"/>
      <c r="E86" s="141"/>
    </row>
    <row r="87" spans="1:5" ht="18" x14ac:dyDescent="0.25">
      <c r="A87" s="108" t="s">
        <v>15</v>
      </c>
      <c r="B87" s="109" t="s">
        <v>2426</v>
      </c>
      <c r="C87" s="114" t="s">
        <v>46</v>
      </c>
      <c r="D87" s="146" t="s">
        <v>2433</v>
      </c>
      <c r="E87" s="147"/>
    </row>
    <row r="88" spans="1:5" ht="18" x14ac:dyDescent="0.25">
      <c r="A88" s="121" t="str">
        <f>VLOOKUP(B88,'[1]LISTADO ATM'!$A$2:$C$817,3,0)</f>
        <v>SUR</v>
      </c>
      <c r="B88" s="121">
        <v>870</v>
      </c>
      <c r="C88" s="121" t="str">
        <f>VLOOKUP(B88,'[1]LISTADO ATM'!$A$2:$B$816,2,0)</f>
        <v xml:space="preserve">ATM Willbes Dominicana (Barahona) </v>
      </c>
      <c r="D88" s="134" t="s">
        <v>2494</v>
      </c>
      <c r="E88" s="135"/>
    </row>
    <row r="89" spans="1:5" ht="18" x14ac:dyDescent="0.25">
      <c r="A89" s="121" t="str">
        <f>VLOOKUP(B89,'[1]LISTADO ATM'!$A$2:$C$817,3,0)</f>
        <v>DISTRITO NACIONAL</v>
      </c>
      <c r="B89" s="121">
        <v>815</v>
      </c>
      <c r="C89" s="121" t="str">
        <f>VLOOKUP(B89,'[1]LISTADO ATM'!$A$2:$B$816,2,0)</f>
        <v xml:space="preserve">ATM Oficina Atalaya del Mar </v>
      </c>
      <c r="D89" s="134" t="s">
        <v>2515</v>
      </c>
      <c r="E89" s="135"/>
    </row>
    <row r="90" spans="1:5" ht="18" x14ac:dyDescent="0.25">
      <c r="A90" s="121" t="str">
        <f>VLOOKUP(B90,'[1]LISTADO ATM'!$A$2:$C$817,3,0)</f>
        <v>ESTE</v>
      </c>
      <c r="B90" s="121">
        <v>630</v>
      </c>
      <c r="C90" s="121" t="str">
        <f>VLOOKUP(B90,'[1]LISTADO ATM'!$A$2:$B$816,2,0)</f>
        <v xml:space="preserve">ATM Oficina Plaza Zaglul (SPM) </v>
      </c>
      <c r="D90" s="134" t="s">
        <v>2476</v>
      </c>
      <c r="E90" s="135"/>
    </row>
    <row r="91" spans="1:5" ht="18" x14ac:dyDescent="0.25">
      <c r="A91" s="121" t="str">
        <f>VLOOKUP(B91,'[1]LISTADO ATM'!$A$2:$C$817,3,0)</f>
        <v>NORTE</v>
      </c>
      <c r="B91" s="121">
        <v>679</v>
      </c>
      <c r="C91" s="121" t="str">
        <f>VLOOKUP(B91,'[1]LISTADO ATM'!$A$2:$B$816,2,0)</f>
        <v>ATM Base Aerea Puerto Plata</v>
      </c>
      <c r="D91" s="134" t="s">
        <v>2476</v>
      </c>
      <c r="E91" s="135"/>
    </row>
    <row r="92" spans="1:5" ht="18" x14ac:dyDescent="0.25">
      <c r="A92" s="121" t="str">
        <f>VLOOKUP(B92,'[1]LISTADO ATM'!$A$2:$C$817,3,0)</f>
        <v>DISTRITO NACIONAL</v>
      </c>
      <c r="B92" s="121">
        <v>823</v>
      </c>
      <c r="C92" s="121" t="str">
        <f>VLOOKUP(B92,'[1]LISTADO ATM'!$A$2:$B$816,2,0)</f>
        <v xml:space="preserve">ATM UNP El Carril (Haina) </v>
      </c>
      <c r="D92" s="134" t="s">
        <v>2476</v>
      </c>
      <c r="E92" s="135"/>
    </row>
    <row r="93" spans="1:5" ht="18" x14ac:dyDescent="0.25">
      <c r="A93" s="121" t="str">
        <f>VLOOKUP(B93,'[1]LISTADO ATM'!$A$2:$C$817,3,0)</f>
        <v>NORTE</v>
      </c>
      <c r="B93" s="121">
        <v>903</v>
      </c>
      <c r="C93" s="121" t="str">
        <f>VLOOKUP(B93,'[1]LISTADO ATM'!$A$2:$B$816,2,0)</f>
        <v xml:space="preserve">ATM Oficina La Vega Real I </v>
      </c>
      <c r="D93" s="134" t="s">
        <v>2498</v>
      </c>
      <c r="E93" s="135"/>
    </row>
    <row r="94" spans="1:5" ht="18" x14ac:dyDescent="0.25">
      <c r="A94" s="121" t="str">
        <f>VLOOKUP(B94,'[1]LISTADO ATM'!$A$2:$C$817,3,0)</f>
        <v>DISTRITO NACIONAL</v>
      </c>
      <c r="B94" s="121">
        <v>769</v>
      </c>
      <c r="C94" s="121" t="str">
        <f>VLOOKUP(B94,'[1]LISTADO ATM'!$A$2:$B$816,2,0)</f>
        <v>ATM UNP Pablo Mella Morales</v>
      </c>
      <c r="D94" s="134" t="s">
        <v>2476</v>
      </c>
      <c r="E94" s="135"/>
    </row>
    <row r="95" spans="1:5" ht="18" x14ac:dyDescent="0.25">
      <c r="A95" s="121" t="str">
        <f>VLOOKUP(B95,'[1]LISTADO ATM'!$A$2:$C$817,3,0)</f>
        <v>SUR</v>
      </c>
      <c r="B95" s="121">
        <v>873</v>
      </c>
      <c r="C95" s="121" t="str">
        <f>VLOOKUP(B95,'[1]LISTADO ATM'!$A$2:$B$816,2,0)</f>
        <v xml:space="preserve">ATM Centro de Caja San Cristóbal II </v>
      </c>
      <c r="D95" s="134" t="s">
        <v>2494</v>
      </c>
      <c r="E95" s="135"/>
    </row>
    <row r="96" spans="1:5" ht="18" x14ac:dyDescent="0.25">
      <c r="A96" s="121" t="str">
        <f>VLOOKUP(B96,'[1]LISTADO ATM'!$A$2:$C$817,3,0)</f>
        <v>NORTE</v>
      </c>
      <c r="B96" s="121">
        <v>991</v>
      </c>
      <c r="C96" s="121" t="str">
        <f>VLOOKUP(B96,'[1]LISTADO ATM'!$A$2:$B$816,2,0)</f>
        <v xml:space="preserve">ATM UNP Las Matas de Santa Cruz </v>
      </c>
      <c r="D96" s="134" t="s">
        <v>2476</v>
      </c>
      <c r="E96" s="135"/>
    </row>
    <row r="97" spans="1:5" ht="18" x14ac:dyDescent="0.25">
      <c r="A97" s="121" t="str">
        <f>VLOOKUP(B97,'[1]LISTADO ATM'!$A$2:$C$817,3,0)</f>
        <v>DISTRITO NACIONAL</v>
      </c>
      <c r="B97" s="121">
        <v>235</v>
      </c>
      <c r="C97" s="121" t="str">
        <f>VLOOKUP(B97,'[1]LISTADO ATM'!$A$2:$B$816,2,0)</f>
        <v xml:space="preserve">ATM Oficina Multicentro La Sirena San Isidro </v>
      </c>
      <c r="D97" s="134" t="s">
        <v>2476</v>
      </c>
      <c r="E97" s="135"/>
    </row>
    <row r="98" spans="1:5" ht="18" x14ac:dyDescent="0.25">
      <c r="A98" s="121" t="str">
        <f>VLOOKUP(B98,'[1]LISTADO ATM'!$A$2:$C$817,3,0)</f>
        <v>DISTRITO NACIONAL</v>
      </c>
      <c r="B98" s="121">
        <v>319</v>
      </c>
      <c r="C98" s="121" t="str">
        <f>VLOOKUP(B98,'[1]LISTADO ATM'!$A$2:$B$816,2,0)</f>
        <v>ATM Autobanco Lopez de Vega</v>
      </c>
      <c r="D98" s="134" t="s">
        <v>2476</v>
      </c>
      <c r="E98" s="135"/>
    </row>
    <row r="99" spans="1:5" ht="18" x14ac:dyDescent="0.25">
      <c r="A99" s="121" t="str">
        <f>VLOOKUP(B99,'[1]LISTADO ATM'!$A$2:$C$817,3,0)</f>
        <v>NORTE</v>
      </c>
      <c r="B99" s="121">
        <v>599</v>
      </c>
      <c r="C99" s="121" t="str">
        <f>VLOOKUP(B99,'[1]LISTADO ATM'!$A$2:$B$816,2,0)</f>
        <v xml:space="preserve">ATM Oficina Plaza Internacional (Santiago) </v>
      </c>
      <c r="D99" s="134" t="s">
        <v>2476</v>
      </c>
      <c r="E99" s="135"/>
    </row>
    <row r="100" spans="1:5" ht="18" x14ac:dyDescent="0.25">
      <c r="A100" s="121" t="str">
        <f>VLOOKUP(B100,'[1]LISTADO ATM'!$A$2:$C$817,3,0)</f>
        <v>ESTE</v>
      </c>
      <c r="B100" s="121">
        <v>353</v>
      </c>
      <c r="C100" s="121" t="str">
        <f>VLOOKUP(B100,'[1]LISTADO ATM'!$A$2:$B$816,2,0)</f>
        <v xml:space="preserve">ATM Estación Boulevard Juan Dolio </v>
      </c>
      <c r="D100" s="134" t="s">
        <v>2476</v>
      </c>
      <c r="E100" s="135"/>
    </row>
    <row r="101" spans="1:5" ht="18" x14ac:dyDescent="0.25">
      <c r="A101" s="121" t="str">
        <f>VLOOKUP(B101,'[1]LISTADO ATM'!$A$2:$C$817,3,0)</f>
        <v>NORTE</v>
      </c>
      <c r="B101" s="121">
        <v>649</v>
      </c>
      <c r="C101" s="121" t="str">
        <f>VLOOKUP(B101,'[1]LISTADO ATM'!$A$2:$B$816,2,0)</f>
        <v xml:space="preserve">ATM Oficina Galería 56 (San Francisco de Macorís) </v>
      </c>
      <c r="D101" s="134" t="s">
        <v>2476</v>
      </c>
      <c r="E101" s="135"/>
    </row>
    <row r="102" spans="1:5" ht="18" x14ac:dyDescent="0.25">
      <c r="A102" s="121" t="str">
        <f>VLOOKUP(B102,'[1]LISTADO ATM'!$A$2:$C$817,3,0)</f>
        <v>NORTE</v>
      </c>
      <c r="B102" s="121">
        <v>283</v>
      </c>
      <c r="C102" s="121" t="str">
        <f>VLOOKUP(B102,'[1]LISTADO ATM'!$A$2:$B$816,2,0)</f>
        <v xml:space="preserve">ATM Oficina Nibaje </v>
      </c>
      <c r="D102" s="134" t="s">
        <v>2476</v>
      </c>
      <c r="E102" s="135"/>
    </row>
    <row r="103" spans="1:5" ht="18" x14ac:dyDescent="0.25">
      <c r="A103" s="121" t="str">
        <f>VLOOKUP(B103,'[1]LISTADO ATM'!$A$2:$C$817,3,0)</f>
        <v>SUR</v>
      </c>
      <c r="B103" s="121">
        <v>512</v>
      </c>
      <c r="C103" s="121" t="str">
        <f>VLOOKUP(B103,'[1]LISTADO ATM'!$A$2:$B$816,2,0)</f>
        <v>ATM Plaza Jesús Ferreira</v>
      </c>
      <c r="D103" s="134" t="s">
        <v>2476</v>
      </c>
      <c r="E103" s="135"/>
    </row>
    <row r="104" spans="1:5" ht="18" x14ac:dyDescent="0.25">
      <c r="A104" s="121" t="str">
        <f>VLOOKUP(B104,'[1]LISTADO ATM'!$A$2:$C$817,3,0)</f>
        <v>DISTRITO NACIONAL</v>
      </c>
      <c r="B104" s="121">
        <v>437</v>
      </c>
      <c r="C104" s="121" t="str">
        <f>VLOOKUP(B104,'[1]LISTADO ATM'!$A$2:$B$816,2,0)</f>
        <v xml:space="preserve">ATM Autobanco Torre III </v>
      </c>
      <c r="D104" s="134" t="s">
        <v>2476</v>
      </c>
      <c r="E104" s="135"/>
    </row>
    <row r="105" spans="1:5" ht="18" x14ac:dyDescent="0.25">
      <c r="A105" s="121" t="str">
        <f>VLOOKUP(B105,'[1]LISTADO ATM'!$A$2:$C$817,3,0)</f>
        <v>NORTE</v>
      </c>
      <c r="B105" s="121">
        <v>654</v>
      </c>
      <c r="C105" s="121" t="str">
        <f>VLOOKUP(B105,'[1]LISTADO ATM'!$A$2:$B$816,2,0)</f>
        <v>ATM Autoservicio S/M Jumbo Puerto Plata</v>
      </c>
      <c r="D105" s="134" t="s">
        <v>2476</v>
      </c>
      <c r="E105" s="135"/>
    </row>
    <row r="106" spans="1:5" ht="18" x14ac:dyDescent="0.25">
      <c r="A106" s="121" t="str">
        <f>VLOOKUP(B106,'[1]LISTADO ATM'!$A$2:$C$817,3,0)</f>
        <v>NORTE</v>
      </c>
      <c r="B106" s="121">
        <v>8</v>
      </c>
      <c r="C106" s="121" t="str">
        <f>VLOOKUP(B106,'[1]LISTADO ATM'!$A$2:$B$816,2,0)</f>
        <v>ATM Autoservicio Yaque</v>
      </c>
      <c r="D106" s="134" t="s">
        <v>2476</v>
      </c>
      <c r="E106" s="135"/>
    </row>
    <row r="107" spans="1:5" ht="18" x14ac:dyDescent="0.25">
      <c r="A107" s="121" t="str">
        <f>VLOOKUP(B107,'[1]LISTADO ATM'!$A$2:$C$817,3,0)</f>
        <v>DISTRITO NACIONAL</v>
      </c>
      <c r="B107" s="121">
        <v>983</v>
      </c>
      <c r="C107" s="121" t="str">
        <f>VLOOKUP(B107,'[1]LISTADO ATM'!$A$2:$B$816,2,0)</f>
        <v xml:space="preserve">ATM Bravo República de Colombia </v>
      </c>
      <c r="D107" s="134" t="s">
        <v>2476</v>
      </c>
      <c r="E107" s="135"/>
    </row>
    <row r="108" spans="1:5" ht="18" x14ac:dyDescent="0.25">
      <c r="A108" s="121" t="str">
        <f>VLOOKUP(B108,'[1]LISTADO ATM'!$A$2:$C$817,3,0)</f>
        <v>DISTRITO NACIONAL</v>
      </c>
      <c r="B108" s="121">
        <v>896</v>
      </c>
      <c r="C108" s="121" t="str">
        <f>VLOOKUP(B108,'[1]LISTADO ATM'!$A$2:$B$816,2,0)</f>
        <v xml:space="preserve">ATM Campamento Militar 16 de Agosto I </v>
      </c>
      <c r="D108" s="134" t="s">
        <v>2476</v>
      </c>
      <c r="E108" s="135"/>
    </row>
    <row r="109" spans="1:5" ht="18" x14ac:dyDescent="0.25">
      <c r="A109" s="121" t="str">
        <f>VLOOKUP(B109,'[1]LISTADO ATM'!$A$2:$C$817,3,0)</f>
        <v>DISTRITO NACIONAL</v>
      </c>
      <c r="B109" s="121">
        <v>967</v>
      </c>
      <c r="C109" s="121" t="str">
        <f>VLOOKUP(B109,'[1]LISTADO ATM'!$A$2:$B$816,2,0)</f>
        <v xml:space="preserve">ATM UNP Hiper Olé Autopista Duarte </v>
      </c>
      <c r="D109" s="134" t="s">
        <v>2476</v>
      </c>
      <c r="E109" s="135"/>
    </row>
    <row r="110" spans="1:5" ht="18" x14ac:dyDescent="0.25">
      <c r="A110" s="121" t="str">
        <f>VLOOKUP(B110,'[1]LISTADO ATM'!$A$2:$C$817,3,0)</f>
        <v>DISTRITO NACIONAL</v>
      </c>
      <c r="B110" s="121">
        <v>564</v>
      </c>
      <c r="C110" s="121" t="str">
        <f>VLOOKUP(B110,'[1]LISTADO ATM'!$A$2:$B$816,2,0)</f>
        <v xml:space="preserve">ATM Ministerio de Agricultura </v>
      </c>
      <c r="D110" s="134" t="s">
        <v>2476</v>
      </c>
      <c r="E110" s="135"/>
    </row>
    <row r="111" spans="1:5" ht="18" x14ac:dyDescent="0.25">
      <c r="A111" s="121" t="str">
        <f>VLOOKUP(B111,'[1]LISTADO ATM'!$A$2:$C$817,3,0)</f>
        <v>NORTE</v>
      </c>
      <c r="B111" s="121">
        <v>463</v>
      </c>
      <c r="C111" s="121" t="str">
        <f>VLOOKUP(B111,'[1]LISTADO ATM'!$A$2:$B$816,2,0)</f>
        <v xml:space="preserve">ATM La Sirena El Embrujo </v>
      </c>
      <c r="D111" s="134" t="s">
        <v>2476</v>
      </c>
      <c r="E111" s="135"/>
    </row>
    <row r="112" spans="1:5" ht="18" x14ac:dyDescent="0.25">
      <c r="A112" s="121" t="str">
        <f>VLOOKUP(B112,'[1]LISTADO ATM'!$A$2:$C$817,3,0)</f>
        <v>DISTRITO NACIONAL</v>
      </c>
      <c r="B112" s="121">
        <v>744</v>
      </c>
      <c r="C112" s="121" t="str">
        <f>VLOOKUP(B112,'[1]LISTADO ATM'!$A$2:$B$816,2,0)</f>
        <v xml:space="preserve">ATM Multicentro La Sirena Venezuela </v>
      </c>
      <c r="D112" s="134" t="s">
        <v>2476</v>
      </c>
      <c r="E112" s="135"/>
    </row>
    <row r="113" spans="1:5" ht="18" x14ac:dyDescent="0.25">
      <c r="A113" s="121" t="str">
        <f>VLOOKUP(B113,'[1]LISTADO ATM'!$A$2:$C$817,3,0)</f>
        <v>DISTRITO NACIONAL</v>
      </c>
      <c r="B113" s="121">
        <v>721</v>
      </c>
      <c r="C113" s="121" t="str">
        <f>VLOOKUP(B113,'[1]LISTADO ATM'!$A$2:$B$816,2,0)</f>
        <v xml:space="preserve">ATM Oficina Charles de Gaulle II </v>
      </c>
      <c r="D113" s="134" t="s">
        <v>2476</v>
      </c>
      <c r="E113" s="135"/>
    </row>
    <row r="114" spans="1:5" ht="18.75" thickBot="1" x14ac:dyDescent="0.3">
      <c r="A114" s="121" t="str">
        <f>VLOOKUP(B114,'[1]LISTADO ATM'!$A$2:$C$817,3,0)</f>
        <v>NORTE</v>
      </c>
      <c r="B114" s="121">
        <v>276</v>
      </c>
      <c r="C114" s="121" t="str">
        <f>VLOOKUP(B114,'[1]LISTADO ATM'!$A$2:$B$816,2,0)</f>
        <v xml:space="preserve">ATM UNP Las Guáranas (San Francisco) </v>
      </c>
      <c r="D114" s="134" t="s">
        <v>2494</v>
      </c>
      <c r="E114" s="135"/>
    </row>
    <row r="115" spans="1:5" ht="18.75" thickBot="1" x14ac:dyDescent="0.3">
      <c r="A115" s="113" t="s">
        <v>2428</v>
      </c>
      <c r="B115" s="125">
        <f>COUNT(B88:B114)</f>
        <v>27</v>
      </c>
      <c r="C115" s="111"/>
      <c r="D115" s="111"/>
      <c r="E115" s="112"/>
    </row>
  </sheetData>
  <mergeCells count="38">
    <mergeCell ref="D111:E111"/>
    <mergeCell ref="D112:E112"/>
    <mergeCell ref="D113:E113"/>
    <mergeCell ref="D114:E114"/>
    <mergeCell ref="D106:E106"/>
    <mergeCell ref="D107:E107"/>
    <mergeCell ref="D108:E108"/>
    <mergeCell ref="D109:E109"/>
    <mergeCell ref="D110:E110"/>
    <mergeCell ref="D101:E101"/>
    <mergeCell ref="D102:E102"/>
    <mergeCell ref="D103:E103"/>
    <mergeCell ref="D104:E104"/>
    <mergeCell ref="D105:E105"/>
    <mergeCell ref="A83:B83"/>
    <mergeCell ref="A84:B84"/>
    <mergeCell ref="A86:E86"/>
    <mergeCell ref="D99:E99"/>
    <mergeCell ref="D100:E100"/>
    <mergeCell ref="A1:E1"/>
    <mergeCell ref="A2:E2"/>
    <mergeCell ref="A3:E3"/>
    <mergeCell ref="A8:E8"/>
    <mergeCell ref="C43:E43"/>
    <mergeCell ref="A45:E45"/>
    <mergeCell ref="A71:E71"/>
    <mergeCell ref="D87:E87"/>
    <mergeCell ref="D88:E88"/>
    <mergeCell ref="D89:E89"/>
    <mergeCell ref="D90:E90"/>
    <mergeCell ref="D96:E96"/>
    <mergeCell ref="D97:E97"/>
    <mergeCell ref="D98:E98"/>
    <mergeCell ref="D91:E91"/>
    <mergeCell ref="D92:E92"/>
    <mergeCell ref="D93:E93"/>
    <mergeCell ref="D94:E94"/>
    <mergeCell ref="D95:E95"/>
  </mergeCells>
  <phoneticPr fontId="47" type="noConversion"/>
  <conditionalFormatting sqref="B116:B1048576">
    <cfRule type="duplicateValues" dxfId="700" priority="879"/>
    <cfRule type="duplicateValues" dxfId="699" priority="918"/>
  </conditionalFormatting>
  <conditionalFormatting sqref="E93">
    <cfRule type="duplicateValues" dxfId="328" priority="212"/>
  </conditionalFormatting>
  <conditionalFormatting sqref="E93">
    <cfRule type="duplicateValues" dxfId="327" priority="211"/>
  </conditionalFormatting>
  <conditionalFormatting sqref="B27">
    <cfRule type="duplicateValues" dxfId="326" priority="210"/>
  </conditionalFormatting>
  <conditionalFormatting sqref="B27">
    <cfRule type="duplicateValues" dxfId="325" priority="207"/>
    <cfRule type="duplicateValues" dxfId="324" priority="208"/>
    <cfRule type="duplicateValues" dxfId="323" priority="209"/>
  </conditionalFormatting>
  <conditionalFormatting sqref="B27">
    <cfRule type="duplicateValues" dxfId="322" priority="203"/>
    <cfRule type="duplicateValues" dxfId="321" priority="204"/>
    <cfRule type="duplicateValues" dxfId="320" priority="205"/>
    <cfRule type="duplicateValues" dxfId="319" priority="206"/>
  </conditionalFormatting>
  <conditionalFormatting sqref="B27">
    <cfRule type="duplicateValues" dxfId="318" priority="202"/>
  </conditionalFormatting>
  <conditionalFormatting sqref="E48">
    <cfRule type="duplicateValues" dxfId="317" priority="201"/>
  </conditionalFormatting>
  <conditionalFormatting sqref="E48">
    <cfRule type="duplicateValues" dxfId="316" priority="198"/>
    <cfRule type="duplicateValues" dxfId="315" priority="199"/>
    <cfRule type="duplicateValues" dxfId="314" priority="200"/>
  </conditionalFormatting>
  <conditionalFormatting sqref="E48">
    <cfRule type="duplicateValues" dxfId="313" priority="196"/>
    <cfRule type="duplicateValues" dxfId="312" priority="197"/>
  </conditionalFormatting>
  <conditionalFormatting sqref="E48">
    <cfRule type="duplicateValues" dxfId="311" priority="195"/>
  </conditionalFormatting>
  <conditionalFormatting sqref="E48">
    <cfRule type="duplicateValues" dxfId="310" priority="194"/>
  </conditionalFormatting>
  <conditionalFormatting sqref="B42">
    <cfRule type="duplicateValues" dxfId="309" priority="193"/>
  </conditionalFormatting>
  <conditionalFormatting sqref="B42">
    <cfRule type="duplicateValues" dxfId="308" priority="190"/>
    <cfRule type="duplicateValues" dxfId="307" priority="191"/>
    <cfRule type="duplicateValues" dxfId="306" priority="192"/>
  </conditionalFormatting>
  <conditionalFormatting sqref="E42">
    <cfRule type="duplicateValues" dxfId="305" priority="189"/>
  </conditionalFormatting>
  <conditionalFormatting sqref="E42">
    <cfRule type="duplicateValues" dxfId="304" priority="186"/>
    <cfRule type="duplicateValues" dxfId="303" priority="187"/>
    <cfRule type="duplicateValues" dxfId="302" priority="188"/>
  </conditionalFormatting>
  <conditionalFormatting sqref="E42">
    <cfRule type="duplicateValues" dxfId="301" priority="184"/>
    <cfRule type="duplicateValues" dxfId="300" priority="185"/>
  </conditionalFormatting>
  <conditionalFormatting sqref="E42">
    <cfRule type="duplicateValues" dxfId="299" priority="183"/>
  </conditionalFormatting>
  <conditionalFormatting sqref="E42">
    <cfRule type="duplicateValues" dxfId="298" priority="180"/>
    <cfRule type="duplicateValues" dxfId="297" priority="181"/>
    <cfRule type="duplicateValues" dxfId="296" priority="182"/>
  </conditionalFormatting>
  <conditionalFormatting sqref="E42">
    <cfRule type="duplicateValues" dxfId="295" priority="178"/>
    <cfRule type="duplicateValues" dxfId="294" priority="179"/>
  </conditionalFormatting>
  <conditionalFormatting sqref="E42">
    <cfRule type="duplicateValues" dxfId="293" priority="177"/>
  </conditionalFormatting>
  <conditionalFormatting sqref="B42">
    <cfRule type="duplicateValues" dxfId="292" priority="173"/>
    <cfRule type="duplicateValues" dxfId="291" priority="174"/>
    <cfRule type="duplicateValues" dxfId="290" priority="175"/>
    <cfRule type="duplicateValues" dxfId="289" priority="176"/>
  </conditionalFormatting>
  <conditionalFormatting sqref="B42">
    <cfRule type="duplicateValues" dxfId="288" priority="172"/>
  </conditionalFormatting>
  <conditionalFormatting sqref="E42">
    <cfRule type="duplicateValues" dxfId="287" priority="171"/>
  </conditionalFormatting>
  <conditionalFormatting sqref="E89">
    <cfRule type="duplicateValues" dxfId="286" priority="170"/>
  </conditionalFormatting>
  <conditionalFormatting sqref="E89">
    <cfRule type="duplicateValues" dxfId="285" priority="169"/>
  </conditionalFormatting>
  <conditionalFormatting sqref="E90">
    <cfRule type="duplicateValues" dxfId="284" priority="168"/>
  </conditionalFormatting>
  <conditionalFormatting sqref="E90">
    <cfRule type="duplicateValues" dxfId="283" priority="167"/>
  </conditionalFormatting>
  <conditionalFormatting sqref="E88">
    <cfRule type="duplicateValues" dxfId="282" priority="166"/>
  </conditionalFormatting>
  <conditionalFormatting sqref="E88">
    <cfRule type="duplicateValues" dxfId="281" priority="165"/>
  </conditionalFormatting>
  <conditionalFormatting sqref="B82:B86 B70:B71 B1:B8 B44:B45">
    <cfRule type="duplicateValues" dxfId="280" priority="164"/>
  </conditionalFormatting>
  <conditionalFormatting sqref="B82:B86 B70:B71">
    <cfRule type="duplicateValues" dxfId="279" priority="163"/>
  </conditionalFormatting>
  <conditionalFormatting sqref="E23">
    <cfRule type="duplicateValues" dxfId="278" priority="162"/>
  </conditionalFormatting>
  <conditionalFormatting sqref="E23">
    <cfRule type="duplicateValues" dxfId="277" priority="159"/>
    <cfRule type="duplicateValues" dxfId="276" priority="160"/>
    <cfRule type="duplicateValues" dxfId="275" priority="161"/>
  </conditionalFormatting>
  <conditionalFormatting sqref="E23">
    <cfRule type="duplicateValues" dxfId="274" priority="157"/>
    <cfRule type="duplicateValues" dxfId="273" priority="158"/>
  </conditionalFormatting>
  <conditionalFormatting sqref="E15">
    <cfRule type="duplicateValues" dxfId="272" priority="156"/>
  </conditionalFormatting>
  <conditionalFormatting sqref="E15">
    <cfRule type="duplicateValues" dxfId="271" priority="153"/>
    <cfRule type="duplicateValues" dxfId="270" priority="154"/>
    <cfRule type="duplicateValues" dxfId="269" priority="155"/>
  </conditionalFormatting>
  <conditionalFormatting sqref="E15">
    <cfRule type="duplicateValues" dxfId="268" priority="151"/>
    <cfRule type="duplicateValues" dxfId="267" priority="152"/>
  </conditionalFormatting>
  <conditionalFormatting sqref="E15">
    <cfRule type="duplicateValues" dxfId="266" priority="150"/>
  </conditionalFormatting>
  <conditionalFormatting sqref="E15">
    <cfRule type="duplicateValues" dxfId="265" priority="147"/>
    <cfRule type="duplicateValues" dxfId="264" priority="148"/>
    <cfRule type="duplicateValues" dxfId="263" priority="149"/>
  </conditionalFormatting>
  <conditionalFormatting sqref="E15">
    <cfRule type="duplicateValues" dxfId="262" priority="145"/>
    <cfRule type="duplicateValues" dxfId="261" priority="146"/>
  </conditionalFormatting>
  <conditionalFormatting sqref="E15">
    <cfRule type="duplicateValues" dxfId="260" priority="144"/>
  </conditionalFormatting>
  <conditionalFormatting sqref="E15">
    <cfRule type="duplicateValues" dxfId="259" priority="143"/>
  </conditionalFormatting>
  <conditionalFormatting sqref="E49">
    <cfRule type="duplicateValues" dxfId="258" priority="142"/>
  </conditionalFormatting>
  <conditionalFormatting sqref="E49">
    <cfRule type="duplicateValues" dxfId="257" priority="139"/>
    <cfRule type="duplicateValues" dxfId="256" priority="140"/>
    <cfRule type="duplicateValues" dxfId="255" priority="141"/>
  </conditionalFormatting>
  <conditionalFormatting sqref="E49">
    <cfRule type="duplicateValues" dxfId="254" priority="137"/>
    <cfRule type="duplicateValues" dxfId="253" priority="138"/>
  </conditionalFormatting>
  <conditionalFormatting sqref="E49">
    <cfRule type="duplicateValues" dxfId="252" priority="136"/>
  </conditionalFormatting>
  <conditionalFormatting sqref="E49">
    <cfRule type="duplicateValues" dxfId="251" priority="133"/>
    <cfRule type="duplicateValues" dxfId="250" priority="134"/>
    <cfRule type="duplicateValues" dxfId="249" priority="135"/>
  </conditionalFormatting>
  <conditionalFormatting sqref="E49">
    <cfRule type="duplicateValues" dxfId="248" priority="131"/>
    <cfRule type="duplicateValues" dxfId="247" priority="132"/>
  </conditionalFormatting>
  <conditionalFormatting sqref="E49">
    <cfRule type="duplicateValues" dxfId="246" priority="130"/>
  </conditionalFormatting>
  <conditionalFormatting sqref="E49">
    <cfRule type="duplicateValues" dxfId="245" priority="129"/>
  </conditionalFormatting>
  <conditionalFormatting sqref="E55">
    <cfRule type="duplicateValues" dxfId="244" priority="128"/>
  </conditionalFormatting>
  <conditionalFormatting sqref="E55">
    <cfRule type="duplicateValues" dxfId="243" priority="125"/>
    <cfRule type="duplicateValues" dxfId="242" priority="126"/>
    <cfRule type="duplicateValues" dxfId="241" priority="127"/>
  </conditionalFormatting>
  <conditionalFormatting sqref="E55">
    <cfRule type="duplicateValues" dxfId="240" priority="123"/>
    <cfRule type="duplicateValues" dxfId="239" priority="124"/>
  </conditionalFormatting>
  <conditionalFormatting sqref="E56">
    <cfRule type="duplicateValues" dxfId="238" priority="122"/>
  </conditionalFormatting>
  <conditionalFormatting sqref="E56">
    <cfRule type="duplicateValues" dxfId="237" priority="119"/>
    <cfRule type="duplicateValues" dxfId="236" priority="120"/>
    <cfRule type="duplicateValues" dxfId="235" priority="121"/>
  </conditionalFormatting>
  <conditionalFormatting sqref="E56">
    <cfRule type="duplicateValues" dxfId="234" priority="117"/>
    <cfRule type="duplicateValues" dxfId="233" priority="118"/>
  </conditionalFormatting>
  <conditionalFormatting sqref="E115 E81:E87 E1:E8 E43:E45 E69:E72">
    <cfRule type="duplicateValues" dxfId="232" priority="116"/>
  </conditionalFormatting>
  <conditionalFormatting sqref="E75">
    <cfRule type="duplicateValues" dxfId="231" priority="115"/>
  </conditionalFormatting>
  <conditionalFormatting sqref="E75">
    <cfRule type="duplicateValues" dxfId="230" priority="112"/>
    <cfRule type="duplicateValues" dxfId="229" priority="113"/>
    <cfRule type="duplicateValues" dxfId="228" priority="114"/>
  </conditionalFormatting>
  <conditionalFormatting sqref="E75">
    <cfRule type="duplicateValues" dxfId="227" priority="110"/>
    <cfRule type="duplicateValues" dxfId="226" priority="111"/>
  </conditionalFormatting>
  <conditionalFormatting sqref="E75">
    <cfRule type="duplicateValues" dxfId="225" priority="109"/>
  </conditionalFormatting>
  <conditionalFormatting sqref="E24">
    <cfRule type="duplicateValues" dxfId="224" priority="108"/>
  </conditionalFormatting>
  <conditionalFormatting sqref="E24">
    <cfRule type="duplicateValues" dxfId="223" priority="105"/>
    <cfRule type="duplicateValues" dxfId="222" priority="106"/>
    <cfRule type="duplicateValues" dxfId="221" priority="107"/>
  </conditionalFormatting>
  <conditionalFormatting sqref="E24">
    <cfRule type="duplicateValues" dxfId="220" priority="103"/>
    <cfRule type="duplicateValues" dxfId="219" priority="104"/>
  </conditionalFormatting>
  <conditionalFormatting sqref="E73">
    <cfRule type="duplicateValues" dxfId="218" priority="102"/>
  </conditionalFormatting>
  <conditionalFormatting sqref="E73">
    <cfRule type="duplicateValues" dxfId="217" priority="99"/>
    <cfRule type="duplicateValues" dxfId="216" priority="100"/>
    <cfRule type="duplicateValues" dxfId="215" priority="101"/>
  </conditionalFormatting>
  <conditionalFormatting sqref="E73">
    <cfRule type="duplicateValues" dxfId="214" priority="97"/>
    <cfRule type="duplicateValues" dxfId="213" priority="98"/>
  </conditionalFormatting>
  <conditionalFormatting sqref="B13">
    <cfRule type="duplicateValues" dxfId="212" priority="96"/>
  </conditionalFormatting>
  <conditionalFormatting sqref="E57 E13">
    <cfRule type="duplicateValues" dxfId="211" priority="95"/>
  </conditionalFormatting>
  <conditionalFormatting sqref="E57 E13">
    <cfRule type="duplicateValues" dxfId="210" priority="92"/>
    <cfRule type="duplicateValues" dxfId="209" priority="93"/>
    <cfRule type="duplicateValues" dxfId="208" priority="94"/>
  </conditionalFormatting>
  <conditionalFormatting sqref="E57 E13">
    <cfRule type="duplicateValues" dxfId="207" priority="90"/>
    <cfRule type="duplicateValues" dxfId="206" priority="91"/>
  </conditionalFormatting>
  <conditionalFormatting sqref="E68 E26 E11">
    <cfRule type="duplicateValues" dxfId="205" priority="89"/>
  </conditionalFormatting>
  <conditionalFormatting sqref="E68 E26 E11">
    <cfRule type="duplicateValues" dxfId="204" priority="86"/>
    <cfRule type="duplicateValues" dxfId="203" priority="87"/>
    <cfRule type="duplicateValues" dxfId="202" priority="88"/>
  </conditionalFormatting>
  <conditionalFormatting sqref="E68 E26 E11">
    <cfRule type="duplicateValues" dxfId="201" priority="84"/>
    <cfRule type="duplicateValues" dxfId="200" priority="85"/>
  </conditionalFormatting>
  <conditionalFormatting sqref="E50:E51 E28 E17">
    <cfRule type="duplicateValues" dxfId="199" priority="83"/>
  </conditionalFormatting>
  <conditionalFormatting sqref="E50:E51 E28 E17">
    <cfRule type="duplicateValues" dxfId="198" priority="80"/>
    <cfRule type="duplicateValues" dxfId="197" priority="81"/>
    <cfRule type="duplicateValues" dxfId="196" priority="82"/>
  </conditionalFormatting>
  <conditionalFormatting sqref="E50:E51 E28 E17">
    <cfRule type="duplicateValues" dxfId="195" priority="78"/>
    <cfRule type="duplicateValues" dxfId="194" priority="79"/>
  </conditionalFormatting>
  <conditionalFormatting sqref="B55 B17 B15 B48:B51 B28:B29">
    <cfRule type="duplicateValues" dxfId="193" priority="77"/>
  </conditionalFormatting>
  <conditionalFormatting sqref="B55 B17 B15 B48:B51 B28:B29">
    <cfRule type="duplicateValues" dxfId="192" priority="74"/>
    <cfRule type="duplicateValues" dxfId="191" priority="75"/>
    <cfRule type="duplicateValues" dxfId="190" priority="76"/>
  </conditionalFormatting>
  <conditionalFormatting sqref="B55 B17 B15 B48:B51 B28:B29">
    <cfRule type="duplicateValues" dxfId="189" priority="70"/>
    <cfRule type="duplicateValues" dxfId="188" priority="71"/>
    <cfRule type="duplicateValues" dxfId="187" priority="72"/>
    <cfRule type="duplicateValues" dxfId="186" priority="73"/>
  </conditionalFormatting>
  <conditionalFormatting sqref="E58 E47">
    <cfRule type="duplicateValues" dxfId="185" priority="69"/>
  </conditionalFormatting>
  <conditionalFormatting sqref="E58 E47">
    <cfRule type="duplicateValues" dxfId="184" priority="66"/>
    <cfRule type="duplicateValues" dxfId="183" priority="67"/>
    <cfRule type="duplicateValues" dxfId="182" priority="68"/>
  </conditionalFormatting>
  <conditionalFormatting sqref="E58 E47">
    <cfRule type="duplicateValues" dxfId="181" priority="64"/>
    <cfRule type="duplicateValues" dxfId="180" priority="65"/>
  </conditionalFormatting>
  <conditionalFormatting sqref="E38">
    <cfRule type="duplicateValues" dxfId="179" priority="63"/>
  </conditionalFormatting>
  <conditionalFormatting sqref="E38">
    <cfRule type="duplicateValues" dxfId="178" priority="60"/>
    <cfRule type="duplicateValues" dxfId="177" priority="61"/>
    <cfRule type="duplicateValues" dxfId="176" priority="62"/>
  </conditionalFormatting>
  <conditionalFormatting sqref="E38">
    <cfRule type="duplicateValues" dxfId="175" priority="58"/>
    <cfRule type="duplicateValues" dxfId="174" priority="59"/>
  </conditionalFormatting>
  <conditionalFormatting sqref="E36">
    <cfRule type="duplicateValues" dxfId="173" priority="57"/>
  </conditionalFormatting>
  <conditionalFormatting sqref="E36">
    <cfRule type="duplicateValues" dxfId="172" priority="54"/>
    <cfRule type="duplicateValues" dxfId="171" priority="55"/>
    <cfRule type="duplicateValues" dxfId="170" priority="56"/>
  </conditionalFormatting>
  <conditionalFormatting sqref="E36">
    <cfRule type="duplicateValues" dxfId="169" priority="52"/>
    <cfRule type="duplicateValues" dxfId="168" priority="53"/>
  </conditionalFormatting>
  <conditionalFormatting sqref="E36">
    <cfRule type="duplicateValues" dxfId="167" priority="51"/>
  </conditionalFormatting>
  <conditionalFormatting sqref="E81:E87 E1:E8 E43:E45 E69:E72">
    <cfRule type="duplicateValues" dxfId="166" priority="213"/>
  </conditionalFormatting>
  <conditionalFormatting sqref="E18">
    <cfRule type="duplicateValues" dxfId="165" priority="50"/>
  </conditionalFormatting>
  <conditionalFormatting sqref="E18">
    <cfRule type="duplicateValues" dxfId="164" priority="47"/>
    <cfRule type="duplicateValues" dxfId="163" priority="48"/>
    <cfRule type="duplicateValues" dxfId="162" priority="49"/>
  </conditionalFormatting>
  <conditionalFormatting sqref="E18">
    <cfRule type="duplicateValues" dxfId="161" priority="45"/>
    <cfRule type="duplicateValues" dxfId="160" priority="46"/>
  </conditionalFormatting>
  <conditionalFormatting sqref="E59">
    <cfRule type="duplicateValues" dxfId="159" priority="44"/>
  </conditionalFormatting>
  <conditionalFormatting sqref="E59">
    <cfRule type="duplicateValues" dxfId="158" priority="41"/>
    <cfRule type="duplicateValues" dxfId="157" priority="42"/>
    <cfRule type="duplicateValues" dxfId="156" priority="43"/>
  </conditionalFormatting>
  <conditionalFormatting sqref="E59">
    <cfRule type="duplicateValues" dxfId="155" priority="39"/>
    <cfRule type="duplicateValues" dxfId="154" priority="40"/>
  </conditionalFormatting>
  <conditionalFormatting sqref="E40">
    <cfRule type="duplicateValues" dxfId="153" priority="38"/>
  </conditionalFormatting>
  <conditionalFormatting sqref="E40">
    <cfRule type="duplicateValues" dxfId="152" priority="35"/>
    <cfRule type="duplicateValues" dxfId="151" priority="36"/>
    <cfRule type="duplicateValues" dxfId="150" priority="37"/>
  </conditionalFormatting>
  <conditionalFormatting sqref="E40">
    <cfRule type="duplicateValues" dxfId="149" priority="33"/>
    <cfRule type="duplicateValues" dxfId="148" priority="34"/>
  </conditionalFormatting>
  <conditionalFormatting sqref="B10">
    <cfRule type="duplicateValues" dxfId="147" priority="214"/>
  </conditionalFormatting>
  <conditionalFormatting sqref="B10">
    <cfRule type="duplicateValues" dxfId="146" priority="215"/>
    <cfRule type="duplicateValues" dxfId="145" priority="216"/>
    <cfRule type="duplicateValues" dxfId="144" priority="217"/>
  </conditionalFormatting>
  <conditionalFormatting sqref="B10">
    <cfRule type="duplicateValues" dxfId="143" priority="218"/>
    <cfRule type="duplicateValues" dxfId="142" priority="219"/>
    <cfRule type="duplicateValues" dxfId="141" priority="220"/>
    <cfRule type="duplicateValues" dxfId="140" priority="221"/>
  </conditionalFormatting>
  <conditionalFormatting sqref="E10">
    <cfRule type="duplicateValues" dxfId="139" priority="222"/>
  </conditionalFormatting>
  <conditionalFormatting sqref="E10">
    <cfRule type="duplicateValues" dxfId="138" priority="223"/>
    <cfRule type="duplicateValues" dxfId="137" priority="224"/>
    <cfRule type="duplicateValues" dxfId="136" priority="225"/>
  </conditionalFormatting>
  <conditionalFormatting sqref="E10">
    <cfRule type="duplicateValues" dxfId="135" priority="226"/>
    <cfRule type="duplicateValues" dxfId="134" priority="227"/>
  </conditionalFormatting>
  <conditionalFormatting sqref="E78">
    <cfRule type="duplicateValues" dxfId="133" priority="32"/>
  </conditionalFormatting>
  <conditionalFormatting sqref="E78">
    <cfRule type="duplicateValues" dxfId="132" priority="29"/>
    <cfRule type="duplicateValues" dxfId="131" priority="30"/>
    <cfRule type="duplicateValues" dxfId="130" priority="31"/>
  </conditionalFormatting>
  <conditionalFormatting sqref="E78">
    <cfRule type="duplicateValues" dxfId="129" priority="27"/>
    <cfRule type="duplicateValues" dxfId="128" priority="28"/>
  </conditionalFormatting>
  <conditionalFormatting sqref="E78">
    <cfRule type="duplicateValues" dxfId="127" priority="26"/>
  </conditionalFormatting>
  <conditionalFormatting sqref="E76:E77 E41">
    <cfRule type="duplicateValues" dxfId="126" priority="228"/>
  </conditionalFormatting>
  <conditionalFormatting sqref="E76:E77 E41">
    <cfRule type="duplicateValues" dxfId="125" priority="229"/>
    <cfRule type="duplicateValues" dxfId="124" priority="230"/>
    <cfRule type="duplicateValues" dxfId="123" priority="231"/>
  </conditionalFormatting>
  <conditionalFormatting sqref="E76:E77 E41">
    <cfRule type="duplicateValues" dxfId="122" priority="232"/>
    <cfRule type="duplicateValues" dxfId="121" priority="233"/>
  </conditionalFormatting>
  <conditionalFormatting sqref="E27 E14">
    <cfRule type="duplicateValues" dxfId="120" priority="234"/>
  </conditionalFormatting>
  <conditionalFormatting sqref="E27 E14">
    <cfRule type="duplicateValues" dxfId="119" priority="235"/>
    <cfRule type="duplicateValues" dxfId="118" priority="236"/>
    <cfRule type="duplicateValues" dxfId="117" priority="237"/>
  </conditionalFormatting>
  <conditionalFormatting sqref="E27 E14">
    <cfRule type="duplicateValues" dxfId="116" priority="238"/>
    <cfRule type="duplicateValues" dxfId="115" priority="239"/>
  </conditionalFormatting>
  <conditionalFormatting sqref="E60:E61 E19:E20">
    <cfRule type="duplicateValues" dxfId="114" priority="240"/>
  </conditionalFormatting>
  <conditionalFormatting sqref="E60:E61 E19:E20">
    <cfRule type="duplicateValues" dxfId="113" priority="241"/>
    <cfRule type="duplicateValues" dxfId="112" priority="242"/>
    <cfRule type="duplicateValues" dxfId="111" priority="243"/>
  </conditionalFormatting>
  <conditionalFormatting sqref="E60:E61 E19:E20">
    <cfRule type="duplicateValues" dxfId="110" priority="244"/>
    <cfRule type="duplicateValues" dxfId="109" priority="245"/>
  </conditionalFormatting>
  <conditionalFormatting sqref="B12">
    <cfRule type="duplicateValues" dxfId="108" priority="246"/>
    <cfRule type="duplicateValues" dxfId="107" priority="247"/>
    <cfRule type="duplicateValues" dxfId="106" priority="248"/>
  </conditionalFormatting>
  <conditionalFormatting sqref="B12">
    <cfRule type="duplicateValues" dxfId="105" priority="249"/>
    <cfRule type="duplicateValues" dxfId="104" priority="250"/>
    <cfRule type="duplicateValues" dxfId="103" priority="251"/>
    <cfRule type="duplicateValues" dxfId="102" priority="252"/>
  </conditionalFormatting>
  <conditionalFormatting sqref="B12">
    <cfRule type="duplicateValues" dxfId="101" priority="253"/>
  </conditionalFormatting>
  <conditionalFormatting sqref="E12">
    <cfRule type="duplicateValues" dxfId="100" priority="254"/>
  </conditionalFormatting>
  <conditionalFormatting sqref="E12">
    <cfRule type="duplicateValues" dxfId="99" priority="255"/>
    <cfRule type="duplicateValues" dxfId="98" priority="256"/>
    <cfRule type="duplicateValues" dxfId="97" priority="257"/>
  </conditionalFormatting>
  <conditionalFormatting sqref="E12">
    <cfRule type="duplicateValues" dxfId="96" priority="258"/>
    <cfRule type="duplicateValues" dxfId="95" priority="259"/>
  </conditionalFormatting>
  <conditionalFormatting sqref="B12">
    <cfRule type="duplicateValues" dxfId="94" priority="260"/>
    <cfRule type="duplicateValues" dxfId="93" priority="261"/>
  </conditionalFormatting>
  <conditionalFormatting sqref="E91:E92">
    <cfRule type="duplicateValues" dxfId="92" priority="262"/>
  </conditionalFormatting>
  <conditionalFormatting sqref="E62:E65">
    <cfRule type="duplicateValues" dxfId="91" priority="20"/>
  </conditionalFormatting>
  <conditionalFormatting sqref="E62:E65">
    <cfRule type="duplicateValues" dxfId="90" priority="21"/>
    <cfRule type="duplicateValues" dxfId="89" priority="22"/>
    <cfRule type="duplicateValues" dxfId="88" priority="23"/>
  </conditionalFormatting>
  <conditionalFormatting sqref="E62:E65">
    <cfRule type="duplicateValues" dxfId="87" priority="24"/>
    <cfRule type="duplicateValues" dxfId="86" priority="25"/>
  </conditionalFormatting>
  <conditionalFormatting sqref="E80">
    <cfRule type="duplicateValues" dxfId="85" priority="19"/>
  </conditionalFormatting>
  <conditionalFormatting sqref="E80">
    <cfRule type="duplicateValues" dxfId="84" priority="16"/>
    <cfRule type="duplicateValues" dxfId="83" priority="17"/>
    <cfRule type="duplicateValues" dxfId="82" priority="18"/>
  </conditionalFormatting>
  <conditionalFormatting sqref="E80">
    <cfRule type="duplicateValues" dxfId="81" priority="14"/>
    <cfRule type="duplicateValues" dxfId="80" priority="15"/>
  </conditionalFormatting>
  <conditionalFormatting sqref="E80">
    <cfRule type="duplicateValues" dxfId="79" priority="13"/>
  </conditionalFormatting>
  <conditionalFormatting sqref="E79">
    <cfRule type="duplicateValues" dxfId="78" priority="263"/>
  </conditionalFormatting>
  <conditionalFormatting sqref="E79">
    <cfRule type="duplicateValues" dxfId="77" priority="264"/>
    <cfRule type="duplicateValues" dxfId="76" priority="265"/>
    <cfRule type="duplicateValues" dxfId="75" priority="266"/>
  </conditionalFormatting>
  <conditionalFormatting sqref="E79">
    <cfRule type="duplicateValues" dxfId="74" priority="267"/>
    <cfRule type="duplicateValues" dxfId="73" priority="268"/>
  </conditionalFormatting>
  <conditionalFormatting sqref="B73:B80 B21:B25 B41 B36:B39">
    <cfRule type="duplicateValues" dxfId="72" priority="269"/>
    <cfRule type="duplicateValues" dxfId="71" priority="270"/>
    <cfRule type="duplicateValues" dxfId="70" priority="271"/>
  </conditionalFormatting>
  <conditionalFormatting sqref="B73:B80 B21:B25 B41 B36:B39">
    <cfRule type="duplicateValues" dxfId="69" priority="272"/>
    <cfRule type="duplicateValues" dxfId="68" priority="273"/>
    <cfRule type="duplicateValues" dxfId="67" priority="274"/>
    <cfRule type="duplicateValues" dxfId="66" priority="275"/>
  </conditionalFormatting>
  <conditionalFormatting sqref="B73:B80 B21:B25 B41 B36:B39">
    <cfRule type="duplicateValues" dxfId="65" priority="276"/>
  </conditionalFormatting>
  <conditionalFormatting sqref="B40 B11 B18:B20 B56:B68 B47:B48 B26:B27 B14:B15">
    <cfRule type="duplicateValues" dxfId="64" priority="277"/>
  </conditionalFormatting>
  <conditionalFormatting sqref="B115 B40 B81:B87 B1:B8 B11 B18:B20 B56:B71 B43:B45 B47:B48 B26:B27 B13:B15">
    <cfRule type="duplicateValues" dxfId="63" priority="278"/>
    <cfRule type="duplicateValues" dxfId="62" priority="279"/>
    <cfRule type="duplicateValues" dxfId="61" priority="280"/>
  </conditionalFormatting>
  <conditionalFormatting sqref="B115 B40 B81:B87 B1:B8 B11 B18:B20 B56:B71 B43:B45 B47:B48 B26:B27 B13:B15">
    <cfRule type="duplicateValues" dxfId="60" priority="281"/>
    <cfRule type="duplicateValues" dxfId="59" priority="282"/>
    <cfRule type="duplicateValues" dxfId="58" priority="283"/>
    <cfRule type="duplicateValues" dxfId="57" priority="284"/>
  </conditionalFormatting>
  <conditionalFormatting sqref="B115 B40 B81:B87 B1:B8 B11 B18:B20 B56:B71 B43:B45 B47:B48 B26:B27 B13:B15">
    <cfRule type="duplicateValues" dxfId="56" priority="285"/>
  </conditionalFormatting>
  <conditionalFormatting sqref="B52:B54 B16 B30:B35">
    <cfRule type="duplicateValues" dxfId="55" priority="286"/>
  </conditionalFormatting>
  <conditionalFormatting sqref="B52:B54 B16 B30:B35">
    <cfRule type="duplicateValues" dxfId="54" priority="287"/>
    <cfRule type="duplicateValues" dxfId="53" priority="288"/>
    <cfRule type="duplicateValues" dxfId="52" priority="289"/>
  </conditionalFormatting>
  <conditionalFormatting sqref="B52:B54 B16 B30:B35">
    <cfRule type="duplicateValues" dxfId="51" priority="290"/>
    <cfRule type="duplicateValues" dxfId="50" priority="291"/>
    <cfRule type="duplicateValues" dxfId="49" priority="292"/>
    <cfRule type="duplicateValues" dxfId="48" priority="293"/>
  </conditionalFormatting>
  <conditionalFormatting sqref="E52:E54 E16 E48 E29:E35">
    <cfRule type="duplicateValues" dxfId="47" priority="294"/>
  </conditionalFormatting>
  <conditionalFormatting sqref="E52:E54 E16 E48 E29:E35">
    <cfRule type="duplicateValues" dxfId="46" priority="295"/>
    <cfRule type="duplicateValues" dxfId="45" priority="296"/>
    <cfRule type="duplicateValues" dxfId="44" priority="297"/>
  </conditionalFormatting>
  <conditionalFormatting sqref="E52:E54 E16 E48 E29:E35">
    <cfRule type="duplicateValues" dxfId="43" priority="298"/>
    <cfRule type="duplicateValues" dxfId="42" priority="299"/>
  </conditionalFormatting>
  <conditionalFormatting sqref="E25">
    <cfRule type="duplicateValues" dxfId="41" priority="300"/>
  </conditionalFormatting>
  <conditionalFormatting sqref="E25">
    <cfRule type="duplicateValues" dxfId="40" priority="301"/>
    <cfRule type="duplicateValues" dxfId="39" priority="302"/>
    <cfRule type="duplicateValues" dxfId="38" priority="303"/>
  </conditionalFormatting>
  <conditionalFormatting sqref="E25">
    <cfRule type="duplicateValues" dxfId="37" priority="304"/>
    <cfRule type="duplicateValues" dxfId="36" priority="305"/>
  </conditionalFormatting>
  <conditionalFormatting sqref="E74 E39 E21:E22">
    <cfRule type="duplicateValues" dxfId="35" priority="306"/>
  </conditionalFormatting>
  <conditionalFormatting sqref="E74 E39 E21:E22">
    <cfRule type="duplicateValues" dxfId="34" priority="307"/>
    <cfRule type="duplicateValues" dxfId="33" priority="308"/>
    <cfRule type="duplicateValues" dxfId="32" priority="309"/>
  </conditionalFormatting>
  <conditionalFormatting sqref="E74 E39 E21:E22">
    <cfRule type="duplicateValues" dxfId="31" priority="310"/>
    <cfRule type="duplicateValues" dxfId="30" priority="311"/>
  </conditionalFormatting>
  <conditionalFormatting sqref="E37">
    <cfRule type="duplicateValues" dxfId="29" priority="312"/>
  </conditionalFormatting>
  <conditionalFormatting sqref="E37">
    <cfRule type="duplicateValues" dxfId="28" priority="313"/>
    <cfRule type="duplicateValues" dxfId="27" priority="314"/>
    <cfRule type="duplicateValues" dxfId="26" priority="315"/>
  </conditionalFormatting>
  <conditionalFormatting sqref="E37">
    <cfRule type="duplicateValues" dxfId="25" priority="316"/>
    <cfRule type="duplicateValues" dxfId="24" priority="317"/>
  </conditionalFormatting>
  <conditionalFormatting sqref="B88:B114">
    <cfRule type="duplicateValues" dxfId="23" priority="318"/>
    <cfRule type="duplicateValues" dxfId="22" priority="319"/>
    <cfRule type="duplicateValues" dxfId="21" priority="320"/>
  </conditionalFormatting>
  <conditionalFormatting sqref="B88:B114">
    <cfRule type="duplicateValues" dxfId="20" priority="321"/>
    <cfRule type="duplicateValues" dxfId="19" priority="322"/>
    <cfRule type="duplicateValues" dxfId="18" priority="323"/>
    <cfRule type="duplicateValues" dxfId="17" priority="324"/>
  </conditionalFormatting>
  <conditionalFormatting sqref="B88:B114">
    <cfRule type="duplicateValues" dxfId="16" priority="325"/>
  </conditionalFormatting>
  <conditionalFormatting sqref="B55:B115 B1:B11 B13:B15 B17:B29 B36:B51">
    <cfRule type="duplicateValues" dxfId="15" priority="326"/>
  </conditionalFormatting>
  <conditionalFormatting sqref="B1:B11 B13:B115">
    <cfRule type="duplicateValues" dxfId="14" priority="327"/>
    <cfRule type="duplicateValues" dxfId="13" priority="328"/>
  </conditionalFormatting>
  <conditionalFormatting sqref="B1:B11 B13:B115">
    <cfRule type="duplicateValues" dxfId="12" priority="329"/>
  </conditionalFormatting>
  <conditionalFormatting sqref="E66">
    <cfRule type="duplicateValues" dxfId="11" priority="7"/>
  </conditionalFormatting>
  <conditionalFormatting sqref="E66">
    <cfRule type="duplicateValues" dxfId="10" priority="8"/>
    <cfRule type="duplicateValues" dxfId="9" priority="9"/>
    <cfRule type="duplicateValues" dxfId="8" priority="10"/>
  </conditionalFormatting>
  <conditionalFormatting sqref="E66">
    <cfRule type="duplicateValues" dxfId="7" priority="11"/>
    <cfRule type="duplicateValues" dxfId="6" priority="12"/>
  </conditionalFormatting>
  <conditionalFormatting sqref="E67">
    <cfRule type="duplicateValues" dxfId="5" priority="1"/>
  </conditionalFormatting>
  <conditionalFormatting sqref="E67">
    <cfRule type="duplicateValues" dxfId="4" priority="2"/>
    <cfRule type="duplicateValues" dxfId="3" priority="3"/>
    <cfRule type="duplicateValues" dxfId="2" priority="4"/>
  </conditionalFormatting>
  <conditionalFormatting sqref="E67">
    <cfRule type="duplicateValues" dxfId="1" priority="5"/>
    <cfRule type="duplicateValues" dxfId="0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18">
        <v>581</v>
      </c>
      <c r="B430" s="118" t="s">
        <v>1606</v>
      </c>
      <c r="C430" s="118" t="s">
        <v>1275</v>
      </c>
    </row>
    <row r="431" spans="1:3" x14ac:dyDescent="0.25">
      <c r="A431" s="40">
        <v>582</v>
      </c>
      <c r="B431" s="40" t="s">
        <v>2495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395" priority="120"/>
  </conditionalFormatting>
  <conditionalFormatting sqref="A27:A34">
    <cfRule type="duplicateValues" dxfId="394" priority="107630"/>
  </conditionalFormatting>
  <conditionalFormatting sqref="A27:A34">
    <cfRule type="duplicateValues" dxfId="393" priority="109"/>
  </conditionalFormatting>
  <conditionalFormatting sqref="A42:A45">
    <cfRule type="duplicateValues" dxfId="392" priority="107"/>
  </conditionalFormatting>
  <conditionalFormatting sqref="A7:A11">
    <cfRule type="duplicateValues" dxfId="391" priority="118999"/>
  </conditionalFormatting>
  <conditionalFormatting sqref="A7:A11">
    <cfRule type="duplicateValues" dxfId="390" priority="119003"/>
    <cfRule type="duplicateValues" dxfId="389" priority="119004"/>
  </conditionalFormatting>
  <conditionalFormatting sqref="A7:A11">
    <cfRule type="duplicateValues" dxfId="388" priority="119007"/>
    <cfRule type="duplicateValues" dxfId="387" priority="119008"/>
  </conditionalFormatting>
  <conditionalFormatting sqref="B37:B39">
    <cfRule type="duplicateValues" dxfId="386" priority="66"/>
    <cfRule type="duplicateValues" dxfId="385" priority="67"/>
  </conditionalFormatting>
  <conditionalFormatting sqref="B37:B39">
    <cfRule type="duplicateValues" dxfId="384" priority="65"/>
  </conditionalFormatting>
  <conditionalFormatting sqref="B37:B39">
    <cfRule type="duplicateValues" dxfId="383" priority="64"/>
  </conditionalFormatting>
  <conditionalFormatting sqref="B37:B39">
    <cfRule type="duplicateValues" dxfId="382" priority="62"/>
    <cfRule type="duplicateValues" dxfId="381" priority="63"/>
  </conditionalFormatting>
  <conditionalFormatting sqref="A27:A34">
    <cfRule type="duplicateValues" dxfId="380" priority="56"/>
  </conditionalFormatting>
  <conditionalFormatting sqref="A27:A34">
    <cfRule type="duplicateValues" dxfId="379" priority="54"/>
    <cfRule type="duplicateValues" dxfId="378" priority="55"/>
  </conditionalFormatting>
  <conditionalFormatting sqref="A27:A34">
    <cfRule type="duplicateValues" dxfId="377" priority="52"/>
    <cfRule type="duplicateValues" dxfId="376" priority="53"/>
  </conditionalFormatting>
  <conditionalFormatting sqref="B3">
    <cfRule type="duplicateValues" dxfId="375" priority="40"/>
    <cfRule type="duplicateValues" dxfId="374" priority="41"/>
  </conditionalFormatting>
  <conditionalFormatting sqref="B3">
    <cfRule type="duplicateValues" dxfId="373" priority="39"/>
  </conditionalFormatting>
  <conditionalFormatting sqref="B3">
    <cfRule type="duplicateValues" dxfId="372" priority="38"/>
  </conditionalFormatting>
  <conditionalFormatting sqref="B3">
    <cfRule type="duplicateValues" dxfId="371" priority="36"/>
    <cfRule type="duplicateValues" dxfId="370" priority="37"/>
  </conditionalFormatting>
  <conditionalFormatting sqref="A4:A6">
    <cfRule type="duplicateValues" dxfId="369" priority="35"/>
  </conditionalFormatting>
  <conditionalFormatting sqref="A4:A6">
    <cfRule type="duplicateValues" dxfId="368" priority="33"/>
    <cfRule type="duplicateValues" dxfId="367" priority="34"/>
  </conditionalFormatting>
  <conditionalFormatting sqref="A4:A6">
    <cfRule type="duplicateValues" dxfId="366" priority="31"/>
    <cfRule type="duplicateValues" dxfId="365" priority="32"/>
  </conditionalFormatting>
  <conditionalFormatting sqref="A30:A34">
    <cfRule type="duplicateValues" dxfId="364" priority="30"/>
  </conditionalFormatting>
  <conditionalFormatting sqref="A30:A34">
    <cfRule type="duplicateValues" dxfId="363" priority="29"/>
  </conditionalFormatting>
  <conditionalFormatting sqref="A3:A6">
    <cfRule type="duplicateValues" dxfId="362" priority="12"/>
  </conditionalFormatting>
  <conditionalFormatting sqref="A3:A6">
    <cfRule type="duplicateValues" dxfId="361" priority="10"/>
    <cfRule type="duplicateValues" dxfId="360" priority="11"/>
  </conditionalFormatting>
  <conditionalFormatting sqref="A3:A6">
    <cfRule type="duplicateValues" dxfId="359" priority="8"/>
    <cfRule type="duplicateValues" dxfId="358" priority="9"/>
  </conditionalFormatting>
  <conditionalFormatting sqref="A35:A41">
    <cfRule type="duplicateValues" dxfId="357" priority="7"/>
  </conditionalFormatting>
  <conditionalFormatting sqref="B4:B6">
    <cfRule type="duplicateValues" dxfId="356" priority="5"/>
    <cfRule type="duplicateValues" dxfId="355" priority="6"/>
  </conditionalFormatting>
  <conditionalFormatting sqref="B4:B6">
    <cfRule type="duplicateValues" dxfId="354" priority="4"/>
  </conditionalFormatting>
  <conditionalFormatting sqref="B4:B6">
    <cfRule type="duplicateValues" dxfId="353" priority="3"/>
  </conditionalFormatting>
  <conditionalFormatting sqref="B4:B6">
    <cfRule type="duplicateValues" dxfId="352" priority="1"/>
    <cfRule type="duplicateValues" dxfId="351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109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90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89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89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88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87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48.5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47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47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53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50" priority="51"/>
  </conditionalFormatting>
  <conditionalFormatting sqref="E9:E1048576 E1:E2">
    <cfRule type="duplicateValues" dxfId="349" priority="99232"/>
  </conditionalFormatting>
  <conditionalFormatting sqref="E4">
    <cfRule type="duplicateValues" dxfId="348" priority="44"/>
  </conditionalFormatting>
  <conditionalFormatting sqref="E5:E8">
    <cfRule type="duplicateValues" dxfId="347" priority="42"/>
  </conditionalFormatting>
  <conditionalFormatting sqref="B12">
    <cfRule type="duplicateValues" dxfId="346" priority="16"/>
    <cfRule type="duplicateValues" dxfId="345" priority="17"/>
    <cfRule type="duplicateValues" dxfId="344" priority="18"/>
  </conditionalFormatting>
  <conditionalFormatting sqref="B12">
    <cfRule type="duplicateValues" dxfId="343" priority="15"/>
  </conditionalFormatting>
  <conditionalFormatting sqref="B12">
    <cfRule type="duplicateValues" dxfId="342" priority="13"/>
    <cfRule type="duplicateValues" dxfId="341" priority="14"/>
  </conditionalFormatting>
  <conditionalFormatting sqref="B12">
    <cfRule type="duplicateValues" dxfId="340" priority="10"/>
    <cfRule type="duplicateValues" dxfId="339" priority="11"/>
    <cfRule type="duplicateValues" dxfId="338" priority="12"/>
  </conditionalFormatting>
  <conditionalFormatting sqref="B12">
    <cfRule type="duplicateValues" dxfId="337" priority="9"/>
  </conditionalFormatting>
  <conditionalFormatting sqref="B12">
    <cfRule type="duplicateValues" dxfId="336" priority="7"/>
    <cfRule type="duplicateValues" dxfId="335" priority="8"/>
  </conditionalFormatting>
  <conditionalFormatting sqref="B12">
    <cfRule type="duplicateValues" dxfId="334" priority="6"/>
  </conditionalFormatting>
  <conditionalFormatting sqref="B12">
    <cfRule type="duplicateValues" dxfId="333" priority="3"/>
    <cfRule type="duplicateValues" dxfId="332" priority="4"/>
    <cfRule type="duplicateValues" dxfId="331" priority="5"/>
  </conditionalFormatting>
  <conditionalFormatting sqref="B12">
    <cfRule type="duplicateValues" dxfId="330" priority="2"/>
  </conditionalFormatting>
  <conditionalFormatting sqref="B12">
    <cfRule type="duplicateValues" dxfId="32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2020-11-25T18:10:47Z</cp:lastPrinted>
  <dcterms:created xsi:type="dcterms:W3CDTF">2014-10-01T23:18:29Z</dcterms:created>
  <dcterms:modified xsi:type="dcterms:W3CDTF">2021-01-06T19:57:32Z</dcterms:modified>
</cp:coreProperties>
</file>