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0" i="1" l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13" i="3"/>
  <c r="H13" i="3"/>
  <c r="I13" i="3"/>
  <c r="J13" i="3"/>
  <c r="F13" i="3"/>
  <c r="A64" i="1"/>
  <c r="A65" i="1"/>
  <c r="A66" i="1"/>
  <c r="A67" i="1"/>
  <c r="A68" i="1"/>
  <c r="A69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3" i="1"/>
  <c r="A62" i="1"/>
  <c r="A61" i="1"/>
  <c r="A60" i="1"/>
  <c r="A59" i="1"/>
  <c r="A58" i="1"/>
  <c r="A57" i="1"/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29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17" i="1" l="1"/>
  <c r="A18" i="1"/>
  <c r="A19" i="1"/>
  <c r="A20" i="1"/>
  <c r="A21" i="1"/>
  <c r="A22" i="1"/>
  <c r="A23" i="1"/>
  <c r="A24" i="1"/>
  <c r="A25" i="1"/>
  <c r="A26" i="1"/>
  <c r="A27" i="1"/>
  <c r="A28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16" i="1" l="1"/>
  <c r="G16" i="1"/>
  <c r="H16" i="1"/>
  <c r="I16" i="1"/>
  <c r="J16" i="1"/>
  <c r="K16" i="1"/>
  <c r="A16" i="1"/>
  <c r="G15" i="1" l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F15" i="1"/>
  <c r="F14" i="1"/>
  <c r="F13" i="1"/>
  <c r="A15" i="1"/>
  <c r="A14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<sst xmlns="http://schemas.openxmlformats.org/spreadsheetml/2006/main" count="13176" uniqueCount="2571">
  <si>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</si>
  <si>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</si>
  <si>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</si>
  <si>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</si>
  <si>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</si>
  <si>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</si>
  <si>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</si>
  <si>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</si>
  <si>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</si>
  <si>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</si>
  <si>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</si>
  <si>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</si>
  <si>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</si>
  <si>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</si>
  <si>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</si>
  <si>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</si>
  <si>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</si>
  <si>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</si>
  <si>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</si>
  <si>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</si>
  <si>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</si>
  <si>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</si>
  <si>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</si>
  <si>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</si>
  <si>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</si>
  <si>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</si>
  <si>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</si>
  <si>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</si>
  <si>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</si>
  <si>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</si>
  <si>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</si>
  <si>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</si>
  <si>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</si>
  <si>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</si>
  <si>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</si>
  <si>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</si>
  <si>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</si>
  <si>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</si>
  <si>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</si>
  <si>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</si>
  <si>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</si>
  <si>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</si>
  <si>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</si>
  <si>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</si>
  <si>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</si>
  <si>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</si>
  <si>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</si>
  <si>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</si>
  <si>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</si>
  <si>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</si>
  <si>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</si>
  <si>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</si>
  <si>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</si>
  <si>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</si>
  <si>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</si>
  <si>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</si>
  <si>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</si>
  <si>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</si>
  <si>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</si>
  <si>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</si>
  <si>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</si>
  <si>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</si>
  <si>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</si>
  <si>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</si>
  <si>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</si>
  <si>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</si>
  <si>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</si>
  <si>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</si>
  <si>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</si>
  <si>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</si>
  <si>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</si>
  <si>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</si>
  <si>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</si>
  <si>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</si>
  <si>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</si>
  <si>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</si>
  <si>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</si>
  <si>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</si>
  <si>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</si>
  <si>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</si>
  <si>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</si>
  <si>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</si>
  <si>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</si>
  <si>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</si>
  <si>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</si>
  <si>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</si>
  <si>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</si>
  <si>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</si>
  <si>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</si>
  <si>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</si>
  <si>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</si>
  <si>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</si>
  <si>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</si>
  <si>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</si>
  <si>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</si>
  <si>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</si>
  <si>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</si>
  <si>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</si>
  <si>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</si>
  <si>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</si>
  <si>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</si>
  <si>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</si>
  <si>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</si>
  <si>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</si>
  <si>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</si>
  <si>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</si>
  <si>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</si>
  <si>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</si>
  <si>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</si>
  <si>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</si>
  <si>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</si>
  <si>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</si>
  <si>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</si>
  <si>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</si>
  <si>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</si>
  <si>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</si>
  <si>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</si>
  <si>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</si>
  <si>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</si>
  <si>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</si>
  <si>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</si>
  <si>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</si>
  <si>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</si>
  <si>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</si>
  <si>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</si>
  <si>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</si>
  <si>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</si>
  <si>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</si>
  <si>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</si>
  <si>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</si>
  <si>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</si>
  <si>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</si>
  <si>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</si>
  <si>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</si>
  <si>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</si>
  <si>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</si>
  <si>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</si>
  <si>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</si>
  <si>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</si>
  <si>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</si>
  <si>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</si>
  <si>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</si>
  <si>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</si>
  <si>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</si>
  <si>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</si>
  <si>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</si>
  <si>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</si>
  <si>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</si>
  <si>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</si>
  <si>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</si>
  <si>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</si>
  <si>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</si>
  <si>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</si>
  <si>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</si>
  <si>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</si>
  <si>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</si>
  <si>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</si>
  <si>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</si>
  <si>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</si>
  <si>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</si>
  <si>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</si>
  <si>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</si>
  <si>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</si>
  <si>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</si>
  <si>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</si>
  <si>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</si>
  <si>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</si>
  <si>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</si>
  <si>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</si>
  <si>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</si>
  <si>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</si>
  <si>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</si>
  <si>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</si>
  <si>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</si>
  <si>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</si>
  <si>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</si>
  <si>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</si>
  <si>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</si>
  <si>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</si>
  <si>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</si>
  <si>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</si>
  <si>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</si>
  <si>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</si>
  <si>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</si>
  <si>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</si>
  <si>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</si>
  <si>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</si>
  <si>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</si>
  <si>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</si>
  <si>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</si>
  <si>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</si>
  <si>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</si>
  <si>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</si>
  <si>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</si>
  <si>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</si>
  <si>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</si>
  <si>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</si>
  <si>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</si>
  <si>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</si>
  <si>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</si>
  <si>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</si>
  <si>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</si>
  <si>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</si>
  <si>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</si>
  <si>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</si>
  <si>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</si>
  <si>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</si>
  <si>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</si>
  <si>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</si>
  <si>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</si>
  <si>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</si>
  <si>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</si>
  <si>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</si>
  <si>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</si>
  <si>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</si>
  <si>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</si>
  <si>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</si>
  <si>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</si>
  <si>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</si>
  <si>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</si>
  <si>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</si>
  <si>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</si>
  <si>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</si>
  <si>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</si>
  <si>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</si>
  <si>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</si>
  <si>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</si>
  <si>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</si>
  <si>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</si>
  <si>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</si>
  <si>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</si>
  <si>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</si>
  <si>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</si>
  <si>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</si>
  <si>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</si>
  <si>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</si>
  <si>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</si>
  <si>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</si>
  <si>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</si>
  <si>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</si>
  <si>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</si>
  <si>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</si>
  <si>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</si>
  <si>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</si>
  <si>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</si>
  <si>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</si>
  <si>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</si>
  <si>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</si>
  <si>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</si>
  <si>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</si>
  <si>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</si>
  <si>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</si>
  <si>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</si>
  <si>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</si>
  <si>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</si>
  <si>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</si>
  <si>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</si>
  <si>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</si>
  <si>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</si>
  <si>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</si>
  <si>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</si>
  <si>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</si>
  <si>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</si>
  <si>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</si>
  <si>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</si>
  <si>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</si>
  <si>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</si>
  <si>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</si>
  <si>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</si>
  <si>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</si>
  <si>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</si>
  <si>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</si>
  <si>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</si>
  <si>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</si>
  <si>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</si>
  <si>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</si>
  <si>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</si>
  <si>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</si>
  <si>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</si>
  <si>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</si>
  <si>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</si>
  <si>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</si>
  <si>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</si>
  <si>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</si>
  <si>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</si>
  <si>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</si>
  <si>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</si>
  <si>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</si>
  <si>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</si>
  <si>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</si>
  <si>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</si>
  <si>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</si>
  <si>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</si>
  <si>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</si>
  <si>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</si>
  <si>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</si>
  <si>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</si>
  <si>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</si>
  <si>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</si>
  <si>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</si>
  <si>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</si>
  <si>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</si>
  <si>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</si>
  <si>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</si>
  <si>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</si>
  <si>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</si>
  <si>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</si>
  <si>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</si>
  <si>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</si>
  <si>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</si>
  <si>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</si>
  <si>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</si>
  <si>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</si>
  <si>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</si>
  <si>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</si>
  <si>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</si>
  <si>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</si>
  <si>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</si>
  <si>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</si>
  <si>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</si>
  <si>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</si>
  <si>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</si>
  <si>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</si>
  <si>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</si>
  <si>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</si>
  <si>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</si>
  <si>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</si>
  <si>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</si>
  <si>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</si>
  <si>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</si>
  <si>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</si>
  <si>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</si>
  <si>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</si>
  <si>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</si>
  <si>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</si>
  <si>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</si>
  <si>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</si>
  <si>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</si>
  <si>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</si>
  <si>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</si>
  <si>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</si>
  <si>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</si>
  <si>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</si>
  <si>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</si>
  <si>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</si>
  <si>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</si>
  <si>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</si>
  <si>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</si>
  <si>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</si>
  <si>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</si>
  <si>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</si>
  <si>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</si>
  <si>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</si>
  <si>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</si>
  <si>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</si>
  <si>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</si>
  <si>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</si>
  <si>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</si>
  <si>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</si>
  <si>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</si>
  <si>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</si>
  <si>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</si>
  <si>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</si>
  <si>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</si>
  <si>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</si>
  <si>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</si>
  <si>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</si>
  <si>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</si>
  <si>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</si>
  <si>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</si>
  <si>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</si>
  <si>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</si>
  <si>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</si>
  <si>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</si>
  <si>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</si>
  <si>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</si>
  <si>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</si>
  <si>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</si>
  <si>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</si>
  <si>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</si>
  <si>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</si>
  <si>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</si>
  <si>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</si>
  <si>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</si>
  <si>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</si>
  <si>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</si>
  <si>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</si>
  <si>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</si>
  <si>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</si>
  <si>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</si>
  <si>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</si>
  <si>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</si>
  <si>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</si>
  <si>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</si>
  <si>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</si>
  <si>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</si>
  <si>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</si>
  <si>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</si>
  <si>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</si>
  <si>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</si>
  <si>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</si>
  <si>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</si>
  <si>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</si>
  <si>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</si>
  <si>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</si>
  <si>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</si>
  <si>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</si>
  <si>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</si>
  <si>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</si>
  <si>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</si>
  <si>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</si>
  <si>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</si>
  <si>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</si>
  <si>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</si>
  <si>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</si>
  <si>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</si>
  <si>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</si>
  <si>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</si>
  <si>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</si>
  <si>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</si>
  <si>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</si>
  <si>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</si>
  <si>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</si>
  <si>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</si>
  <si>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</si>
  <si>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</si>
  <si>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</si>
  <si>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</si>
  <si>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</si>
  <si>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</si>
  <si>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</si>
  <si>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</si>
  <si>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</si>
  <si>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</si>
  <si>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</si>
  <si>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</si>
  <si>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</si>
  <si>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</si>
  <si>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</si>
  <si>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</si>
  <si>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</si>
  <si>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</si>
  <si>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</si>
  <si>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</si>
  <si>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</si>
  <si>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</si>
  <si>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</si>
  <si>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</si>
  <si>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</si>
  <si>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</si>
  <si>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</si>
  <si>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</si>
  <si>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</si>
  <si>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</si>
  <si>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</si>
  <si>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</si>
  <si>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</si>
  <si>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</si>
  <si>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</si>
  <si>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</si>
  <si>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</si>
  <si>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</si>
  <si>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</si>
  <si>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</si>
  <si>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</si>
  <si>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</si>
  <si>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</si>
  <si>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</si>
  <si>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</si>
  <si>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</si>
  <si>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</si>
  <si>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</si>
  <si>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</si>
  <si>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</si>
  <si>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</si>
  <si>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</si>
  <si>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</si>
  <si>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</si>
  <si>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</si>
  <si>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</si>
  <si>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</si>
  <si>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</si>
  <si>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</si>
  <si>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</si>
  <si>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</si>
  <si>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</si>
  <si>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</si>
  <si>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</si>
  <si>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</si>
  <si>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</si>
  <si>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</si>
  <si>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</si>
  <si>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</si>
  <si>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</si>
  <si>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</si>
  <si>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</si>
  <si>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</si>
  <si>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</si>
  <si>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</si>
  <si>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</si>
  <si>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</si>
  <si>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</si>
  <si>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</si>
  <si>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</si>
  <si>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</si>
  <si>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</si>
  <si>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</si>
  <si>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</si>
  <si>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</si>
  <si>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</si>
  <si>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</si>
  <si>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</si>
  <si>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</si>
  <si>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</si>
  <si>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</si>
  <si>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</si>
  <si>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</si>
  <si>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</si>
  <si>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</si>
  <si>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</si>
  <si>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</si>
  <si>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</si>
  <si>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</si>
  <si>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</si>
  <si>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</si>
  <si>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</si>
  <si>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</si>
  <si>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</si>
  <si>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</si>
  <si>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</si>
  <si>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</si>
  <si>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</si>
  <si>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</si>
  <si>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</si>
  <si>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</si>
  <si>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</si>
  <si>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</si>
  <si>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</si>
  <si>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</si>
  <si>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</si>
  <si>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</si>
  <si>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</si>
  <si>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</si>
  <si>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</si>
  <si>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</si>
  <si>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</si>
  <si>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</si>
  <si>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</si>
  <si>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</si>
  <si>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</si>
  <si>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</si>
  <si>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</si>
  <si>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</si>
  <si>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</si>
  <si>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</si>
  <si>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</si>
  <si>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</si>
  <si>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</si>
  <si>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</si>
  <si>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</si>
  <si>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</si>
  <si>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</si>
  <si>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</si>
  <si>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</si>
  <si>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</si>
  <si>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</si>
  <si>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</si>
  <si>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</si>
  <si>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</si>
  <si>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</si>
  <si>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</si>
  <si>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</si>
  <si>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</si>
  <si>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</si>
  <si>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</si>
  <si>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</si>
  <si>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</si>
  <si>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</si>
  <si>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</si>
  <si>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</si>
  <si>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</si>
  <si>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</si>
  <si>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</si>
  <si>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</si>
  <si>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</si>
  <si>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</si>
  <si>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</si>
  <si>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</si>
  <si>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</si>
  <si>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</si>
  <si>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</si>
  <si>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</si>
  <si>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</si>
  <si>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</si>
  <si>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</si>
  <si>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</si>
  <si>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</si>
  <si>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</si>
  <si>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</si>
  <si>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</si>
  <si>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</si>
  <si>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</si>
  <si>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</si>
  <si>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</si>
  <si>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</si>
  <si>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</si>
  <si>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</si>
  <si>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</si>
  <si>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</si>
  <si>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</si>
  <si>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</si>
  <si>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</si>
  <si>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</si>
  <si>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</si>
  <si>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</si>
  <si>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</si>
  <si>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</si>
  <si>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</si>
  <si>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</si>
  <si>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</si>
  <si>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</si>
  <si>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</si>
  <si>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</si>
  <si>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</si>
  <si>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</si>
  <si>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</si>
  <si>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</si>
  <si>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</si>
  <si>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</si>
  <si>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</si>
  <si>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</si>
  <si>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</si>
  <si>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</si>
  <si>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</si>
  <si>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</si>
  <si>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</si>
  <si>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</si>
  <si>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</si>
  <si>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</si>
  <si>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</si>
  <si>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</si>
  <si>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</si>
  <si>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</si>
  <si>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</si>
  <si>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</si>
  <si>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</si>
  <si>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</si>
  <si>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</si>
  <si>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</si>
  <si>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</si>
  <si>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</si>
  <si>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</si>
  <si>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</si>
  <si>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</si>
  <si>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</si>
  <si>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</si>
  <si>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</si>
  <si>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</si>
  <si>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</si>
  <si>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</si>
  <si>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</si>
  <si>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</si>
  <si>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</si>
  <si>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</si>
  <si>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</si>
  <si>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</si>
  <si>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</si>
  <si>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</si>
  <si>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</si>
  <si>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</si>
  <si>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</si>
  <si>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</si>
  <si>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</si>
  <si>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</si>
  <si>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</si>
  <si>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</si>
  <si>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</si>
  <si>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</si>
  <si>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</si>
  <si>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</si>
  <si>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</si>
  <si>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</si>
  <si>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</si>
  <si>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</si>
  <si>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</si>
  <si>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</si>
  <si>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</si>
  <si>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</si>
  <si>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</si>
  <si>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</si>
  <si>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</si>
  <si>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</si>
  <si>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</si>
  <si>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</si>
  <si>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</si>
  <si>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</si>
  <si>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</si>
  <si>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</si>
  <si>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</si>
  <si>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</si>
  <si>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</si>
  <si>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</si>
  <si>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</si>
  <si>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</si>
  <si>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</si>
  <si>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</si>
  <si>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</si>
  <si>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</si>
  <si>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</si>
  <si>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</si>
  <si>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</si>
  <si>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</si>
  <si>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</si>
  <si>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</si>
  <si>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</si>
  <si>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</si>
  <si>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</si>
  <si>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</si>
  <si>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</si>
  <si>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</si>
  <si>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</si>
  <si>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</si>
  <si>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</si>
  <si>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</si>
  <si>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</si>
  <si>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</si>
  <si>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</si>
  <si>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</si>
  <si>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</si>
  <si>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</si>
  <si>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</si>
  <si>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</si>
  <si>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</si>
  <si>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</si>
  <si>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</si>
  <si>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</si>
  <si>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</si>
  <si>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</si>
  <si>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</si>
  <si>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</si>
  <si>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</si>
  <si>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</si>
  <si>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</si>
  <si>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</si>
  <si>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</si>
  <si>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</si>
  <si>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</si>
  <si>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</si>
  <si>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</si>
  <si>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</si>
  <si>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</si>
  <si>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</si>
  <si>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</si>
  <si>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</si>
  <si>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</si>
  <si>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</si>
  <si>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</si>
  <si>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</si>
  <si>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</si>
  <si>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</si>
  <si>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</si>
  <si>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</si>
  <si>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</si>
  <si>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</si>
  <si>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</si>
  <si>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</si>
  <si>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</si>
  <si>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</si>
  <si>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</si>
  <si>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</si>
  <si>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</si>
  <si>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</si>
  <si>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</si>
  <si>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</si>
  <si>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</si>
  <si>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</si>
  <si>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</si>
  <si>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</si>
  <si>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</si>
  <si>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</si>
  <si>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</si>
  <si>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</si>
  <si>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</si>
  <si>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</si>
  <si>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</si>
  <si>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</si>
  <si>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</si>
  <si>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</si>
  <si>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</si>
  <si>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</si>
  <si>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</si>
  <si>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</si>
  <si>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</si>
  <si>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</si>
  <si>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</si>
  <si>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</si>
  <si>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</si>
  <si>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</si>
  <si>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</si>
  <si>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</si>
  <si>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</si>
  <si>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</si>
  <si>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</si>
  <si>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</si>
  <si>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</si>
  <si>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</si>
  <si>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</si>
  <si>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</si>
  <si>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</si>
  <si>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</si>
  <si>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</si>
  <si>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</si>
  <si>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</si>
  <si>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</si>
  <si>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</si>
  <si>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</si>
  <si>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</si>
  <si>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</si>
  <si>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</si>
  <si>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</si>
  <si>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</si>
  <si>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</si>
  <si>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</si>
  <si>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</si>
  <si>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</si>
  <si>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</si>
  <si>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</si>
  <si>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</si>
  <si>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</si>
  <si>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</si>
  <si>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</si>
  <si>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</si>
  <si>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</si>
  <si>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</si>
  <si>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</si>
  <si>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</si>
  <si>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</si>
  <si>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</si>
  <si>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</si>
  <si>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</si>
  <si>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</si>
  <si>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</si>
  <si>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</si>
  <si>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</si>
  <si>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</si>
  <si>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</si>
  <si>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</si>
  <si>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</si>
  <si>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</si>
  <si>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</si>
  <si>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</si>
  <si>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</si>
  <si>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</si>
  <si>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</si>
  <si>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</si>
  <si>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</si>
  <si>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</si>
  <si>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</si>
  <si>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</si>
  <si>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</si>
  <si>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</si>
  <si>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</si>
  <si>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</si>
  <si>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</si>
  <si>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</si>
  <si>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</si>
  <si>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</si>
  <si>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</si>
  <si>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</si>
  <si>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</si>
  <si>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</si>
  <si>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</si>
  <si>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</si>
  <si>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</si>
  <si>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</si>
  <si>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</si>
  <si>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</si>
  <si>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</si>
  <si>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</si>
  <si>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</si>
  <si>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</si>
  <si>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</si>
  <si>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</si>
  <si>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</si>
  <si>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</si>
  <si>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</si>
  <si>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</si>
  <si>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</si>
  <si>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</si>
  <si>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</si>
  <si>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</si>
  <si>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</si>
  <si>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</si>
  <si>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</si>
  <si>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</si>
  <si>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</si>
  <si>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</si>
  <si>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</si>
  <si>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</si>
  <si>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</si>
  <si>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</si>
  <si>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</si>
  <si>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</si>
  <si>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</si>
  <si>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</si>
  <si>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</si>
  <si>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</si>
  <si>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</si>
  <si>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</si>
  <si>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</si>
  <si>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</si>
  <si>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</si>
  <si>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</si>
  <si>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</si>
  <si>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</si>
  <si>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</si>
  <si>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</si>
  <si>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</si>
  <si>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</si>
  <si>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</si>
  <si>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</si>
  <si>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</si>
  <si>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</si>
  <si>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</si>
  <si>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</si>
  <si>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</si>
  <si>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</si>
  <si>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</si>
  <si>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</si>
  <si>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</si>
  <si>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</si>
  <si>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</si>
  <si>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</si>
  <si>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</si>
  <si>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</si>
  <si>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</si>
  <si>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</si>
  <si>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</si>
  <si>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</si>
  <si>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</si>
  <si>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</si>
  <si>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</si>
  <si>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</si>
  <si>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</si>
  <si>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</si>
  <si>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</si>
  <si>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</si>
  <si>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</si>
  <si>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</si>
  <si>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</si>
  <si>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</si>
  <si>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</si>
  <si>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</si>
  <si>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</si>
  <si>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</si>
  <si>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</si>
  <si>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</si>
  <si>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</si>
  <si>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</si>
  <si>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</si>
  <si>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</si>
  <si>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</si>
  <si>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</si>
  <si>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</si>
  <si>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</si>
  <si>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</si>
  <si>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</si>
  <si>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</si>
  <si>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</si>
  <si>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</si>
  <si>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</si>
  <si>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</si>
  <si>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</si>
  <si>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</si>
  <si>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</si>
  <si>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</si>
  <si>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</si>
  <si>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</si>
  <si>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</si>
  <si>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</si>
  <si>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</si>
  <si>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</si>
  <si>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</si>
  <si>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</si>
  <si>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</si>
  <si>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</si>
  <si>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</si>
  <si>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</si>
  <si>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</si>
  <si>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</si>
  <si>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</si>
  <si>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</si>
  <si>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</si>
  <si>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</si>
  <si>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</si>
  <si>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</si>
  <si>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</si>
  <si>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</si>
  <si>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</si>
  <si>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</si>
  <si>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</si>
  <si>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</si>
  <si>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</si>
  <si>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</si>
  <si>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</si>
  <si>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</si>
  <si>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</si>
  <si>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</si>
  <si>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</si>
  <si>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</si>
  <si>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</si>
  <si>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</si>
  <si>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</si>
  <si>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</si>
  <si>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</si>
  <si>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</si>
  <si>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</si>
  <si>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</si>
  <si>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</si>
  <si>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</si>
  <si>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</si>
  <si>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</si>
  <si>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</si>
  <si>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</si>
  <si>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</si>
  <si>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</si>
  <si>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</si>
  <si>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</si>
  <si>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</si>
  <si>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</si>
  <si>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</si>
  <si>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</si>
  <si>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</si>
  <si>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</si>
  <si>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</si>
  <si>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</si>
  <si>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</si>
  <si>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</si>
  <si>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</si>
  <si>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</si>
  <si>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</si>
  <si>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</si>
  <si>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</si>
  <si>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</si>
  <si>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</si>
  <si>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</si>
  <si>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</si>
  <si>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</si>
  <si>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</si>
  <si>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</si>
  <si>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</si>
  <si>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</si>
  <si>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</si>
  <si>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</si>
  <si>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</si>
  <si>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</si>
  <si>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</si>
  <si>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</si>
  <si>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</si>
  <si>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</si>
  <si>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</si>
  <si>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</si>
  <si>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</si>
  <si>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</si>
  <si>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</si>
  <si>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</si>
  <si>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</si>
  <si>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</si>
  <si>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</si>
  <si>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</si>
  <si>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</si>
  <si>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</si>
  <si>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</si>
  <si>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</si>
  <si>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</si>
  <si>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</si>
  <si>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</si>
  <si>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</si>
  <si>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</si>
  <si>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</si>
  <si>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</si>
  <si>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</si>
  <si>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</si>
  <si>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</si>
  <si>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</si>
  <si>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</si>
  <si>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</si>
  <si>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</si>
  <si>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</si>
  <si>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</si>
  <si>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</si>
  <si>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</si>
  <si>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</si>
  <si>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</si>
  <si>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</si>
  <si>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</si>
  <si>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</si>
  <si>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</si>
  <si>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</si>
  <si>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</si>
  <si>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</si>
  <si>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</si>
  <si>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</si>
  <si>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</si>
  <si>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</si>
  <si>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</si>
  <si>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</si>
  <si>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</si>
  <si>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</si>
  <si>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</si>
  <si>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</si>
  <si>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</si>
  <si>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</si>
  <si>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</si>
  <si>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</si>
  <si>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</si>
  <si>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</si>
  <si>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</si>
  <si>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</si>
  <si>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</si>
  <si>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</si>
  <si>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</si>
  <si>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</si>
  <si>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</si>
  <si>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</si>
  <si>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</si>
  <si>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</si>
  <si>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</si>
  <si>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</si>
  <si>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</si>
  <si>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</si>
  <si>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</si>
  <si>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</si>
  <si>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</si>
  <si>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</si>
  <si>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</si>
  <si>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</si>
  <si>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</si>
  <si>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</si>
  <si>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</si>
  <si>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</si>
  <si>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</si>
  <si>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</si>
  <si>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</si>
  <si>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</si>
  <si>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</si>
  <si>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</si>
  <si>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</si>
  <si>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</si>
  <si>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</si>
  <si>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</si>
  <si>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</si>
  <si>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</si>
  <si>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</si>
  <si>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</si>
  <si>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</si>
  <si>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</si>
  <si>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</si>
  <si>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</si>
  <si>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</si>
  <si>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</si>
  <si>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</si>
  <si>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</si>
  <si>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</si>
  <si>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</si>
  <si>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</si>
  <si>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</si>
  <si>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</si>
  <si>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</si>
  <si>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</si>
  <si>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</si>
  <si>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</si>
  <si>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</si>
  <si>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</si>
  <si>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</si>
  <si>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</si>
  <si>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</si>
  <si>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</si>
  <si>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</si>
  <si>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</si>
  <si>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</si>
  <si>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</si>
  <si>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</si>
  <si>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</si>
  <si>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</si>
  <si>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</si>
  <si>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</si>
  <si>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</si>
  <si>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</si>
  <si>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</si>
  <si>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</si>
  <si>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</si>
  <si>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</si>
  <si>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</si>
  <si>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</si>
  <si>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</si>
  <si>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</si>
  <si>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</si>
  <si>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</si>
  <si>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</si>
  <si>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</si>
  <si>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</si>
  <si>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</si>
  <si>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</si>
  <si>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</si>
  <si>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</si>
  <si>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</si>
  <si>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</si>
  <si>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</si>
  <si>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</si>
  <si>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</si>
  <si>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</si>
  <si>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</si>
  <si>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</si>
  <si>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</si>
  <si>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</si>
  <si>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</si>
  <si>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</si>
  <si>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</si>
  <si>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</si>
  <si>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</si>
  <si>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</si>
  <si>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</si>
  <si>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</si>
  <si>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</si>
  <si>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</si>
  <si>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</si>
  <si>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</si>
  <si>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</si>
  <si>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</si>
  <si>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</si>
  <si>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</si>
  <si>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</si>
  <si>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</si>
  <si>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</si>
  <si>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</si>
  <si>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</si>
  <si>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</si>
  <si>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</si>
  <si>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</si>
  <si>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</si>
  <si>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</si>
  <si>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</si>
  <si>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</si>
  <si>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</si>
  <si>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</si>
  <si>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</si>
  <si>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</si>
  <si>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</si>
  <si>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</si>
  <si>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</si>
  <si>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</si>
  <si>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</si>
  <si>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</si>
  <si>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</si>
  <si>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</si>
  <si>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</si>
  <si>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</si>
  <si>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</si>
  <si>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</si>
  <si>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</si>
  <si>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</si>
  <si>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</si>
  <si>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</si>
  <si>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</si>
  <si>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</si>
  <si>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</si>
  <si>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</si>
  <si>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</si>
  <si>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</si>
  <si>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</si>
  <si>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</si>
  <si>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</si>
  <si>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</si>
  <si>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</si>
  <si>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</si>
  <si>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</si>
  <si>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</si>
  <si>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</si>
  <si>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</si>
  <si>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</si>
  <si>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</si>
  <si>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</si>
  <si>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</si>
  <si>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</si>
  <si>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</si>
  <si>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</si>
  <si>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</si>
  <si>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</si>
  <si>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</si>
  <si>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</si>
  <si>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</si>
  <si>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</si>
  <si>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</si>
  <si>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</si>
  <si>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</si>
  <si>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</si>
  <si>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</si>
  <si>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</si>
  <si>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</si>
  <si>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</si>
  <si>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</si>
  <si>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</si>
  <si>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</si>
  <si>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</si>
  <si>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</si>
  <si>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</si>
  <si>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</si>
  <si>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</si>
  <si>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</si>
  <si>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</si>
  <si>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</si>
  <si>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</si>
  <si>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</si>
  <si>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</si>
  <si>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</si>
  <si>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</si>
  <si>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</si>
  <si>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</si>
  <si>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</si>
  <si>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</si>
  <si>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</si>
  <si>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</si>
  <si>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</si>
  <si>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</si>
  <si>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</si>
  <si>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</si>
  <si>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</si>
  <si>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</si>
  <si>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</si>
  <si>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</si>
  <si>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</si>
  <si>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</si>
  <si>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</si>
  <si>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</si>
  <si>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</si>
  <si>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</si>
  <si>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</si>
  <si>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</si>
  <si>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</si>
  <si>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</si>
  <si>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</si>
  <si>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</si>
  <si>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</si>
  <si>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</si>
  <si>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</si>
  <si>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</si>
  <si>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</si>
  <si>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</si>
  <si>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</si>
  <si>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</si>
  <si>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</si>
  <si>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</si>
  <si>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</si>
  <si>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</si>
  <si>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</si>
  <si>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</si>
  <si>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</si>
  <si>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</si>
  <si>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</si>
  <si>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</si>
  <si>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</si>
  <si>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</si>
  <si>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</si>
  <si>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</si>
  <si>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</si>
  <si>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</si>
  <si>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</si>
  <si>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</si>
  <si>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</si>
  <si>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</si>
  <si>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</si>
  <si>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</si>
  <si>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</si>
  <si>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</si>
  <si>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</si>
  <si>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</si>
  <si>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</si>
  <si>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</si>
  <si>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</si>
  <si>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</si>
  <si>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</si>
  <si>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</si>
  <si>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</si>
  <si>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</si>
  <si>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</si>
  <si>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</si>
  <si>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</si>
  <si>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</si>
  <si>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</si>
  <si>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</si>
  <si>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</si>
  <si>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</si>
  <si>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</si>
  <si>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</si>
  <si>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</si>
  <si>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</si>
  <si>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</si>
  <si>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</si>
  <si>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</si>
  <si>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</si>
  <si>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</si>
  <si>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</si>
  <si>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</si>
  <si>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</si>
  <si>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</si>
  <si>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</si>
  <si>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</si>
  <si>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</si>
  <si>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</si>
  <si>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</si>
  <si>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</si>
  <si>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</si>
  <si>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</si>
  <si>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</si>
  <si>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</si>
  <si>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</si>
  <si>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</si>
  <si>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</si>
  <si>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</si>
  <si>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</si>
  <si>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</si>
  <si>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</si>
  <si>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</si>
  <si>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</si>
  <si>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</si>
  <si>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</si>
  <si>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</si>
  <si>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</si>
  <si>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</si>
  <si>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</si>
  <si>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</si>
  <si>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</si>
  <si>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</si>
  <si>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</si>
  <si>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</si>
  <si>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</si>
  <si>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</si>
  <si>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</si>
  <si>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</si>
  <si>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</si>
  <si>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</si>
  <si>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</si>
  <si>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</si>
  <si>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</si>
  <si>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</si>
  <si>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</si>
  <si>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</si>
  <si>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</si>
  <si>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</si>
  <si>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</si>
  <si>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</si>
  <si>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</si>
  <si>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</si>
  <si>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</si>
  <si>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</si>
  <si>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</si>
  <si>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</si>
  <si>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</si>
  <si>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</si>
  <si>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</si>
  <si>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</si>
  <si>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</si>
  <si>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</si>
  <si>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</si>
  <si>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</si>
  <si>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</si>
  <si>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</si>
  <si>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</si>
  <si>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</si>
  <si>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</si>
  <si>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</si>
  <si>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</si>
  <si>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</si>
  <si>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</si>
  <si>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</si>
  <si>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</si>
  <si>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</si>
  <si>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</si>
  <si>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</si>
  <si>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</si>
  <si>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</si>
  <si>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</si>
  <si>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</si>
  <si>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</si>
  <si>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</si>
  <si>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</si>
  <si>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</si>
  <si>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</si>
  <si>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</si>
  <si>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</si>
  <si>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</si>
  <si>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</si>
  <si>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</si>
  <si>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</si>
  <si>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</si>
  <si>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</si>
  <si>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</si>
  <si>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</si>
  <si>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</si>
  <si>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</si>
  <si>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</si>
  <si>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</si>
  <si>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</si>
  <si>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</si>
  <si>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</si>
  <si>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</si>
  <si>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</si>
  <si>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</si>
  <si>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</si>
  <si>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</si>
  <si>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</si>
  <si>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</si>
  <si>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</si>
  <si>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</si>
  <si>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</si>
  <si>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</si>
  <si>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</si>
  <si>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</si>
  <si>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</si>
  <si>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</si>
  <si>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</si>
  <si>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</si>
  <si>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</si>
  <si>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</si>
  <si>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</si>
  <si>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</si>
  <si>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</si>
  <si>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</si>
  <si>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</si>
  <si>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</si>
  <si>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</si>
  <si>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</si>
  <si>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</si>
  <si>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</si>
  <si>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</si>
  <si>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</si>
  <si>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</si>
  <si>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</si>
  <si>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</si>
  <si>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</si>
  <si>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</si>
  <si>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</si>
  <si>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</si>
  <si>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</si>
  <si>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</si>
  <si>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</si>
  <si>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</si>
  <si>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</si>
  <si>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</si>
  <si>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</si>
  <si>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</si>
  <si>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</si>
  <si>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</si>
  <si>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</si>
  <si>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</si>
  <si>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</si>
  <si>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</si>
  <si>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</si>
  <si>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</si>
  <si>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</si>
  <si>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</si>
  <si>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</si>
  <si>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</si>
  <si>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</si>
  <si>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</si>
  <si>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</si>
  <si>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</si>
  <si>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</si>
  <si>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</si>
  <si>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</si>
  <si>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</si>
  <si>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</si>
  <si>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</si>
  <si>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</si>
  <si>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</si>
  <si>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</si>
  <si>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</si>
  <si>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</si>
  <si>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</si>
  <si>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</si>
  <si>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</si>
  <si>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</si>
  <si>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</si>
  <si>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</si>
  <si>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</si>
  <si>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</si>
  <si>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</si>
  <si>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</si>
  <si>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</si>
  <si>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</si>
  <si>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</si>
  <si>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</si>
  <si>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</si>
  <si>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</si>
  <si>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</si>
  <si>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</si>
  <si>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</si>
  <si>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</si>
  <si>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</si>
  <si>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</si>
  <si>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</si>
  <si>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</si>
  <si>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</si>
  <si>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</si>
  <si>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</si>
  <si>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</si>
  <si>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</si>
  <si>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</si>
  <si>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</si>
  <si>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</si>
  <si>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</si>
  <si>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</si>
  <si>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</si>
  <si>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</si>
  <si>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</si>
  <si>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</si>
  <si>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</si>
  <si>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</si>
  <si>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</si>
  <si>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</si>
  <si>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</si>
  <si>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</si>
  <si>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</si>
  <si>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</si>
  <si>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</si>
  <si>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</si>
  <si>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</si>
  <si>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</si>
  <si>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</si>
  <si>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</si>
  <si>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</si>
  <si>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</si>
  <si>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</si>
  <si>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</si>
  <si>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</si>
  <si>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</si>
  <si>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</si>
  <si>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</si>
  <si>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</si>
  <si>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</si>
  <si>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</si>
  <si>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</si>
  <si>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</si>
  <si>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</si>
  <si>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</si>
  <si>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</si>
  <si>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</si>
  <si>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</si>
  <si>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</si>
  <si>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</si>
  <si>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</si>
  <si>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</si>
  <si>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</si>
  <si>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</si>
  <si>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</si>
  <si>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</si>
  <si>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</si>
  <si>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</si>
  <si>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</si>
  <si>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</si>
  <si>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</si>
  <si>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</si>
  <si>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</si>
  <si>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</si>
  <si>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</si>
  <si>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</si>
  <si>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</si>
  <si>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</si>
  <si>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</si>
  <si>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</si>
  <si>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</si>
  <si>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</si>
  <si>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</si>
  <si>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</si>
  <si>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</si>
  <si>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</si>
  <si>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</si>
  <si>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</si>
  <si>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</si>
  <si>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</si>
  <si>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</si>
  <si>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</si>
  <si>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</si>
  <si>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</si>
  <si>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</si>
  <si>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</si>
  <si>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</si>
  <si>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</si>
  <si>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</si>
  <si>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</si>
  <si>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</si>
  <si>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</si>
  <si>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</si>
  <si>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</si>
  <si>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</si>
  <si>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</si>
  <si>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</si>
  <si>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</si>
  <si>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</si>
  <si>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</si>
  <si>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</si>
  <si>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</si>
  <si>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</si>
  <si>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</si>
  <si>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</si>
  <si>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</si>
  <si>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</si>
  <si>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</si>
  <si>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</si>
  <si>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</si>
  <si>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</si>
  <si>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</si>
  <si>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</si>
  <si>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</si>
  <si>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</si>
  <si>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</si>
  <si>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</si>
  <si>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</si>
  <si>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</si>
  <si>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</si>
  <si>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</si>
  <si>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</si>
  <si>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</si>
  <si>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</si>
  <si>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</si>
  <si>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</si>
  <si>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</si>
  <si>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</si>
  <si>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</si>
  <si>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</si>
  <si>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</si>
  <si>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</si>
  <si>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</si>
  <si>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</si>
  <si>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</si>
  <si>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</si>
  <si>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</si>
  <si>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</si>
  <si>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</si>
  <si>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</si>
  <si>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</si>
  <si>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</si>
  <si>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</si>
  <si>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</si>
  <si>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</si>
  <si>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</si>
  <si>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</si>
  <si>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</si>
  <si>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</si>
  <si>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</si>
  <si>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</si>
  <si>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</si>
  <si>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</si>
  <si>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</si>
  <si>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</si>
  <si>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</si>
  <si>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</si>
  <si>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</si>
  <si>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</si>
  <si>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</si>
  <si>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</si>
  <si>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</si>
  <si>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</si>
  <si>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</si>
  <si>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</si>
  <si>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</si>
  <si>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</si>
  <si>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</si>
  <si>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</si>
  <si>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</si>
  <si>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</si>
  <si>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</si>
  <si>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</si>
  <si>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</si>
  <si>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</si>
  <si>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</si>
  <si>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</si>
  <si>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</si>
  <si>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</si>
  <si>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</si>
  <si>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</si>
  <si>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</si>
  <si>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</si>
  <si>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</si>
  <si>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</si>
  <si>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</si>
  <si>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</si>
  <si>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</si>
  <si>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</si>
  <si>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</si>
  <si>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</si>
  <si>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</si>
  <si>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</si>
  <si>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</si>
  <si>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</si>
  <si>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</si>
  <si>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</si>
  <si>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</si>
  <si>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</si>
  <si>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</si>
  <si>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</si>
  <si>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</si>
  <si>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</si>
  <si>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</si>
  <si>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</si>
  <si>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</si>
  <si>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</si>
  <si>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</si>
  <si>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</si>
  <si>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</si>
  <si>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</si>
  <si>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</si>
  <si>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</si>
  <si>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</si>
  <si>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</si>
  <si>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</si>
  <si>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</si>
  <si>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</si>
  <si>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</si>
  <si>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</si>
  <si>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</si>
  <si>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</si>
  <si>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</si>
  <si>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</si>
  <si>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</si>
  <si>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</si>
  <si>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</si>
  <si>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</si>
  <si>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</si>
  <si>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</si>
  <si>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</si>
  <si>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</si>
  <si>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</si>
  <si>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</si>
  <si>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</si>
  <si>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</si>
  <si>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</si>
  <si>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</si>
  <si>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</si>
  <si>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</si>
  <si>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</si>
  <si>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</si>
  <si>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</si>
  <si>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</si>
  <si>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</si>
  <si>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</si>
  <si>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</si>
  <si>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</si>
  <si>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</si>
  <si>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</si>
  <si>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</si>
  <si>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</si>
  <si>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</si>
  <si>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</si>
  <si>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</si>
  <si>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</si>
  <si>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</si>
  <si>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</si>
  <si>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</si>
  <si>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</si>
  <si>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</si>
  <si>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</si>
  <si>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</si>
  <si>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</si>
  <si>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</si>
  <si>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</si>
  <si>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</si>
  <si>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</si>
  <si>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</si>
  <si>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</si>
  <si>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</si>
  <si>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</si>
  <si>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</si>
  <si>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</si>
  <si>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</si>
  <si>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</si>
  <si>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</si>
  <si>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</si>
  <si>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</si>
  <si>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</si>
  <si>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</si>
  <si>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</si>
  <si>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</si>
  <si>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</si>
  <si>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</si>
  <si>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</si>
  <si>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</si>
  <si>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</si>
  <si>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</si>
  <si>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</si>
  <si>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</si>
  <si>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</si>
  <si>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</si>
  <si>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</si>
  <si>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</si>
  <si>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</si>
  <si>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</si>
  <si>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</si>
  <si>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</si>
  <si>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</si>
  <si>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</si>
  <si>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</si>
  <si>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</si>
  <si>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</si>
  <si>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</si>
  <si>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</si>
  <si>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</si>
  <si>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</si>
  <si>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</si>
  <si>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</si>
  <si>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</si>
  <si>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</si>
  <si>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</si>
  <si>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</si>
  <si>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</si>
  <si>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</si>
  <si>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</si>
  <si>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</si>
  <si>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</si>
  <si>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</si>
  <si>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</si>
  <si>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</si>
  <si>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</si>
  <si>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</si>
  <si>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</si>
  <si>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</si>
  <si>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</si>
  <si>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</si>
  <si>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</si>
  <si>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</si>
  <si>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</si>
  <si>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</si>
  <si>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</si>
  <si>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</si>
  <si>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</si>
  <si>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</si>
  <si>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</si>
  <si>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</si>
  <si>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</si>
  <si>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</si>
  <si>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</si>
  <si>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</si>
  <si>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</si>
  <si>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</si>
  <si>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</si>
  <si>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</si>
  <si>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</si>
  <si>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</si>
  <si>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</si>
  <si>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</si>
  <si>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</si>
  <si>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</si>
  <si>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</si>
  <si>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</si>
  <si>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</si>
  <si>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</si>
  <si>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</si>
  <si>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</si>
  <si>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</si>
  <si>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</si>
  <si>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</si>
  <si>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</si>
  <si>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</si>
  <si>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</si>
  <si>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</si>
  <si>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</si>
  <si>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</si>
  <si>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</si>
  <si>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</si>
  <si>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</si>
  <si>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</si>
  <si>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</si>
  <si>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</si>
  <si>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</si>
  <si>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</si>
  <si>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</si>
  <si>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</si>
  <si>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</si>
  <si>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</si>
  <si>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</si>
  <si>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</si>
  <si>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</si>
  <si>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</si>
  <si>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</si>
  <si>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</si>
  <si>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</si>
  <si>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</si>
  <si>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</si>
  <si>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</si>
  <si>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</si>
  <si>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</si>
  <si>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</si>
  <si>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</si>
  <si>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</si>
  <si>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</si>
  <si>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</si>
  <si>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</si>
  <si>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</si>
  <si>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</si>
  <si>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</si>
  <si>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</si>
  <si>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</si>
  <si>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</si>
  <si>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</si>
  <si>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</si>
  <si>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</si>
  <si>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</si>
  <si>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</si>
  <si>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</si>
  <si>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</si>
  <si>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</si>
  <si>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</si>
  <si>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</si>
  <si>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</si>
  <si>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</si>
  <si>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</si>
  <si>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</si>
  <si>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</si>
  <si>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</si>
  <si>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</si>
  <si>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</si>
  <si>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</si>
  <si>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</si>
  <si>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</si>
  <si>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</si>
  <si>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</si>
  <si>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</si>
  <si>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</si>
  <si>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</si>
  <si>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</si>
  <si>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</si>
  <si>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</si>
  <si>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</si>
  <si>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</si>
  <si>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</si>
  <si>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</si>
  <si>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</si>
  <si>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</si>
  <si>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</si>
  <si>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</si>
  <si>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</si>
  <si>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</si>
  <si>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</si>
  <si>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</si>
  <si>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</si>
  <si>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</si>
  <si>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</si>
  <si>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</si>
  <si>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</si>
  <si>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</si>
  <si>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</si>
  <si>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</si>
  <si>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</si>
  <si>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</si>
  <si>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</si>
  <si>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</si>
  <si>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</si>
  <si>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</si>
  <si>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</si>
  <si>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</si>
  <si>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</si>
  <si>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</si>
  <si>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</si>
  <si>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</si>
  <si>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</si>
  <si>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</si>
  <si>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</si>
  <si>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</si>
  <si>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</si>
  <si>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</si>
  <si>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</si>
  <si>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</si>
  <si>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</si>
  <si>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</si>
  <si>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</si>
  <si>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</si>
  <si>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</si>
  <si>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</si>
  <si>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</si>
  <si>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</si>
  <si>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</si>
  <si>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</si>
  <si>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</si>
  <si>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</si>
  <si>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</si>
  <si>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</si>
  <si>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</si>
  <si>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</si>
  <si>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</si>
  <si>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</si>
  <si>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</si>
  <si>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</si>
  <si>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</si>
  <si>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</si>
  <si>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</si>
  <si>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</si>
  <si>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</si>
  <si>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</si>
  <si>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</si>
  <si>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</si>
  <si>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</si>
  <si>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</si>
  <si>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</si>
  <si>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</si>
  <si>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</si>
  <si>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</si>
  <si>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</si>
  <si>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</si>
  <si>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</si>
  <si>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</si>
  <si>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</si>
  <si>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</si>
  <si>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</si>
  <si>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</si>
  <si>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</si>
  <si>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</si>
  <si>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</si>
  <si>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</si>
  <si>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</si>
  <si>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</si>
  <si>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</si>
  <si>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</si>
  <si>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</si>
  <si>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</si>
  <si>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</si>
  <si>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</si>
  <si>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</si>
  <si>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</si>
  <si>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</si>
  <si>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</si>
  <si>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</si>
  <si>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</si>
  <si>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</si>
  <si>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</si>
  <si>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</si>
  <si>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</si>
  <si>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</si>
  <si>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</si>
  <si>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</si>
  <si>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</si>
  <si>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</si>
  <si>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</si>
  <si>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</si>
  <si>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</si>
  <si>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</si>
  <si>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</si>
  <si>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</si>
  <si>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</si>
  <si>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</si>
  <si>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</si>
  <si>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</si>
  <si>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</si>
  <si>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</si>
  <si>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</si>
  <si>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</si>
  <si>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</si>
  <si>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</si>
  <si>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</si>
  <si>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</si>
  <si>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</si>
  <si>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</si>
  <si>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</si>
  <si>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</si>
  <si>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</si>
  <si>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</si>
  <si>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</si>
  <si>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</si>
  <si>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</si>
  <si>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</si>
  <si>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</si>
  <si>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</si>
  <si>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</si>
  <si>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</si>
  <si>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</si>
  <si>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</si>
  <si>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</si>
  <si>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</si>
  <si>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</si>
  <si>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</si>
  <si>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</si>
  <si>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</si>
  <si>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</si>
  <si>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</si>
  <si>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</si>
  <si>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</si>
  <si>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</si>
  <si>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</si>
  <si>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</si>
  <si>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</si>
  <si>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</si>
  <si>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</si>
  <si>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</si>
  <si>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</si>
  <si>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</si>
  <si>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</si>
  <si>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</si>
  <si>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</si>
  <si>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</si>
  <si>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</si>
  <si>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</si>
  <si>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</si>
  <si>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</si>
  <si>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</si>
  <si>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</si>
  <si>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</si>
  <si>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</si>
  <si>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</si>
  <si>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</si>
  <si>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</si>
  <si>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</si>
  <si>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</si>
  <si>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</si>
  <si>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</si>
  <si>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</si>
  <si>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</si>
  <si>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</si>
  <si>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</si>
  <si>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</si>
  <si>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</si>
  <si>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</si>
  <si>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</si>
  <si>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</si>
  <si>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</si>
  <si>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</si>
  <si>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</si>
  <si>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</si>
  <si>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</si>
  <si>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</si>
  <si>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</si>
  <si>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</si>
  <si>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</si>
  <si>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</si>
  <si>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</si>
  <si>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</si>
  <si>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</si>
  <si>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</si>
  <si>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</si>
  <si>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</si>
  <si>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</si>
  <si>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</si>
  <si>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</si>
  <si>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</si>
  <si>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</si>
  <si>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</si>
  <si>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</si>
  <si>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</si>
  <si>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</si>
  <si>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</si>
  <si>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</si>
  <si>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</si>
  <si>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</si>
  <si>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</si>
  <si>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</si>
  <si>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</si>
  <si>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</si>
  <si>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</si>
  <si>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</si>
  <si>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</si>
  <si>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</si>
  <si>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</si>
  <si>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</si>
  <si>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</si>
  <si>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</si>
  <si>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</si>
  <si>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</si>
  <si>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</si>
  <si>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</si>
  <si>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</si>
  <si>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</si>
  <si>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</si>
  <si>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</si>
  <si>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</si>
  <si>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</si>
  <si>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</si>
  <si>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</si>
  <si>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</si>
  <si>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</si>
  <si>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</si>
  <si>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</si>
  <si>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</si>
  <si>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</si>
  <si>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</si>
  <si>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</si>
  <si>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</si>
  <si>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</si>
  <si>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</si>
  <si>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</si>
  <si>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</si>
  <si>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</si>
  <si>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</si>
  <si>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</si>
  <si>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</si>
  <si>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</si>
  <si>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</si>
  <si>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</si>
  <si>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</si>
  <si>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</si>
  <si>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</si>
  <si>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</si>
  <si>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</si>
  <si>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</si>
  <si>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</si>
  <si>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</si>
  <si>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</si>
  <si>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</si>
  <si>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</si>
  <si>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</si>
  <si>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</si>
  <si>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</si>
  <si>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</si>
  <si>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</si>
  <si>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</si>
  <si>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</si>
  <si>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</si>
  <si>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</si>
  <si>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</si>
  <si>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</si>
  <si>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</si>
  <si>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</si>
  <si>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</si>
  <si>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</si>
  <si>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</si>
  <si>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</si>
  <si>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</si>
  <si>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</si>
  <si>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</si>
  <si>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</si>
  <si>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</si>
  <si>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</si>
  <si>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</si>
  <si>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</si>
  <si>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</si>
  <si>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</si>
  <si>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</si>
  <si>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</si>
  <si>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</si>
  <si>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</si>
  <si>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</si>
  <si>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</si>
  <si>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</si>
  <si>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</si>
  <si>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</si>
  <si>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</si>
  <si>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</si>
  <si>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</si>
  <si>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</si>
  <si>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</si>
  <si>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</si>
  <si>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</si>
  <si>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</si>
  <si>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</si>
  <si>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</si>
  <si>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</si>
  <si>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</si>
  <si>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</si>
  <si>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</si>
  <si>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</si>
  <si>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</si>
  <si>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</si>
  <si>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</si>
  <si>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</si>
  <si>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</si>
  <si>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</si>
  <si>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</si>
  <si>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</si>
  <si>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</si>
  <si>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</si>
  <si>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</si>
  <si>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</si>
  <si>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</si>
  <si>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</si>
  <si>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</si>
  <si>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</si>
  <si>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</si>
  <si>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</si>
  <si>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</si>
  <si>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</si>
  <si>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</si>
  <si>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</si>
  <si>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</si>
  <si>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</si>
  <si>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</si>
  <si>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</si>
  <si>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</si>
  <si>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</si>
  <si>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</si>
  <si>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</si>
  <si>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</si>
  <si>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</si>
  <si>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</si>
  <si>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</si>
  <si>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</si>
  <si>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</si>
  <si>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</si>
  <si>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</si>
  <si>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</si>
  <si>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</si>
  <si>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</si>
  <si>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</si>
  <si>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</si>
  <si>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</si>
  <si>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</si>
  <si>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</si>
  <si>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</si>
  <si>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</si>
  <si>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</si>
  <si>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</si>
  <si>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</si>
  <si>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</si>
  <si>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</si>
  <si>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</si>
  <si>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</si>
  <si>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</si>
  <si>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</si>
  <si>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</si>
  <si>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</si>
  <si>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</si>
  <si>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</si>
  <si>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</si>
  <si>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</si>
  <si>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</si>
  <si>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</si>
  <si>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</si>
  <si>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</si>
  <si>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</si>
  <si>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</si>
  <si>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</si>
  <si>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</si>
  <si>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</si>
  <si>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</si>
  <si>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</si>
  <si>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</si>
  <si>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</si>
  <si>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</si>
  <si>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</si>
  <si>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</si>
  <si>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</si>
  <si>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</si>
  <si>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</si>
  <si>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</si>
  <si>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</si>
  <si>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</si>
  <si>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</si>
  <si>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</si>
  <si>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</si>
  <si>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</si>
  <si>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</si>
  <si>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</si>
  <si>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</si>
  <si>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</si>
  <si>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</si>
  <si>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</si>
  <si>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</si>
  <si>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</si>
  <si>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</si>
  <si>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</si>
  <si>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</si>
  <si>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</si>
  <si>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</si>
  <si>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</si>
  <si>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</si>
  <si>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</si>
  <si>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</si>
  <si>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</si>
  <si>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</si>
  <si>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Unidad de Monitoreo</t>
  </si>
  <si>
    <t>ATM Cemento PANAM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</si>
  <si>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</si>
  <si>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</si>
  <si>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</si>
  <si>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</si>
  <si>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</si>
  <si>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</si>
  <si>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</si>
  <si>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</si>
  <si>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</si>
  <si>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</si>
  <si>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</si>
  <si>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</si>
  <si>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ATM Estación Sabana Yegua</t>
  </si>
  <si>
    <t>Morales Payano, Wilfredy Leandro</t>
  </si>
  <si>
    <t>335753845</t>
  </si>
  <si>
    <t>335754338</t>
  </si>
  <si>
    <t>335755260</t>
  </si>
  <si>
    <t>335755278</t>
  </si>
  <si>
    <t>335755270</t>
  </si>
  <si>
    <t>335755264</t>
  </si>
  <si>
    <t>GAVETA DE DEPOSTO LLENA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</si>
  <si>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</si>
  <si>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</si>
  <si>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</si>
  <si>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</si>
  <si>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</si>
  <si>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</si>
  <si>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</si>
  <si>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</si>
  <si>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</si>
  <si>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</si>
  <si>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</si>
  <si>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</si>
  <si>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</si>
  <si>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</si>
  <si>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</si>
  <si>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</si>
  <si>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</si>
  <si>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</si>
  <si>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</si>
  <si>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</si>
  <si>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</si>
  <si>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</si>
  <si>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</si>
  <si>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</si>
  <si>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</si>
  <si>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</si>
  <si>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</si>
  <si>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</si>
  <si>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335756311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</si>
  <si>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</si>
  <si>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</si>
  <si>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</si>
  <si>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</si>
  <si>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</si>
  <si>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</si>
  <si>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</si>
  <si>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</si>
  <si>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</si>
  <si>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</si>
  <si>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</si>
  <si>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</si>
  <si>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</si>
  <si>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</si>
  <si>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</si>
  <si>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</si>
  <si>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</si>
  <si>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</si>
  <si>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</si>
  <si>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</si>
  <si>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</si>
  <si>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</si>
  <si>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335756510</t>
  </si>
  <si>
    <t>335756537</t>
  </si>
  <si>
    <t>335756553</t>
  </si>
  <si>
    <t>335756563</t>
  </si>
  <si>
    <t>335756568</t>
  </si>
  <si>
    <t>335756584</t>
  </si>
  <si>
    <t>ATM 720 OMSA SANTIAGO</t>
  </si>
  <si>
    <t>FUERA DE SERVICIO</t>
  </si>
  <si>
    <t>Disponible</t>
  </si>
  <si>
    <t>ATM 822 INDUSPALMA</t>
  </si>
  <si>
    <t>ATM 137 OFICINA NIZAO</t>
  </si>
  <si>
    <t>ATM 175 DIRECCION DE INGENIERIA</t>
  </si>
  <si>
    <t>ATM 378 UNP VILLA FLORES</t>
  </si>
  <si>
    <t>FALLA ELECTRICA</t>
  </si>
  <si>
    <t>En Servicio</t>
  </si>
  <si>
    <t>335756654</t>
  </si>
  <si>
    <t>335756668</t>
  </si>
  <si>
    <t>335756679</t>
  </si>
  <si>
    <t>335756767</t>
  </si>
  <si>
    <t>335756783</t>
  </si>
  <si>
    <t>335756827</t>
  </si>
  <si>
    <t>335756846</t>
  </si>
  <si>
    <t>335756852</t>
  </si>
  <si>
    <t>335756860</t>
  </si>
  <si>
    <t>335756865</t>
  </si>
  <si>
    <t>335756903</t>
  </si>
  <si>
    <t>335756917</t>
  </si>
  <si>
    <t>335756957</t>
  </si>
  <si>
    <t>335757019</t>
  </si>
  <si>
    <t>GAVETAS DE DEPOSITO LLENA</t>
  </si>
  <si>
    <t>PRINTER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</si>
</sst>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0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0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0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0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0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0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0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0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0" fillId="0" borderId="44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0" fillId="0" borderId="47">
      <alignment horizontal="center" vertical="center" wrapText="1"/>
    </xf>
  </cellStyleXfs>
  <cellXfs count="1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2" borderId="37" xfId="0" applyFont="1" applyFill="1" applyBorder="1" applyAlignment="1">
      <alignment horizontal="center" vertical="center" wrapText="1"/>
    </xf>
    <xf numFmtId="0" fontId="39" fillId="40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39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2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0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44" xfId="0" applyFont="1" applyFill="1" applyBorder="1" applyAlignment="1">
      <alignment horizontal="center" vertical="center"/>
    </xf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2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33" fillId="5" borderId="4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45" xfId="0" applyFont="1" applyFill="1" applyBorder="1" applyAlignment="1">
      <alignment horizontal="center" vertical="center"/>
    </xf>
    <xf numFmtId="22" fontId="6" fillId="5" borderId="47" xfId="0" applyNumberFormat="1" applyFont="1" applyFill="1" applyBorder="1" applyAlignment="1">
      <alignment horizontal="center" vertical="center"/>
    </xf>
    <xf numFmtId="22" fontId="33" fillId="5" borderId="47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47" xfId="0" applyFont="1" applyFill="1" applyBorder="1" applyAlignment="1">
      <alignment horizontal="center" vertical="center"/>
    </xf>
    <xf numFmtId="0" fontId="44" fillId="5" borderId="4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6" fillId="6" borderId="47" xfId="9" applyBorder="1" applyAlignment="1">
      <alignment horizontal="center"/>
    </xf>
    <xf numFmtId="0" fontId="11" fillId="5" borderId="47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22" fontId="44" fillId="5" borderId="47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1" borderId="24" xfId="0" applyFont="1" applyFill="1" applyBorder="1" applyAlignment="1">
      <alignment horizontal="center" vertical="center" wrapText="1"/>
    </xf>
    <xf numFmtId="0" fontId="41" fillId="41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4"/>
      <tableStyleElement type="headerRow" dxfId="293"/>
      <tableStyleElement type="totalRow" dxfId="292"/>
      <tableStyleElement type="firstColumn" dxfId="291"/>
      <tableStyleElement type="lastColumn" dxfId="290"/>
      <tableStyleElement type="firstRowStripe" dxfId="289"/>
      <tableStyleElement type="firstColumnStripe" dxfId="2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4486" TargetMode="External"/><Relationship Id="rId13" Type="http://schemas.openxmlformats.org/officeDocument/2006/relationships/hyperlink" Target="http://s460-helpdesk/CAisd/pdmweb.exe?OP=SEARCH+FACTORY=in+SKIPLIST=1+QBE.EQ.id=3464937" TargetMode="External"/><Relationship Id="rId18" Type="http://schemas.openxmlformats.org/officeDocument/2006/relationships/hyperlink" Target="http://s460-helpdesk/CAisd/pdmweb.exe?OP=SEARCH+FACTORY=in+SKIPLIST=1+QBE.EQ.id=3464778" TargetMode="External"/><Relationship Id="rId26" Type="http://schemas.openxmlformats.org/officeDocument/2006/relationships/hyperlink" Target="http://s460-helpdesk/CAisd/pdmweb.exe?OP=SEARCH+FACTORY=in+SKIPLIST=1+QBE.EQ.id=3464572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464745" TargetMode="External"/><Relationship Id="rId7" Type="http://schemas.openxmlformats.org/officeDocument/2006/relationships/hyperlink" Target="http://s460-helpdesk/CAisd/pdmweb.exe?OP=SEARCH+FACTORY=in+SKIPLIST=1+QBE.EQ.id=3464502" TargetMode="External"/><Relationship Id="rId12" Type="http://schemas.openxmlformats.org/officeDocument/2006/relationships/hyperlink" Target="http://s460-helpdesk/CAisd/pdmweb.exe?OP=SEARCH+FACTORY=in+SKIPLIST=1+QBE.EQ.id=3464428" TargetMode="External"/><Relationship Id="rId17" Type="http://schemas.openxmlformats.org/officeDocument/2006/relationships/hyperlink" Target="http://s460-helpdesk/CAisd/pdmweb.exe?OP=SEARCH+FACTORY=in+SKIPLIST=1+QBE.EQ.id=3464783" TargetMode="External"/><Relationship Id="rId25" Type="http://schemas.openxmlformats.org/officeDocument/2006/relationships/hyperlink" Target="http://s460-helpdesk/CAisd/pdmweb.exe?OP=SEARCH+FACTORY=in+SKIPLIST=1+QBE.EQ.id=34645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4821" TargetMode="External"/><Relationship Id="rId20" Type="http://schemas.openxmlformats.org/officeDocument/2006/relationships/hyperlink" Target="http://s460-helpdesk/CAisd/pdmweb.exe?OP=SEARCH+FACTORY=in+SKIPLIST=1+QBE.EQ.id=3464764" TargetMode="External"/><Relationship Id="rId29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4455" TargetMode="External"/><Relationship Id="rId24" Type="http://schemas.openxmlformats.org/officeDocument/2006/relationships/hyperlink" Target="http://s460-helpdesk/CAisd/pdmweb.exe?OP=SEARCH+FACTORY=in+SKIPLIST=1+QBE.EQ.id=346459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4835" TargetMode="External"/><Relationship Id="rId23" Type="http://schemas.openxmlformats.org/officeDocument/2006/relationships/hyperlink" Target="http://s460-helpdesk/CAisd/pdmweb.exe?OP=SEARCH+FACTORY=in+SKIPLIST=1+QBE.EQ.id=346468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464471" TargetMode="External"/><Relationship Id="rId19" Type="http://schemas.openxmlformats.org/officeDocument/2006/relationships/hyperlink" Target="http://s460-helpdesk/CAisd/pdmweb.exe?OP=SEARCH+FACTORY=in+SKIPLIST=1+QBE.EQ.id=3464770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4481" TargetMode="External"/><Relationship Id="rId14" Type="http://schemas.openxmlformats.org/officeDocument/2006/relationships/hyperlink" Target="http://s460-helpdesk/CAisd/pdmweb.exe?OP=SEARCH+FACTORY=in+SKIPLIST=1+QBE.EQ.id=3464875" TargetMode="External"/><Relationship Id="rId22" Type="http://schemas.openxmlformats.org/officeDocument/2006/relationships/hyperlink" Target="http://s460-helpdesk/CAisd/pdmweb.exe?OP=SEARCH+FACTORY=in+SKIPLIST=1+QBE.EQ.id=3464701" TargetMode="External"/><Relationship Id="rId27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3"/>
  <sheetViews>
    <sheetView tabSelected="1" zoomScale="85" zoomScaleNormal="85" workbookViewId="0">
      <pane ySplit="4" topLeftCell="A69" activePane="bottomLeft" state="frozen"/>
      <selection pane="bottomLeft" activeCell="Q4" sqref="Q1:Q1048576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1.7109375" style="85" bestFit="1" customWidth="1"/>
    <col min="6" max="6" width="11.140625" style="49" bestFit="1" customWidth="1"/>
    <col min="7" max="7" width="50.5703125" style="49" bestFit="1" customWidth="1"/>
    <col min="8" max="11" width="5.28515625" style="49" bestFit="1" customWidth="1"/>
    <col min="12" max="12" width="51.85546875" style="49" bestFit="1" customWidth="1"/>
    <col min="13" max="13" width="18.7109375" style="71" bestFit="1" customWidth="1"/>
    <col min="14" max="14" width="16.5703125" style="89" bestFit="1" customWidth="1"/>
    <col min="15" max="15" width="39.140625" style="89" bestFit="1" customWidth="1"/>
    <col min="16" max="16" width="21.5703125" style="75" bestFit="1" customWidth="1"/>
    <col min="17" max="17" width="52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01" t="s">
        <v>2161</v>
      </c>
      <c r="B1" s="101"/>
      <c r="C1" s="101"/>
      <c r="D1" s="101"/>
      <c r="E1" s="102"/>
      <c r="F1" s="102"/>
      <c r="G1" s="102"/>
      <c r="H1" s="102"/>
      <c r="I1" s="102"/>
      <c r="J1" s="102"/>
      <c r="K1" s="102"/>
      <c r="L1" s="101"/>
      <c r="M1" s="101"/>
      <c r="N1" s="101"/>
      <c r="O1" s="101"/>
      <c r="P1" s="101"/>
      <c r="Q1" s="101"/>
    </row>
    <row r="2" spans="1:17" ht="18" x14ac:dyDescent="0.25">
      <c r="A2" s="99" t="s">
        <v>2158</v>
      </c>
      <c r="B2" s="99"/>
      <c r="C2" s="99"/>
      <c r="D2" s="99"/>
      <c r="E2" s="100"/>
      <c r="F2" s="100"/>
      <c r="G2" s="100"/>
      <c r="H2" s="100"/>
      <c r="I2" s="100"/>
      <c r="J2" s="100"/>
      <c r="K2" s="100"/>
      <c r="L2" s="99"/>
      <c r="M2" s="99"/>
      <c r="N2" s="99"/>
      <c r="O2" s="99"/>
      <c r="P2" s="99"/>
      <c r="Q2" s="99"/>
    </row>
    <row r="3" spans="1:17" ht="18.75" thickBot="1" x14ac:dyDescent="0.3">
      <c r="A3" s="103" t="s">
        <v>2532</v>
      </c>
      <c r="B3" s="103"/>
      <c r="C3" s="103"/>
      <c r="D3" s="103"/>
      <c r="E3" s="104"/>
      <c r="F3" s="104"/>
      <c r="G3" s="104"/>
      <c r="H3" s="104"/>
      <c r="I3" s="104"/>
      <c r="J3" s="104"/>
      <c r="K3" s="104"/>
      <c r="L3" s="103"/>
      <c r="M3" s="103"/>
      <c r="N3" s="103"/>
      <c r="O3" s="103"/>
      <c r="P3" s="103"/>
      <c r="Q3" s="10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2458</v>
      </c>
      <c r="H4" s="79"/>
      <c r="I4" s="79"/>
      <c r="J4" s="79"/>
      <c r="K4" s="79"/>
      <c r="L4" s="46" t="s">
        <v>2414</v>
      </c>
      <c r="M4" s="50" t="s">
        <v>14</v>
      </c>
      <c r="N4" s="50" t="s">
        <v>2424</v>
      </c>
      <c r="O4" s="77" t="s">
        <v>2469</v>
      </c>
      <c r="P4" s="77" t="s">
        <v>2453</v>
      </c>
      <c r="Q4" s="77" t="s">
        <v>2447</v>
      </c>
    </row>
    <row r="5" spans="1:17" ht="18" x14ac:dyDescent="0.25">
      <c r="A5" s="86" t="str">
        <f>VLOOKUP(E5,'LISTADO ATM'!$A$2:$C$894,3,0)</f>
        <v>ESTE</v>
      </c>
      <c r="B5" s="94">
        <v>335750816</v>
      </c>
      <c r="C5" s="87">
        <v>44193.719212962962</v>
      </c>
      <c r="D5" s="87" t="s">
        <v>2189</v>
      </c>
      <c r="E5" s="93">
        <v>803</v>
      </c>
      <c r="F5" s="86" t="str">
        <f>VLOOKUP(E5,VIP!$A$2:$O10905,2,0)</f>
        <v>DRBR803</v>
      </c>
      <c r="G5" s="96" t="str">
        <f>VLOOKUP(E5,'LISTADO ATM'!$A$2:$B$893,2,0)</f>
        <v xml:space="preserve">ATM Hotel Be Live Canoa (Bayahibe) I </v>
      </c>
      <c r="H5" s="96" t="str">
        <f>VLOOKUP(E5,VIP!$A$2:$O15731,7,FALSE)</f>
        <v>Si</v>
      </c>
      <c r="I5" s="96" t="str">
        <f>VLOOKUP(E5,VIP!$A$2:$O7700,8,FALSE)</f>
        <v>Si</v>
      </c>
      <c r="J5" s="96" t="str">
        <f>VLOOKUP(E5,VIP!$A$2:$O7648,8,FALSE)</f>
        <v>Si</v>
      </c>
      <c r="K5" s="96" t="str">
        <f>VLOOKUP(E5,VIP!$A$2:$O11224,6,0)</f>
        <v>NO</v>
      </c>
      <c r="L5" s="96" t="s">
        <v>2254</v>
      </c>
      <c r="M5" s="88" t="s">
        <v>2462</v>
      </c>
      <c r="N5" s="98" t="s">
        <v>2489</v>
      </c>
      <c r="O5" s="96" t="s">
        <v>2473</v>
      </c>
      <c r="P5" s="96"/>
      <c r="Q5" s="90" t="s">
        <v>2254</v>
      </c>
    </row>
    <row r="6" spans="1:17" ht="18" x14ac:dyDescent="0.25">
      <c r="A6" s="86" t="str">
        <f>VLOOKUP(E6,'LISTADO ATM'!$A$2:$C$894,3,0)</f>
        <v>DISTRITO NACIONAL</v>
      </c>
      <c r="B6" s="94">
        <v>335753555</v>
      </c>
      <c r="C6" s="87">
        <v>44197.06658564815</v>
      </c>
      <c r="D6" s="87" t="s">
        <v>2189</v>
      </c>
      <c r="E6" s="93">
        <v>639</v>
      </c>
      <c r="F6" s="86" t="str">
        <f>VLOOKUP(E6,VIP!$A$2:$O11051,2,0)</f>
        <v>DRBR639</v>
      </c>
      <c r="G6" s="96" t="str">
        <f>VLOOKUP(E6,'LISTADO ATM'!$A$2:$B$893,2,0)</f>
        <v xml:space="preserve">ATM Comisión Militar MOPC </v>
      </c>
      <c r="H6" s="96" t="str">
        <f>VLOOKUP(E6,VIP!$A$2:$O15973,7,FALSE)</f>
        <v>Si</v>
      </c>
      <c r="I6" s="96" t="str">
        <f>VLOOKUP(E6,VIP!$A$2:$O7938,8,FALSE)</f>
        <v>Si</v>
      </c>
      <c r="J6" s="96" t="str">
        <f>VLOOKUP(E6,VIP!$A$2:$O7888,8,FALSE)</f>
        <v>Si</v>
      </c>
      <c r="K6" s="96" t="str">
        <f>VLOOKUP(E6,VIP!$A$2:$O11462,6,0)</f>
        <v>NO</v>
      </c>
      <c r="L6" s="96" t="s">
        <v>2228</v>
      </c>
      <c r="M6" s="88" t="s">
        <v>2462</v>
      </c>
      <c r="N6" s="88" t="s">
        <v>2478</v>
      </c>
      <c r="O6" s="96" t="s">
        <v>2473</v>
      </c>
      <c r="P6" s="91"/>
      <c r="Q6" s="90" t="s">
        <v>2228</v>
      </c>
    </row>
    <row r="7" spans="1:17" ht="18" x14ac:dyDescent="0.25">
      <c r="A7" s="86" t="str">
        <f>VLOOKUP(E7,'LISTADO ATM'!$A$2:$C$894,3,0)</f>
        <v>DISTRITO NACIONAL</v>
      </c>
      <c r="B7" s="94">
        <v>335753605</v>
      </c>
      <c r="C7" s="87">
        <v>44197.994108796294</v>
      </c>
      <c r="D7" s="87" t="s">
        <v>2189</v>
      </c>
      <c r="E7" s="93">
        <v>493</v>
      </c>
      <c r="F7" s="86" t="str">
        <f>VLOOKUP(E7,VIP!$A$2:$O11079,2,0)</f>
        <v>DRBR493</v>
      </c>
      <c r="G7" s="96" t="str">
        <f>VLOOKUP(E7,'LISTADO ATM'!$A$2:$B$893,2,0)</f>
        <v xml:space="preserve">ATM Oficina Haina Occidental II </v>
      </c>
      <c r="H7" s="96" t="str">
        <f>VLOOKUP(E7,VIP!$A$2:$O16000,7,FALSE)</f>
        <v>Si</v>
      </c>
      <c r="I7" s="96" t="str">
        <f>VLOOKUP(E7,VIP!$A$2:$O7965,8,FALSE)</f>
        <v>Si</v>
      </c>
      <c r="J7" s="96" t="str">
        <f>VLOOKUP(E7,VIP!$A$2:$O7915,8,FALSE)</f>
        <v>Si</v>
      </c>
      <c r="K7" s="96" t="str">
        <f>VLOOKUP(E7,VIP!$A$2:$O11489,6,0)</f>
        <v>NO</v>
      </c>
      <c r="L7" s="96" t="s">
        <v>2228</v>
      </c>
      <c r="M7" s="88" t="s">
        <v>2462</v>
      </c>
      <c r="N7" s="88" t="s">
        <v>2478</v>
      </c>
      <c r="O7" s="96" t="s">
        <v>2473</v>
      </c>
      <c r="P7" s="91"/>
      <c r="Q7" s="90" t="s">
        <v>2228</v>
      </c>
    </row>
    <row r="8" spans="1:17" s="92" customFormat="1" ht="16.5" customHeight="1" x14ac:dyDescent="0.25">
      <c r="A8" s="86" t="str">
        <f>VLOOKUP(E8,'LISTADO ATM'!$A$2:$C$894,3,0)</f>
        <v>SUR</v>
      </c>
      <c r="B8" s="94">
        <v>335753701</v>
      </c>
      <c r="C8" s="87">
        <v>44199.335578703707</v>
      </c>
      <c r="D8" s="87" t="s">
        <v>2189</v>
      </c>
      <c r="E8" s="93">
        <v>751</v>
      </c>
      <c r="F8" s="86" t="str">
        <f>VLOOKUP(E8,VIP!$A$2:$O11078,2,0)</f>
        <v>DRBR751</v>
      </c>
      <c r="G8" s="96" t="str">
        <f>VLOOKUP(E8,'LISTADO ATM'!$A$2:$B$893,2,0)</f>
        <v>ATM Eco Petroleo Camilo</v>
      </c>
      <c r="H8" s="96" t="str">
        <f>VLOOKUP(E8,VIP!$A$2:$O15999,7,FALSE)</f>
        <v>N/A</v>
      </c>
      <c r="I8" s="96" t="str">
        <f>VLOOKUP(E8,VIP!$A$2:$O7964,8,FALSE)</f>
        <v>N/A</v>
      </c>
      <c r="J8" s="96" t="str">
        <f>VLOOKUP(E8,VIP!$A$2:$O7914,8,FALSE)</f>
        <v>N/A</v>
      </c>
      <c r="K8" s="96" t="str">
        <f>VLOOKUP(E8,VIP!$A$2:$O11488,6,0)</f>
        <v>N/A</v>
      </c>
      <c r="L8" s="96" t="s">
        <v>2228</v>
      </c>
      <c r="M8" s="88" t="s">
        <v>2462</v>
      </c>
      <c r="N8" s="88" t="s">
        <v>2478</v>
      </c>
      <c r="O8" s="96" t="s">
        <v>2473</v>
      </c>
      <c r="P8" s="91"/>
      <c r="Q8" s="90" t="s">
        <v>2228</v>
      </c>
    </row>
    <row r="9" spans="1:17" s="92" customFormat="1" ht="16.5" customHeight="1" x14ac:dyDescent="0.25">
      <c r="A9" s="86" t="str">
        <f>VLOOKUP(E9,'LISTADO ATM'!$A$2:$C$894,3,0)</f>
        <v>NORTE</v>
      </c>
      <c r="B9" s="94">
        <v>335753706</v>
      </c>
      <c r="C9" s="87">
        <v>44199.375509259262</v>
      </c>
      <c r="D9" s="87" t="s">
        <v>2190</v>
      </c>
      <c r="E9" s="93">
        <v>291</v>
      </c>
      <c r="F9" s="86" t="str">
        <f>VLOOKUP(E9,VIP!$A$2:$O11093,2,0)</f>
        <v>DRBR291</v>
      </c>
      <c r="G9" s="96" t="str">
        <f>VLOOKUP(E9,'LISTADO ATM'!$A$2:$B$893,2,0)</f>
        <v xml:space="preserve">ATM S/M Jumbo Las Colinas </v>
      </c>
      <c r="H9" s="96" t="str">
        <f>VLOOKUP(E9,VIP!$A$2:$O16014,7,FALSE)</f>
        <v>Si</v>
      </c>
      <c r="I9" s="96" t="str">
        <f>VLOOKUP(E9,VIP!$A$2:$O7979,8,FALSE)</f>
        <v>Si</v>
      </c>
      <c r="J9" s="96" t="str">
        <f>VLOOKUP(E9,VIP!$A$2:$O7929,8,FALSE)</f>
        <v>Si</v>
      </c>
      <c r="K9" s="96" t="str">
        <f>VLOOKUP(E9,VIP!$A$2:$O11503,6,0)</f>
        <v>NO</v>
      </c>
      <c r="L9" s="96" t="s">
        <v>2254</v>
      </c>
      <c r="M9" s="88" t="s">
        <v>2462</v>
      </c>
      <c r="N9" s="88" t="s">
        <v>2478</v>
      </c>
      <c r="O9" s="96" t="s">
        <v>2471</v>
      </c>
      <c r="P9" s="91"/>
      <c r="Q9" s="90" t="s">
        <v>2254</v>
      </c>
    </row>
    <row r="10" spans="1:17" s="92" customFormat="1" ht="16.5" customHeight="1" x14ac:dyDescent="0.25">
      <c r="A10" s="86" t="str">
        <f>VLOOKUP(E10,'LISTADO ATM'!$A$2:$C$894,3,0)</f>
        <v>DISTRITO NACIONAL</v>
      </c>
      <c r="B10" s="94" t="s">
        <v>2482</v>
      </c>
      <c r="C10" s="87">
        <v>44200.557164351849</v>
      </c>
      <c r="D10" s="87" t="s">
        <v>2189</v>
      </c>
      <c r="E10" s="93">
        <v>938</v>
      </c>
      <c r="F10" s="86" t="str">
        <f>VLOOKUP(E10,VIP!$A$2:$O11062,2,0)</f>
        <v>DRBR938</v>
      </c>
      <c r="G10" s="96" t="str">
        <f>VLOOKUP(E10,'LISTADO ATM'!$A$2:$B$893,2,0)</f>
        <v xml:space="preserve">ATM Autobanco Oficina Filadelfia Plaza </v>
      </c>
      <c r="H10" s="96" t="str">
        <f>VLOOKUP(E10,VIP!$A$2:$O15983,7,FALSE)</f>
        <v>Si</v>
      </c>
      <c r="I10" s="96" t="str">
        <f>VLOOKUP(E10,VIP!$A$2:$O7948,8,FALSE)</f>
        <v>Si</v>
      </c>
      <c r="J10" s="96" t="str">
        <f>VLOOKUP(E10,VIP!$A$2:$O7898,8,FALSE)</f>
        <v>Si</v>
      </c>
      <c r="K10" s="96" t="str">
        <f>VLOOKUP(E10,VIP!$A$2:$O11472,6,0)</f>
        <v>NO</v>
      </c>
      <c r="L10" s="96" t="s">
        <v>2228</v>
      </c>
      <c r="M10" s="88" t="s">
        <v>2462</v>
      </c>
      <c r="N10" s="88" t="s">
        <v>2478</v>
      </c>
      <c r="O10" s="96" t="s">
        <v>2473</v>
      </c>
      <c r="P10" s="91"/>
      <c r="Q10" s="90" t="s">
        <v>2228</v>
      </c>
    </row>
    <row r="11" spans="1:17" ht="18" x14ac:dyDescent="0.25">
      <c r="A11" s="86" t="str">
        <f>VLOOKUP(E11,'LISTADO ATM'!$A$2:$C$894,3,0)</f>
        <v>DISTRITO NACIONAL</v>
      </c>
      <c r="B11" s="94" t="s">
        <v>2483</v>
      </c>
      <c r="C11" s="87">
        <v>44201.420567129629</v>
      </c>
      <c r="D11" s="87" t="s">
        <v>2189</v>
      </c>
      <c r="E11" s="93">
        <v>231</v>
      </c>
      <c r="F11" s="86" t="str">
        <f>VLOOKUP(E11,VIP!$A$2:$O11071,2,0)</f>
        <v>DRBR231</v>
      </c>
      <c r="G11" s="96" t="str">
        <f>VLOOKUP(E11,'LISTADO ATM'!$A$2:$B$893,2,0)</f>
        <v xml:space="preserve">ATM Oficina Zona Oriental </v>
      </c>
      <c r="H11" s="96" t="str">
        <f>VLOOKUP(E11,VIP!$A$2:$O15992,7,FALSE)</f>
        <v>Si</v>
      </c>
      <c r="I11" s="96" t="str">
        <f>VLOOKUP(E11,VIP!$A$2:$O7957,8,FALSE)</f>
        <v>Si</v>
      </c>
      <c r="J11" s="96" t="str">
        <f>VLOOKUP(E11,VIP!$A$2:$O7907,8,FALSE)</f>
        <v>Si</v>
      </c>
      <c r="K11" s="96" t="str">
        <f>VLOOKUP(E11,VIP!$A$2:$O11481,6,0)</f>
        <v>SI</v>
      </c>
      <c r="L11" s="96" t="s">
        <v>2228</v>
      </c>
      <c r="M11" s="88" t="s">
        <v>2462</v>
      </c>
      <c r="N11" s="88" t="s">
        <v>2478</v>
      </c>
      <c r="O11" s="96" t="s">
        <v>2473</v>
      </c>
      <c r="P11" s="91"/>
      <c r="Q11" s="90" t="s">
        <v>2228</v>
      </c>
    </row>
    <row r="12" spans="1:17" ht="18" x14ac:dyDescent="0.25">
      <c r="A12" s="86" t="str">
        <f>VLOOKUP(E12,'LISTADO ATM'!$A$2:$C$894,3,0)</f>
        <v>DISTRITO NACIONAL</v>
      </c>
      <c r="B12" s="94" t="s">
        <v>2484</v>
      </c>
      <c r="C12" s="87">
        <v>44201.846504629626</v>
      </c>
      <c r="D12" s="87" t="s">
        <v>2465</v>
      </c>
      <c r="E12" s="93">
        <v>642</v>
      </c>
      <c r="F12" s="86" t="str">
        <f>VLOOKUP(E12,VIP!$A$2:$O11098,2,0)</f>
        <v>DRBR24O</v>
      </c>
      <c r="G12" s="96" t="str">
        <f>VLOOKUP(E12,'LISTADO ATM'!$A$2:$B$893,2,0)</f>
        <v xml:space="preserve">ATM OMSA Sto. Dgo. </v>
      </c>
      <c r="H12" s="96" t="str">
        <f>VLOOKUP(E12,VIP!$A$2:$O16019,7,FALSE)</f>
        <v>Si</v>
      </c>
      <c r="I12" s="96" t="str">
        <f>VLOOKUP(E12,VIP!$A$2:$O7984,8,FALSE)</f>
        <v>Si</v>
      </c>
      <c r="J12" s="96" t="str">
        <f>VLOOKUP(E12,VIP!$A$2:$O7934,8,FALSE)</f>
        <v>Si</v>
      </c>
      <c r="K12" s="96" t="str">
        <f>VLOOKUP(E12,VIP!$A$2:$O11508,6,0)</f>
        <v>NO</v>
      </c>
      <c r="L12" s="96" t="s">
        <v>2455</v>
      </c>
      <c r="M12" s="88" t="s">
        <v>2462</v>
      </c>
      <c r="N12" s="88" t="s">
        <v>2470</v>
      </c>
      <c r="O12" s="96" t="s">
        <v>2472</v>
      </c>
      <c r="P12" s="91"/>
      <c r="Q12" s="90" t="s">
        <v>2455</v>
      </c>
    </row>
    <row r="13" spans="1:17" ht="18" x14ac:dyDescent="0.25">
      <c r="A13" s="86" t="str">
        <f>VLOOKUP(E13,'LISTADO ATM'!$A$2:$C$894,3,0)</f>
        <v>NORTE</v>
      </c>
      <c r="B13" s="94" t="s">
        <v>2487</v>
      </c>
      <c r="C13" s="87">
        <v>44201.860636574071</v>
      </c>
      <c r="D13" s="87" t="s">
        <v>2468</v>
      </c>
      <c r="E13" s="93">
        <v>775</v>
      </c>
      <c r="F13" s="86" t="str">
        <f>VLOOKUP(E13,VIP!$A$2:$O11112,2,0)</f>
        <v>DRBR450</v>
      </c>
      <c r="G13" s="96" t="str">
        <f>VLOOKUP(E13,'LISTADO ATM'!$A$2:$B$893,2,0)</f>
        <v xml:space="preserve">ATM S/M Lilo (Montecristi) </v>
      </c>
      <c r="H13" s="96" t="str">
        <f>VLOOKUP(E13,VIP!$A$2:$O16033,7,FALSE)</f>
        <v>Si</v>
      </c>
      <c r="I13" s="96" t="str">
        <f>VLOOKUP(E13,VIP!$A$2:$O7998,8,FALSE)</f>
        <v>Si</v>
      </c>
      <c r="J13" s="96" t="str">
        <f>VLOOKUP(E13,VIP!$A$2:$O7948,8,FALSE)</f>
        <v>Si</v>
      </c>
      <c r="K13" s="96" t="str">
        <f>VLOOKUP(E13,VIP!$A$2:$O11522,6,0)</f>
        <v>NO</v>
      </c>
      <c r="L13" s="96" t="s">
        <v>2423</v>
      </c>
      <c r="M13" s="88" t="s">
        <v>2462</v>
      </c>
      <c r="N13" s="88" t="s">
        <v>2470</v>
      </c>
      <c r="O13" s="96" t="s">
        <v>2475</v>
      </c>
      <c r="P13" s="91"/>
      <c r="Q13" s="90" t="s">
        <v>2423</v>
      </c>
    </row>
    <row r="14" spans="1:17" ht="18" x14ac:dyDescent="0.25">
      <c r="A14" s="86" t="str">
        <f>VLOOKUP(E14,'LISTADO ATM'!$A$2:$C$894,3,0)</f>
        <v>DISTRITO NACIONAL</v>
      </c>
      <c r="B14" s="94" t="s">
        <v>2486</v>
      </c>
      <c r="C14" s="87">
        <v>44201.900706018518</v>
      </c>
      <c r="D14" s="87" t="s">
        <v>2189</v>
      </c>
      <c r="E14" s="93">
        <v>816</v>
      </c>
      <c r="F14" s="86" t="str">
        <f>VLOOKUP(E14,VIP!$A$2:$O11106,2,0)</f>
        <v>DRBR816</v>
      </c>
      <c r="G14" s="96" t="str">
        <f>VLOOKUP(E14,'LISTADO ATM'!$A$2:$B$893,2,0)</f>
        <v xml:space="preserve">ATM Oficina Pedro Brand </v>
      </c>
      <c r="H14" s="96" t="str">
        <f>VLOOKUP(E14,VIP!$A$2:$O16027,7,FALSE)</f>
        <v>Si</v>
      </c>
      <c r="I14" s="96" t="str">
        <f>VLOOKUP(E14,VIP!$A$2:$O7992,8,FALSE)</f>
        <v>Si</v>
      </c>
      <c r="J14" s="96" t="str">
        <f>VLOOKUP(E14,VIP!$A$2:$O7942,8,FALSE)</f>
        <v>Si</v>
      </c>
      <c r="K14" s="96" t="str">
        <f>VLOOKUP(E14,VIP!$A$2:$O11516,6,0)</f>
        <v>NO</v>
      </c>
      <c r="L14" s="96" t="s">
        <v>2254</v>
      </c>
      <c r="M14" s="88" t="s">
        <v>2462</v>
      </c>
      <c r="N14" s="88" t="s">
        <v>2478</v>
      </c>
      <c r="O14" s="96" t="s">
        <v>2473</v>
      </c>
      <c r="P14" s="91"/>
      <c r="Q14" s="90" t="s">
        <v>2254</v>
      </c>
    </row>
    <row r="15" spans="1:17" ht="18" x14ac:dyDescent="0.25">
      <c r="A15" s="86" t="str">
        <f>VLOOKUP(E15,'LISTADO ATM'!$A$2:$C$894,3,0)</f>
        <v>DISTRITO NACIONAL</v>
      </c>
      <c r="B15" s="94" t="s">
        <v>2485</v>
      </c>
      <c r="C15" s="87">
        <v>44201.91777777778</v>
      </c>
      <c r="D15" s="87" t="s">
        <v>2466</v>
      </c>
      <c r="E15" s="93">
        <v>231</v>
      </c>
      <c r="F15" s="86" t="str">
        <f>VLOOKUP(E15,VIP!$A$2:$O11098,2,0)</f>
        <v>DRBR231</v>
      </c>
      <c r="G15" s="96" t="str">
        <f>VLOOKUP(E15,'LISTADO ATM'!$A$2:$B$893,2,0)</f>
        <v xml:space="preserve">ATM Oficina Zona Oriental </v>
      </c>
      <c r="H15" s="96" t="str">
        <f>VLOOKUP(E15,VIP!$A$2:$O16019,7,FALSE)</f>
        <v>Si</v>
      </c>
      <c r="I15" s="96" t="str">
        <f>VLOOKUP(E15,VIP!$A$2:$O7984,8,FALSE)</f>
        <v>Si</v>
      </c>
      <c r="J15" s="96" t="str">
        <f>VLOOKUP(E15,VIP!$A$2:$O7934,8,FALSE)</f>
        <v>Si</v>
      </c>
      <c r="K15" s="96" t="str">
        <f>VLOOKUP(E15,VIP!$A$2:$O11508,6,0)</f>
        <v>SI</v>
      </c>
      <c r="L15" s="96" t="s">
        <v>2488</v>
      </c>
      <c r="M15" s="88" t="s">
        <v>2462</v>
      </c>
      <c r="N15" s="88" t="s">
        <v>2470</v>
      </c>
      <c r="O15" s="96" t="s">
        <v>2474</v>
      </c>
      <c r="P15" s="91"/>
      <c r="Q15" s="90" t="s">
        <v>2488</v>
      </c>
    </row>
    <row r="16" spans="1:17" ht="18" x14ac:dyDescent="0.25">
      <c r="A16" s="86" t="str">
        <f>VLOOKUP(E16,'LISTADO ATM'!$A$2:$C$894,3,0)</f>
        <v>DISTRITO NACIONAL</v>
      </c>
      <c r="B16" s="94" t="s">
        <v>2490</v>
      </c>
      <c r="C16" s="87">
        <v>44202.461944444447</v>
      </c>
      <c r="D16" s="87" t="s">
        <v>2189</v>
      </c>
      <c r="E16" s="93">
        <v>26</v>
      </c>
      <c r="F16" s="86" t="str">
        <f>VLOOKUP(E16,VIP!$A$2:$O11087,2,0)</f>
        <v>DRBR221</v>
      </c>
      <c r="G16" s="96" t="str">
        <f>VLOOKUP(E16,'LISTADO ATM'!$A$2:$B$893,2,0)</f>
        <v>ATM S/M Jumbo San Isidro</v>
      </c>
      <c r="H16" s="96" t="str">
        <f>VLOOKUP(E16,VIP!$A$2:$O16008,7,FALSE)</f>
        <v>Si</v>
      </c>
      <c r="I16" s="96" t="str">
        <f>VLOOKUP(E16,VIP!$A$2:$O7973,8,FALSE)</f>
        <v>Si</v>
      </c>
      <c r="J16" s="96" t="str">
        <f>VLOOKUP(E16,VIP!$A$2:$O7923,8,FALSE)</f>
        <v>Si</v>
      </c>
      <c r="K16" s="96" t="str">
        <f>VLOOKUP(E16,VIP!$A$2:$O11497,6,0)</f>
        <v>NO</v>
      </c>
      <c r="L16" s="96" t="s">
        <v>2426</v>
      </c>
      <c r="M16" s="88" t="s">
        <v>2462</v>
      </c>
      <c r="N16" s="88" t="s">
        <v>2470</v>
      </c>
      <c r="O16" s="96" t="s">
        <v>2473</v>
      </c>
      <c r="P16" s="91"/>
      <c r="Q16" s="90" t="s">
        <v>2426</v>
      </c>
    </row>
    <row r="17" spans="1:17" ht="18" x14ac:dyDescent="0.25">
      <c r="A17" s="86" t="str">
        <f>VLOOKUP(E17,'LISTADO ATM'!$A$2:$C$894,3,0)</f>
        <v>DISTRITO NACIONAL</v>
      </c>
      <c r="B17" s="94" t="s">
        <v>2491</v>
      </c>
      <c r="C17" s="87">
        <v>44202.478958333333</v>
      </c>
      <c r="D17" s="87" t="s">
        <v>2465</v>
      </c>
      <c r="E17" s="93">
        <v>525</v>
      </c>
      <c r="F17" s="86" t="str">
        <f>VLOOKUP(E17,VIP!$A$2:$O11089,2,0)</f>
        <v>DRBR525</v>
      </c>
      <c r="G17" s="96" t="str">
        <f>VLOOKUP(E17,'LISTADO ATM'!$A$2:$B$893,2,0)</f>
        <v>ATM S/M Bravo Las Americas</v>
      </c>
      <c r="H17" s="96" t="str">
        <f>VLOOKUP(E17,VIP!$A$2:$O16010,7,FALSE)</f>
        <v>Si</v>
      </c>
      <c r="I17" s="96" t="str">
        <f>VLOOKUP(E17,VIP!$A$2:$O7975,8,FALSE)</f>
        <v>Si</v>
      </c>
      <c r="J17" s="96" t="str">
        <f>VLOOKUP(E17,VIP!$A$2:$O7925,8,FALSE)</f>
        <v>Si</v>
      </c>
      <c r="K17" s="96" t="str">
        <f>VLOOKUP(E17,VIP!$A$2:$O11499,6,0)</f>
        <v>NO</v>
      </c>
      <c r="L17" s="96" t="s">
        <v>2423</v>
      </c>
      <c r="M17" s="88" t="s">
        <v>2462</v>
      </c>
      <c r="N17" s="88" t="s">
        <v>2470</v>
      </c>
      <c r="O17" s="96" t="s">
        <v>2472</v>
      </c>
      <c r="P17" s="91"/>
      <c r="Q17" s="90" t="s">
        <v>2423</v>
      </c>
    </row>
    <row r="18" spans="1:17" ht="18" x14ac:dyDescent="0.25">
      <c r="A18" s="86" t="str">
        <f>VLOOKUP(E18,'LISTADO ATM'!$A$2:$C$894,3,0)</f>
        <v>ESTE</v>
      </c>
      <c r="B18" s="94" t="s">
        <v>2492</v>
      </c>
      <c r="C18" s="87">
        <v>44202.494606481479</v>
      </c>
      <c r="D18" s="87" t="s">
        <v>2465</v>
      </c>
      <c r="E18" s="93">
        <v>795</v>
      </c>
      <c r="F18" s="86" t="str">
        <f>VLOOKUP(E18,VIP!$A$2:$O11090,2,0)</f>
        <v>DRBR795</v>
      </c>
      <c r="G18" s="96" t="str">
        <f>VLOOKUP(E18,'LISTADO ATM'!$A$2:$B$893,2,0)</f>
        <v xml:space="preserve">ATM UNP Guaymate (La Romana) </v>
      </c>
      <c r="H18" s="96" t="str">
        <f>VLOOKUP(E18,VIP!$A$2:$O16011,7,FALSE)</f>
        <v>Si</v>
      </c>
      <c r="I18" s="96" t="str">
        <f>VLOOKUP(E18,VIP!$A$2:$O7976,8,FALSE)</f>
        <v>Si</v>
      </c>
      <c r="J18" s="96" t="str">
        <f>VLOOKUP(E18,VIP!$A$2:$O7926,8,FALSE)</f>
        <v>Si</v>
      </c>
      <c r="K18" s="96" t="str">
        <f>VLOOKUP(E18,VIP!$A$2:$O11500,6,0)</f>
        <v>NO</v>
      </c>
      <c r="L18" s="96" t="s">
        <v>2455</v>
      </c>
      <c r="M18" s="88" t="s">
        <v>2462</v>
      </c>
      <c r="N18" s="88" t="s">
        <v>2470</v>
      </c>
      <c r="O18" s="96" t="s">
        <v>2472</v>
      </c>
      <c r="P18" s="91"/>
      <c r="Q18" s="90" t="s">
        <v>2503</v>
      </c>
    </row>
    <row r="19" spans="1:17" ht="18" x14ac:dyDescent="0.25">
      <c r="A19" s="86" t="str">
        <f>VLOOKUP(E19,'LISTADO ATM'!$A$2:$C$894,3,0)</f>
        <v>ESTE</v>
      </c>
      <c r="B19" s="94" t="s">
        <v>2493</v>
      </c>
      <c r="C19" s="87">
        <v>44202.497604166667</v>
      </c>
      <c r="D19" s="87" t="s">
        <v>2465</v>
      </c>
      <c r="E19" s="93">
        <v>824</v>
      </c>
      <c r="F19" s="86" t="str">
        <f>VLOOKUP(E19,VIP!$A$2:$O11091,2,0)</f>
        <v>DRBR824</v>
      </c>
      <c r="G19" s="96" t="str">
        <f>VLOOKUP(E19,'LISTADO ATM'!$A$2:$B$893,2,0)</f>
        <v xml:space="preserve">ATM Multiplaza (Higuey) </v>
      </c>
      <c r="H19" s="96" t="str">
        <f>VLOOKUP(E19,VIP!$A$2:$O16012,7,FALSE)</f>
        <v>Si</v>
      </c>
      <c r="I19" s="96" t="str">
        <f>VLOOKUP(E19,VIP!$A$2:$O7977,8,FALSE)</f>
        <v>Si</v>
      </c>
      <c r="J19" s="96" t="str">
        <f>VLOOKUP(E19,VIP!$A$2:$O7927,8,FALSE)</f>
        <v>Si</v>
      </c>
      <c r="K19" s="96" t="str">
        <f>VLOOKUP(E19,VIP!$A$2:$O11501,6,0)</f>
        <v>NO</v>
      </c>
      <c r="L19" s="96" t="s">
        <v>2423</v>
      </c>
      <c r="M19" s="88" t="s">
        <v>2462</v>
      </c>
      <c r="N19" s="88" t="s">
        <v>2470</v>
      </c>
      <c r="O19" s="96" t="s">
        <v>2472</v>
      </c>
      <c r="P19" s="91"/>
      <c r="Q19" s="90" t="s">
        <v>2423</v>
      </c>
    </row>
    <row r="20" spans="1:17" ht="18" x14ac:dyDescent="0.25">
      <c r="A20" s="86" t="str">
        <f>VLOOKUP(E20,'LISTADO ATM'!$A$2:$C$894,3,0)</f>
        <v>DISTRITO NACIONAL</v>
      </c>
      <c r="B20" s="94" t="s">
        <v>2494</v>
      </c>
      <c r="C20" s="87">
        <v>44202.505613425928</v>
      </c>
      <c r="D20" s="87" t="s">
        <v>2189</v>
      </c>
      <c r="E20" s="93">
        <v>587</v>
      </c>
      <c r="F20" s="86" t="str">
        <f>VLOOKUP(E20,VIP!$A$2:$O11092,2,0)</f>
        <v>DRBR123</v>
      </c>
      <c r="G20" s="96" t="str">
        <f>VLOOKUP(E20,'LISTADO ATM'!$A$2:$B$893,2,0)</f>
        <v xml:space="preserve">ATM Cuerpo de Ayudantes Militares </v>
      </c>
      <c r="H20" s="96" t="str">
        <f>VLOOKUP(E20,VIP!$A$2:$O16013,7,FALSE)</f>
        <v>Si</v>
      </c>
      <c r="I20" s="96" t="str">
        <f>VLOOKUP(E20,VIP!$A$2:$O7978,8,FALSE)</f>
        <v>Si</v>
      </c>
      <c r="J20" s="96" t="str">
        <f>VLOOKUP(E20,VIP!$A$2:$O7928,8,FALSE)</f>
        <v>Si</v>
      </c>
      <c r="K20" s="96" t="str">
        <f>VLOOKUP(E20,VIP!$A$2:$O11502,6,0)</f>
        <v>NO</v>
      </c>
      <c r="L20" s="96" t="s">
        <v>2254</v>
      </c>
      <c r="M20" s="88" t="s">
        <v>2462</v>
      </c>
      <c r="N20" s="88" t="s">
        <v>2470</v>
      </c>
      <c r="O20" s="96" t="s">
        <v>2473</v>
      </c>
      <c r="P20" s="91"/>
      <c r="Q20" s="90" t="s">
        <v>2254</v>
      </c>
    </row>
    <row r="21" spans="1:17" ht="18" x14ac:dyDescent="0.25">
      <c r="A21" s="86" t="str">
        <f>VLOOKUP(E21,'LISTADO ATM'!$A$2:$C$894,3,0)</f>
        <v>DISTRITO NACIONAL</v>
      </c>
      <c r="B21" s="94" t="s">
        <v>2495</v>
      </c>
      <c r="C21" s="87">
        <v>44202.594652777778</v>
      </c>
      <c r="D21" s="87" t="s">
        <v>2465</v>
      </c>
      <c r="E21" s="93">
        <v>425</v>
      </c>
      <c r="F21" s="86" t="str">
        <f>VLOOKUP(E21,VIP!$A$2:$O11095,2,0)</f>
        <v>DRBR425</v>
      </c>
      <c r="G21" s="96" t="str">
        <f>VLOOKUP(E21,'LISTADO ATM'!$A$2:$B$893,2,0)</f>
        <v xml:space="preserve">ATM UNP Jumbo Luperón II </v>
      </c>
      <c r="H21" s="96" t="str">
        <f>VLOOKUP(E21,VIP!$A$2:$O16016,7,FALSE)</f>
        <v>Si</v>
      </c>
      <c r="I21" s="96" t="str">
        <f>VLOOKUP(E21,VIP!$A$2:$O7981,8,FALSE)</f>
        <v>Si</v>
      </c>
      <c r="J21" s="96" t="str">
        <f>VLOOKUP(E21,VIP!$A$2:$O7931,8,FALSE)</f>
        <v>Si</v>
      </c>
      <c r="K21" s="96" t="str">
        <f>VLOOKUP(E21,VIP!$A$2:$O11505,6,0)</f>
        <v>NO</v>
      </c>
      <c r="L21" s="96" t="s">
        <v>2423</v>
      </c>
      <c r="M21" s="88" t="s">
        <v>2462</v>
      </c>
      <c r="N21" s="88" t="s">
        <v>2470</v>
      </c>
      <c r="O21" s="96" t="s">
        <v>2472</v>
      </c>
      <c r="P21" s="91"/>
      <c r="Q21" s="90" t="s">
        <v>2423</v>
      </c>
    </row>
    <row r="22" spans="1:17" ht="18" x14ac:dyDescent="0.25">
      <c r="A22" s="86" t="str">
        <f>VLOOKUP(E22,'LISTADO ATM'!$A$2:$C$894,3,0)</f>
        <v>DISTRITO NACIONAL</v>
      </c>
      <c r="B22" s="94" t="s">
        <v>2496</v>
      </c>
      <c r="C22" s="87">
        <v>44202.615011574075</v>
      </c>
      <c r="D22" s="87" t="s">
        <v>2189</v>
      </c>
      <c r="E22" s="93">
        <v>696</v>
      </c>
      <c r="F22" s="86" t="str">
        <f>VLOOKUP(E22,VIP!$A$2:$O11097,2,0)</f>
        <v>DRBR696</v>
      </c>
      <c r="G22" s="96" t="str">
        <f>VLOOKUP(E22,'LISTADO ATM'!$A$2:$B$893,2,0)</f>
        <v>ATM Olé Jacobo Majluta</v>
      </c>
      <c r="H22" s="96" t="str">
        <f>VLOOKUP(E22,VIP!$A$2:$O16018,7,FALSE)</f>
        <v>Si</v>
      </c>
      <c r="I22" s="96" t="str">
        <f>VLOOKUP(E22,VIP!$A$2:$O7983,8,FALSE)</f>
        <v>Si</v>
      </c>
      <c r="J22" s="96" t="str">
        <f>VLOOKUP(E22,VIP!$A$2:$O7933,8,FALSE)</f>
        <v>Si</v>
      </c>
      <c r="K22" s="96" t="str">
        <f>VLOOKUP(E22,VIP!$A$2:$O11507,6,0)</f>
        <v>NO</v>
      </c>
      <c r="L22" s="96" t="s">
        <v>2228</v>
      </c>
      <c r="M22" s="88" t="s">
        <v>2462</v>
      </c>
      <c r="N22" s="88" t="s">
        <v>2470</v>
      </c>
      <c r="O22" s="96" t="s">
        <v>2473</v>
      </c>
      <c r="P22" s="91"/>
      <c r="Q22" s="90" t="s">
        <v>2228</v>
      </c>
    </row>
    <row r="23" spans="1:17" ht="18" x14ac:dyDescent="0.25">
      <c r="A23" s="86" t="str">
        <f>VLOOKUP(E23,'LISTADO ATM'!$A$2:$C$894,3,0)</f>
        <v>DISTRITO NACIONAL</v>
      </c>
      <c r="B23" s="94" t="s">
        <v>2497</v>
      </c>
      <c r="C23" s="87">
        <v>44202.615902777776</v>
      </c>
      <c r="D23" s="87" t="s">
        <v>2189</v>
      </c>
      <c r="E23" s="93">
        <v>169</v>
      </c>
      <c r="F23" s="86" t="str">
        <f>VLOOKUP(E23,VIP!$A$2:$O11098,2,0)</f>
        <v>DRBR169</v>
      </c>
      <c r="G23" s="96" t="str">
        <f>VLOOKUP(E23,'LISTADO ATM'!$A$2:$B$893,2,0)</f>
        <v xml:space="preserve">ATM Oficina Caonabo </v>
      </c>
      <c r="H23" s="96" t="str">
        <f>VLOOKUP(E23,VIP!$A$2:$O16019,7,FALSE)</f>
        <v>Si</v>
      </c>
      <c r="I23" s="96" t="str">
        <f>VLOOKUP(E23,VIP!$A$2:$O7984,8,FALSE)</f>
        <v>Si</v>
      </c>
      <c r="J23" s="96" t="str">
        <f>VLOOKUP(E23,VIP!$A$2:$O7934,8,FALSE)</f>
        <v>Si</v>
      </c>
      <c r="K23" s="96" t="str">
        <f>VLOOKUP(E23,VIP!$A$2:$O11508,6,0)</f>
        <v>NO</v>
      </c>
      <c r="L23" s="96" t="s">
        <v>2228</v>
      </c>
      <c r="M23" s="88" t="s">
        <v>2462</v>
      </c>
      <c r="N23" s="88" t="s">
        <v>2470</v>
      </c>
      <c r="O23" s="96" t="s">
        <v>2473</v>
      </c>
      <c r="P23" s="91"/>
      <c r="Q23" s="90" t="s">
        <v>2228</v>
      </c>
    </row>
    <row r="24" spans="1:17" ht="18" x14ac:dyDescent="0.25">
      <c r="A24" s="86" t="str">
        <f>VLOOKUP(E24,'LISTADO ATM'!$A$2:$C$894,3,0)</f>
        <v>DISTRITO NACIONAL</v>
      </c>
      <c r="B24" s="94" t="s">
        <v>2498</v>
      </c>
      <c r="C24" s="87">
        <v>44202.621747685182</v>
      </c>
      <c r="D24" s="87" t="s">
        <v>2189</v>
      </c>
      <c r="E24" s="93">
        <v>152</v>
      </c>
      <c r="F24" s="86" t="str">
        <f>VLOOKUP(E24,VIP!$A$2:$O11099,2,0)</f>
        <v>DRBR152</v>
      </c>
      <c r="G24" s="96" t="str">
        <f>VLOOKUP(E24,'LISTADO ATM'!$A$2:$B$893,2,0)</f>
        <v xml:space="preserve">ATM Kiosco Megacentro II </v>
      </c>
      <c r="H24" s="96" t="str">
        <f>VLOOKUP(E24,VIP!$A$2:$O16020,7,FALSE)</f>
        <v>Si</v>
      </c>
      <c r="I24" s="96" t="str">
        <f>VLOOKUP(E24,VIP!$A$2:$O7985,8,FALSE)</f>
        <v>Si</v>
      </c>
      <c r="J24" s="96" t="str">
        <f>VLOOKUP(E24,VIP!$A$2:$O7935,8,FALSE)</f>
        <v>Si</v>
      </c>
      <c r="K24" s="96" t="str">
        <f>VLOOKUP(E24,VIP!$A$2:$O11509,6,0)</f>
        <v>NO</v>
      </c>
      <c r="L24" s="96" t="s">
        <v>2228</v>
      </c>
      <c r="M24" s="88" t="s">
        <v>2462</v>
      </c>
      <c r="N24" s="88" t="s">
        <v>2470</v>
      </c>
      <c r="O24" s="96" t="s">
        <v>2473</v>
      </c>
      <c r="P24" s="91"/>
      <c r="Q24" s="90" t="s">
        <v>2228</v>
      </c>
    </row>
    <row r="25" spans="1:17" ht="18" x14ac:dyDescent="0.25">
      <c r="A25" s="86" t="str">
        <f>VLOOKUP(E25,'LISTADO ATM'!$A$2:$C$894,3,0)</f>
        <v>DISTRITO NACIONAL</v>
      </c>
      <c r="B25" s="94" t="s">
        <v>2499</v>
      </c>
      <c r="C25" s="87">
        <v>44202.632407407407</v>
      </c>
      <c r="D25" s="87" t="s">
        <v>2189</v>
      </c>
      <c r="E25" s="93">
        <v>300</v>
      </c>
      <c r="F25" s="86" t="str">
        <f>VLOOKUP(E25,VIP!$A$2:$O11100,2,0)</f>
        <v>DRBR300</v>
      </c>
      <c r="G25" s="96" t="str">
        <f>VLOOKUP(E25,'LISTADO ATM'!$A$2:$B$893,2,0)</f>
        <v xml:space="preserve">ATM S/M Aprezio Los Guaricanos </v>
      </c>
      <c r="H25" s="96" t="str">
        <f>VLOOKUP(E25,VIP!$A$2:$O16021,7,FALSE)</f>
        <v>Si</v>
      </c>
      <c r="I25" s="96" t="str">
        <f>VLOOKUP(E25,VIP!$A$2:$O7986,8,FALSE)</f>
        <v>Si</v>
      </c>
      <c r="J25" s="96" t="str">
        <f>VLOOKUP(E25,VIP!$A$2:$O7936,8,FALSE)</f>
        <v>Si</v>
      </c>
      <c r="K25" s="96" t="str">
        <f>VLOOKUP(E25,VIP!$A$2:$O11510,6,0)</f>
        <v>NO</v>
      </c>
      <c r="L25" s="96" t="s">
        <v>2452</v>
      </c>
      <c r="M25" s="88" t="s">
        <v>2462</v>
      </c>
      <c r="N25" s="88" t="s">
        <v>2470</v>
      </c>
      <c r="O25" s="96" t="s">
        <v>2473</v>
      </c>
      <c r="P25" s="91"/>
      <c r="Q25" s="90" t="s">
        <v>2452</v>
      </c>
    </row>
    <row r="26" spans="1:17" ht="18" x14ac:dyDescent="0.25">
      <c r="A26" s="86" t="str">
        <f>VLOOKUP(E26,'LISTADO ATM'!$A$2:$C$894,3,0)</f>
        <v>NORTE</v>
      </c>
      <c r="B26" s="94" t="s">
        <v>2500</v>
      </c>
      <c r="C26" s="87">
        <v>44202.636053240742</v>
      </c>
      <c r="D26" s="87" t="s">
        <v>2190</v>
      </c>
      <c r="E26" s="93">
        <v>285</v>
      </c>
      <c r="F26" s="86" t="str">
        <f>VLOOKUP(E26,VIP!$A$2:$O11101,2,0)</f>
        <v>DRBR285</v>
      </c>
      <c r="G26" s="96" t="str">
        <f>VLOOKUP(E26,'LISTADO ATM'!$A$2:$B$893,2,0)</f>
        <v xml:space="preserve">ATM Oficina Camino Real (Puerto Plata) </v>
      </c>
      <c r="H26" s="96" t="str">
        <f>VLOOKUP(E26,VIP!$A$2:$O16022,7,FALSE)</f>
        <v>Si</v>
      </c>
      <c r="I26" s="96" t="str">
        <f>VLOOKUP(E26,VIP!$A$2:$O7987,8,FALSE)</f>
        <v>Si</v>
      </c>
      <c r="J26" s="96" t="str">
        <f>VLOOKUP(E26,VIP!$A$2:$O7937,8,FALSE)</f>
        <v>Si</v>
      </c>
      <c r="K26" s="96" t="str">
        <f>VLOOKUP(E26,VIP!$A$2:$O11511,6,0)</f>
        <v>NO</v>
      </c>
      <c r="L26" s="96" t="s">
        <v>2254</v>
      </c>
      <c r="M26" s="98" t="s">
        <v>2554</v>
      </c>
      <c r="N26" s="88" t="s">
        <v>2470</v>
      </c>
      <c r="O26" s="96" t="s">
        <v>2477</v>
      </c>
      <c r="P26" s="91"/>
      <c r="Q26" s="98">
        <v>44378.453472222223</v>
      </c>
    </row>
    <row r="27" spans="1:17" ht="18" x14ac:dyDescent="0.25">
      <c r="A27" s="86" t="str">
        <f>VLOOKUP(E27,'LISTADO ATM'!$A$2:$C$894,3,0)</f>
        <v>DISTRITO NACIONAL</v>
      </c>
      <c r="B27" s="94" t="s">
        <v>2501</v>
      </c>
      <c r="C27" s="87">
        <v>44202.638333333336</v>
      </c>
      <c r="D27" s="87" t="s">
        <v>2189</v>
      </c>
      <c r="E27" s="93">
        <v>409</v>
      </c>
      <c r="F27" s="86" t="str">
        <f>VLOOKUP(E27,VIP!$A$2:$O11102,2,0)</f>
        <v>DRBR409</v>
      </c>
      <c r="G27" s="96" t="str">
        <f>VLOOKUP(E27,'LISTADO ATM'!$A$2:$B$893,2,0)</f>
        <v xml:space="preserve">ATM Oficina Las Palmas de Herrera I </v>
      </c>
      <c r="H27" s="96" t="str">
        <f>VLOOKUP(E27,VIP!$A$2:$O16023,7,FALSE)</f>
        <v>Si</v>
      </c>
      <c r="I27" s="96" t="str">
        <f>VLOOKUP(E27,VIP!$A$2:$O7988,8,FALSE)</f>
        <v>Si</v>
      </c>
      <c r="J27" s="96" t="str">
        <f>VLOOKUP(E27,VIP!$A$2:$O7938,8,FALSE)</f>
        <v>Si</v>
      </c>
      <c r="K27" s="96" t="str">
        <f>VLOOKUP(E27,VIP!$A$2:$O11512,6,0)</f>
        <v>NO</v>
      </c>
      <c r="L27" s="96" t="s">
        <v>2452</v>
      </c>
      <c r="M27" s="88" t="s">
        <v>2462</v>
      </c>
      <c r="N27" s="88" t="s">
        <v>2470</v>
      </c>
      <c r="O27" s="96" t="s">
        <v>2473</v>
      </c>
      <c r="P27" s="91"/>
      <c r="Q27" s="90" t="s">
        <v>2452</v>
      </c>
    </row>
    <row r="28" spans="1:17" ht="18" x14ac:dyDescent="0.25">
      <c r="A28" s="86" t="str">
        <f>VLOOKUP(E28,'LISTADO ATM'!$A$2:$C$894,3,0)</f>
        <v>DISTRITO NACIONAL</v>
      </c>
      <c r="B28" s="94" t="s">
        <v>2502</v>
      </c>
      <c r="C28" s="87">
        <v>44202.640659722223</v>
      </c>
      <c r="D28" s="87" t="s">
        <v>2189</v>
      </c>
      <c r="E28" s="93">
        <v>611</v>
      </c>
      <c r="F28" s="86" t="str">
        <f>VLOOKUP(E28,VIP!$A$2:$O11103,2,0)</f>
        <v>DRBR611</v>
      </c>
      <c r="G28" s="96" t="str">
        <f>VLOOKUP(E28,'LISTADO ATM'!$A$2:$B$893,2,0)</f>
        <v xml:space="preserve">ATM DGII Sede Central </v>
      </c>
      <c r="H28" s="96" t="str">
        <f>VLOOKUP(E28,VIP!$A$2:$O16024,7,FALSE)</f>
        <v>Si</v>
      </c>
      <c r="I28" s="96" t="str">
        <f>VLOOKUP(E28,VIP!$A$2:$O7989,8,FALSE)</f>
        <v>Si</v>
      </c>
      <c r="J28" s="96" t="str">
        <f>VLOOKUP(E28,VIP!$A$2:$O7939,8,FALSE)</f>
        <v>Si</v>
      </c>
      <c r="K28" s="96" t="str">
        <f>VLOOKUP(E28,VIP!$A$2:$O11513,6,0)</f>
        <v>NO</v>
      </c>
      <c r="L28" s="96" t="s">
        <v>2452</v>
      </c>
      <c r="M28" s="88" t="s">
        <v>2462</v>
      </c>
      <c r="N28" s="88" t="s">
        <v>2470</v>
      </c>
      <c r="O28" s="96" t="s">
        <v>2473</v>
      </c>
      <c r="P28" s="91"/>
      <c r="Q28" s="90" t="s">
        <v>2452</v>
      </c>
    </row>
    <row r="29" spans="1:17" ht="18" x14ac:dyDescent="0.25">
      <c r="A29" s="86" t="str">
        <f>VLOOKUP(E29,'LISTADO ATM'!$A$2:$C$894,3,0)</f>
        <v>ESTE</v>
      </c>
      <c r="B29" s="94" t="s">
        <v>2518</v>
      </c>
      <c r="C29" s="87">
        <v>44202.657847222225</v>
      </c>
      <c r="D29" s="87" t="s">
        <v>2189</v>
      </c>
      <c r="E29" s="93">
        <v>353</v>
      </c>
      <c r="F29" s="86" t="str">
        <f>VLOOKUP(E29,VIP!$A$2:$O11123,2,0)</f>
        <v>DRBR353</v>
      </c>
      <c r="G29" s="96" t="str">
        <f>VLOOKUP(E29,'LISTADO ATM'!$A$2:$B$893,2,0)</f>
        <v xml:space="preserve">ATM Estación Boulevard Juan Dolio </v>
      </c>
      <c r="H29" s="96" t="str">
        <f>VLOOKUP(E29,VIP!$A$2:$O16044,7,FALSE)</f>
        <v>Si</v>
      </c>
      <c r="I29" s="96" t="str">
        <f>VLOOKUP(E29,VIP!$A$2:$O8009,8,FALSE)</f>
        <v>Si</v>
      </c>
      <c r="J29" s="96" t="str">
        <f>VLOOKUP(E29,VIP!$A$2:$O7959,8,FALSE)</f>
        <v>Si</v>
      </c>
      <c r="K29" s="96" t="str">
        <f>VLOOKUP(E29,VIP!$A$2:$O11533,6,0)</f>
        <v>NO</v>
      </c>
      <c r="L29" s="96" t="s">
        <v>2228</v>
      </c>
      <c r="M29" s="98" t="s">
        <v>2554</v>
      </c>
      <c r="N29" s="88" t="s">
        <v>2470</v>
      </c>
      <c r="O29" s="96" t="s">
        <v>2473</v>
      </c>
      <c r="P29" s="91"/>
      <c r="Q29" s="98">
        <v>44378.453472222223</v>
      </c>
    </row>
    <row r="30" spans="1:17" ht="18" x14ac:dyDescent="0.25">
      <c r="A30" s="86" t="str">
        <f>VLOOKUP(E30,'LISTADO ATM'!$A$2:$C$894,3,0)</f>
        <v>DISTRITO NACIONAL</v>
      </c>
      <c r="B30" s="94" t="s">
        <v>2517</v>
      </c>
      <c r="C30" s="87">
        <v>44202.660104166665</v>
      </c>
      <c r="D30" s="87" t="s">
        <v>2189</v>
      </c>
      <c r="E30" s="93">
        <v>966</v>
      </c>
      <c r="F30" s="86" t="str">
        <f>VLOOKUP(E30,VIP!$A$2:$O11122,2,0)</f>
        <v>DRBR966</v>
      </c>
      <c r="G30" s="96" t="str">
        <f>VLOOKUP(E30,'LISTADO ATM'!$A$2:$B$893,2,0)</f>
        <v>ATM Centro Medico Real</v>
      </c>
      <c r="H30" s="96" t="str">
        <f>VLOOKUP(E30,VIP!$A$2:$O16043,7,FALSE)</f>
        <v>Si</v>
      </c>
      <c r="I30" s="96" t="str">
        <f>VLOOKUP(E30,VIP!$A$2:$O8008,8,FALSE)</f>
        <v>Si</v>
      </c>
      <c r="J30" s="96" t="str">
        <f>VLOOKUP(E30,VIP!$A$2:$O7958,8,FALSE)</f>
        <v>Si</v>
      </c>
      <c r="K30" s="96" t="str">
        <f>VLOOKUP(E30,VIP!$A$2:$O11532,6,0)</f>
        <v>NO</v>
      </c>
      <c r="L30" s="96" t="s">
        <v>2228</v>
      </c>
      <c r="M30" s="88" t="s">
        <v>2462</v>
      </c>
      <c r="N30" s="88" t="s">
        <v>2470</v>
      </c>
      <c r="O30" s="96" t="s">
        <v>2473</v>
      </c>
      <c r="P30" s="91"/>
      <c r="Q30" s="90" t="s">
        <v>2228</v>
      </c>
    </row>
    <row r="31" spans="1:17" ht="18" x14ac:dyDescent="0.25">
      <c r="A31" s="86" t="str">
        <f>VLOOKUP(E31,'LISTADO ATM'!$A$2:$C$894,3,0)</f>
        <v>NORTE</v>
      </c>
      <c r="B31" s="94" t="s">
        <v>2516</v>
      </c>
      <c r="C31" s="87">
        <v>44202.680486111109</v>
      </c>
      <c r="D31" s="87" t="s">
        <v>2190</v>
      </c>
      <c r="E31" s="93">
        <v>88</v>
      </c>
      <c r="F31" s="86" t="str">
        <f>VLOOKUP(E31,VIP!$A$2:$O11121,2,0)</f>
        <v>DRBR088</v>
      </c>
      <c r="G31" s="96" t="str">
        <f>VLOOKUP(E31,'LISTADO ATM'!$A$2:$B$893,2,0)</f>
        <v xml:space="preserve">ATM S/M La Fuente (Santiago) </v>
      </c>
      <c r="H31" s="96" t="str">
        <f>VLOOKUP(E31,VIP!$A$2:$O16042,7,FALSE)</f>
        <v>Si</v>
      </c>
      <c r="I31" s="96" t="str">
        <f>VLOOKUP(E31,VIP!$A$2:$O8007,8,FALSE)</f>
        <v>Si</v>
      </c>
      <c r="J31" s="96" t="str">
        <f>VLOOKUP(E31,VIP!$A$2:$O7957,8,FALSE)</f>
        <v>Si</v>
      </c>
      <c r="K31" s="96" t="str">
        <f>VLOOKUP(E31,VIP!$A$2:$O11531,6,0)</f>
        <v>NO</v>
      </c>
      <c r="L31" s="96" t="s">
        <v>2228</v>
      </c>
      <c r="M31" s="88" t="s">
        <v>2462</v>
      </c>
      <c r="N31" s="88" t="s">
        <v>2470</v>
      </c>
      <c r="O31" s="96" t="s">
        <v>2473</v>
      </c>
      <c r="P31" s="91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94" t="s">
        <v>2515</v>
      </c>
      <c r="C32" s="87">
        <v>44202.695023148146</v>
      </c>
      <c r="D32" s="87" t="s">
        <v>2189</v>
      </c>
      <c r="E32" s="93">
        <v>955</v>
      </c>
      <c r="F32" s="86" t="str">
        <f>VLOOKUP(E32,VIP!$A$2:$O11120,2,0)</f>
        <v>DRBR955</v>
      </c>
      <c r="G32" s="96" t="str">
        <f>VLOOKUP(E32,'LISTADO ATM'!$A$2:$B$893,2,0)</f>
        <v xml:space="preserve">ATM Oficina Americana Independencia II </v>
      </c>
      <c r="H32" s="96" t="str">
        <f>VLOOKUP(E32,VIP!$A$2:$O16041,7,FALSE)</f>
        <v>Si</v>
      </c>
      <c r="I32" s="96" t="str">
        <f>VLOOKUP(E32,VIP!$A$2:$O8006,8,FALSE)</f>
        <v>Si</v>
      </c>
      <c r="J32" s="96" t="str">
        <f>VLOOKUP(E32,VIP!$A$2:$O7956,8,FALSE)</f>
        <v>Si</v>
      </c>
      <c r="K32" s="96" t="str">
        <f>VLOOKUP(E32,VIP!$A$2:$O11530,6,0)</f>
        <v>NO</v>
      </c>
      <c r="L32" s="96" t="s">
        <v>2228</v>
      </c>
      <c r="M32" s="98" t="s">
        <v>2554</v>
      </c>
      <c r="N32" s="88" t="s">
        <v>2470</v>
      </c>
      <c r="O32" s="96" t="s">
        <v>2473</v>
      </c>
      <c r="P32" s="91"/>
      <c r="Q32" s="98">
        <v>44378.453472222223</v>
      </c>
    </row>
    <row r="33" spans="1:17" ht="18" x14ac:dyDescent="0.25">
      <c r="A33" s="86" t="str">
        <f>VLOOKUP(E33,'LISTADO ATM'!$A$2:$C$894,3,0)</f>
        <v>NORTE</v>
      </c>
      <c r="B33" s="94" t="s">
        <v>2514</v>
      </c>
      <c r="C33" s="87">
        <v>44202.702997685185</v>
      </c>
      <c r="D33" s="87" t="s">
        <v>2190</v>
      </c>
      <c r="E33" s="93">
        <v>351</v>
      </c>
      <c r="F33" s="86" t="str">
        <f>VLOOKUP(E33,VIP!$A$2:$O11119,2,0)</f>
        <v>DRBR351</v>
      </c>
      <c r="G33" s="96" t="str">
        <f>VLOOKUP(E33,'LISTADO ATM'!$A$2:$B$893,2,0)</f>
        <v xml:space="preserve">ATM S/M José Luís (Puerto Plata) </v>
      </c>
      <c r="H33" s="96" t="str">
        <f>VLOOKUP(E33,VIP!$A$2:$O16040,7,FALSE)</f>
        <v>Si</v>
      </c>
      <c r="I33" s="96" t="str">
        <f>VLOOKUP(E33,VIP!$A$2:$O8005,8,FALSE)</f>
        <v>Si</v>
      </c>
      <c r="J33" s="96" t="str">
        <f>VLOOKUP(E33,VIP!$A$2:$O7955,8,FALSE)</f>
        <v>Si</v>
      </c>
      <c r="K33" s="96" t="str">
        <f>VLOOKUP(E33,VIP!$A$2:$O11529,6,0)</f>
        <v>NO</v>
      </c>
      <c r="L33" s="96" t="s">
        <v>2228</v>
      </c>
      <c r="M33" s="88" t="s">
        <v>2462</v>
      </c>
      <c r="N33" s="88" t="s">
        <v>2470</v>
      </c>
      <c r="O33" s="96" t="s">
        <v>2473</v>
      </c>
      <c r="P33" s="91"/>
      <c r="Q33" s="90" t="s">
        <v>2228</v>
      </c>
    </row>
    <row r="34" spans="1:17" ht="18" x14ac:dyDescent="0.25">
      <c r="A34" s="86" t="str">
        <f>VLOOKUP(E34,'LISTADO ATM'!$A$2:$C$894,3,0)</f>
        <v>DISTRITO NACIONAL</v>
      </c>
      <c r="B34" s="94" t="s">
        <v>2513</v>
      </c>
      <c r="C34" s="87">
        <v>44202.711770833332</v>
      </c>
      <c r="D34" s="87" t="s">
        <v>2465</v>
      </c>
      <c r="E34" s="93">
        <v>744</v>
      </c>
      <c r="F34" s="86" t="str">
        <f>VLOOKUP(E34,VIP!$A$2:$O11116,2,0)</f>
        <v>DRBR289</v>
      </c>
      <c r="G34" s="96" t="str">
        <f>VLOOKUP(E34,'LISTADO ATM'!$A$2:$B$893,2,0)</f>
        <v xml:space="preserve">ATM Multicentro La Sirena Venezuela </v>
      </c>
      <c r="H34" s="96" t="str">
        <f>VLOOKUP(E34,VIP!$A$2:$O16037,7,FALSE)</f>
        <v>Si</v>
      </c>
      <c r="I34" s="96" t="str">
        <f>VLOOKUP(E34,VIP!$A$2:$O8002,8,FALSE)</f>
        <v>Si</v>
      </c>
      <c r="J34" s="96" t="str">
        <f>VLOOKUP(E34,VIP!$A$2:$O7952,8,FALSE)</f>
        <v>Si</v>
      </c>
      <c r="K34" s="96" t="str">
        <f>VLOOKUP(E34,VIP!$A$2:$O11526,6,0)</f>
        <v>SI</v>
      </c>
      <c r="L34" s="96" t="s">
        <v>2423</v>
      </c>
      <c r="M34" s="98" t="s">
        <v>2554</v>
      </c>
      <c r="N34" s="88" t="s">
        <v>2470</v>
      </c>
      <c r="O34" s="96" t="s">
        <v>2472</v>
      </c>
      <c r="P34" s="91"/>
      <c r="Q34" s="98">
        <v>44378.453472222223</v>
      </c>
    </row>
    <row r="35" spans="1:17" ht="18" x14ac:dyDescent="0.25">
      <c r="A35" s="86" t="str">
        <f>VLOOKUP(E35,'LISTADO ATM'!$A$2:$C$894,3,0)</f>
        <v>DISTRITO NACIONAL</v>
      </c>
      <c r="B35" s="94" t="s">
        <v>2512</v>
      </c>
      <c r="C35" s="87">
        <v>44202.715509259258</v>
      </c>
      <c r="D35" s="87" t="s">
        <v>2465</v>
      </c>
      <c r="E35" s="93">
        <v>983</v>
      </c>
      <c r="F35" s="86" t="str">
        <f>VLOOKUP(E35,VIP!$A$2:$O11115,2,0)</f>
        <v>DRBR983</v>
      </c>
      <c r="G35" s="96" t="str">
        <f>VLOOKUP(E35,'LISTADO ATM'!$A$2:$B$893,2,0)</f>
        <v xml:space="preserve">ATM Bravo República de Colombia </v>
      </c>
      <c r="H35" s="96" t="str">
        <f>VLOOKUP(E35,VIP!$A$2:$O16036,7,FALSE)</f>
        <v>Si</v>
      </c>
      <c r="I35" s="96" t="str">
        <f>VLOOKUP(E35,VIP!$A$2:$O8001,8,FALSE)</f>
        <v>No</v>
      </c>
      <c r="J35" s="96" t="str">
        <f>VLOOKUP(E35,VIP!$A$2:$O7951,8,FALSE)</f>
        <v>No</v>
      </c>
      <c r="K35" s="96" t="str">
        <f>VLOOKUP(E35,VIP!$A$2:$O11525,6,0)</f>
        <v>NO</v>
      </c>
      <c r="L35" s="96" t="s">
        <v>2423</v>
      </c>
      <c r="M35" s="88" t="s">
        <v>2462</v>
      </c>
      <c r="N35" s="88" t="s">
        <v>2470</v>
      </c>
      <c r="O35" s="96" t="s">
        <v>2472</v>
      </c>
      <c r="P35" s="91"/>
      <c r="Q35" s="90" t="s">
        <v>2423</v>
      </c>
    </row>
    <row r="36" spans="1:17" ht="18" x14ac:dyDescent="0.25">
      <c r="A36" s="86" t="str">
        <f>VLOOKUP(E36,'LISTADO ATM'!$A$2:$C$894,3,0)</f>
        <v>SUR</v>
      </c>
      <c r="B36" s="94" t="s">
        <v>2511</v>
      </c>
      <c r="C36" s="87">
        <v>44202.720081018517</v>
      </c>
      <c r="D36" s="87" t="s">
        <v>2465</v>
      </c>
      <c r="E36" s="93">
        <v>356</v>
      </c>
      <c r="F36" s="86" t="str">
        <f>VLOOKUP(E36,VIP!$A$2:$O11113,2,0)</f>
        <v>DRBR356</v>
      </c>
      <c r="G36" s="96" t="str">
        <f>VLOOKUP(E36,'LISTADO ATM'!$A$2:$B$893,2,0)</f>
        <v xml:space="preserve">ATM Estación Sigma (San Cristóbal) </v>
      </c>
      <c r="H36" s="96" t="str">
        <f>VLOOKUP(E36,VIP!$A$2:$O16034,7,FALSE)</f>
        <v>Si</v>
      </c>
      <c r="I36" s="96" t="str">
        <f>VLOOKUP(E36,VIP!$A$2:$O7999,8,FALSE)</f>
        <v>Si</v>
      </c>
      <c r="J36" s="96" t="str">
        <f>VLOOKUP(E36,VIP!$A$2:$O7949,8,FALSE)</f>
        <v>Si</v>
      </c>
      <c r="K36" s="96" t="str">
        <f>VLOOKUP(E36,VIP!$A$2:$O11523,6,0)</f>
        <v>NO</v>
      </c>
      <c r="L36" s="96" t="s">
        <v>2423</v>
      </c>
      <c r="M36" s="88" t="s">
        <v>2462</v>
      </c>
      <c r="N36" s="88" t="s">
        <v>2470</v>
      </c>
      <c r="O36" s="96" t="s">
        <v>2472</v>
      </c>
      <c r="P36" s="91"/>
      <c r="Q36" s="90" t="s">
        <v>2423</v>
      </c>
    </row>
    <row r="37" spans="1:17" ht="18" x14ac:dyDescent="0.25">
      <c r="A37" s="86" t="str">
        <f>VLOOKUP(E37,'LISTADO ATM'!$A$2:$C$894,3,0)</f>
        <v>NORTE</v>
      </c>
      <c r="B37" s="94" t="s">
        <v>2510</v>
      </c>
      <c r="C37" s="87">
        <v>44202.731712962966</v>
      </c>
      <c r="D37" s="87" t="s">
        <v>2465</v>
      </c>
      <c r="E37" s="93">
        <v>903</v>
      </c>
      <c r="F37" s="86" t="str">
        <f>VLOOKUP(E37,VIP!$A$2:$O11110,2,0)</f>
        <v>DRBR903</v>
      </c>
      <c r="G37" s="96" t="str">
        <f>VLOOKUP(E37,'LISTADO ATM'!$A$2:$B$893,2,0)</f>
        <v xml:space="preserve">ATM Oficina La Vega Real I </v>
      </c>
      <c r="H37" s="96" t="str">
        <f>VLOOKUP(E37,VIP!$A$2:$O16031,7,FALSE)</f>
        <v>Si</v>
      </c>
      <c r="I37" s="96" t="str">
        <f>VLOOKUP(E37,VIP!$A$2:$O7996,8,FALSE)</f>
        <v>Si</v>
      </c>
      <c r="J37" s="96" t="str">
        <f>VLOOKUP(E37,VIP!$A$2:$O7946,8,FALSE)</f>
        <v>Si</v>
      </c>
      <c r="K37" s="96" t="str">
        <f>VLOOKUP(E37,VIP!$A$2:$O11520,6,0)</f>
        <v>NO</v>
      </c>
      <c r="L37" s="96" t="s">
        <v>2423</v>
      </c>
      <c r="M37" s="88" t="s">
        <v>2462</v>
      </c>
      <c r="N37" s="88" t="s">
        <v>2470</v>
      </c>
      <c r="O37" s="96" t="s">
        <v>2472</v>
      </c>
      <c r="P37" s="91"/>
      <c r="Q37" s="90" t="s">
        <v>2423</v>
      </c>
    </row>
    <row r="38" spans="1:17" ht="18" x14ac:dyDescent="0.25">
      <c r="A38" s="86" t="str">
        <f>VLOOKUP(E38,'LISTADO ATM'!$A$2:$C$894,3,0)</f>
        <v>NORTE</v>
      </c>
      <c r="B38" s="94" t="s">
        <v>2509</v>
      </c>
      <c r="C38" s="87">
        <v>44202.73574074074</v>
      </c>
      <c r="D38" s="87" t="s">
        <v>2468</v>
      </c>
      <c r="E38" s="93">
        <v>599</v>
      </c>
      <c r="F38" s="86" t="str">
        <f>VLOOKUP(E38,VIP!$A$2:$O11109,2,0)</f>
        <v>DRBR258</v>
      </c>
      <c r="G38" s="96" t="str">
        <f>VLOOKUP(E38,'LISTADO ATM'!$A$2:$B$893,2,0)</f>
        <v xml:space="preserve">ATM Oficina Plaza Internacional (Santiago) </v>
      </c>
      <c r="H38" s="96" t="str">
        <f>VLOOKUP(E38,VIP!$A$2:$O16030,7,FALSE)</f>
        <v>Si</v>
      </c>
      <c r="I38" s="96" t="str">
        <f>VLOOKUP(E38,VIP!$A$2:$O7995,8,FALSE)</f>
        <v>Si</v>
      </c>
      <c r="J38" s="96" t="str">
        <f>VLOOKUP(E38,VIP!$A$2:$O7945,8,FALSE)</f>
        <v>Si</v>
      </c>
      <c r="K38" s="96" t="str">
        <f>VLOOKUP(E38,VIP!$A$2:$O11519,6,0)</f>
        <v>NO</v>
      </c>
      <c r="L38" s="96" t="s">
        <v>2423</v>
      </c>
      <c r="M38" s="88" t="s">
        <v>2462</v>
      </c>
      <c r="N38" s="88" t="s">
        <v>2470</v>
      </c>
      <c r="O38" s="96" t="s">
        <v>2472</v>
      </c>
      <c r="P38" s="91"/>
      <c r="Q38" s="90" t="s">
        <v>2423</v>
      </c>
    </row>
    <row r="39" spans="1:17" ht="18" x14ac:dyDescent="0.25">
      <c r="A39" s="86" t="str">
        <f>VLOOKUP(E39,'LISTADO ATM'!$A$2:$C$894,3,0)</f>
        <v>NORTE</v>
      </c>
      <c r="B39" s="94" t="s">
        <v>2508</v>
      </c>
      <c r="C39" s="87">
        <v>44202.747314814813</v>
      </c>
      <c r="D39" s="87" t="s">
        <v>2468</v>
      </c>
      <c r="E39" s="93">
        <v>741</v>
      </c>
      <c r="F39" s="86" t="str">
        <f>VLOOKUP(E39,VIP!$A$2:$O11108,2,0)</f>
        <v>DRBR460</v>
      </c>
      <c r="G39" s="96" t="str">
        <f>VLOOKUP(E39,'LISTADO ATM'!$A$2:$B$893,2,0)</f>
        <v>ATM CURNE UASD San Francisco de Macorís</v>
      </c>
      <c r="H39" s="96" t="str">
        <f>VLOOKUP(E39,VIP!$A$2:$O16029,7,FALSE)</f>
        <v>Si</v>
      </c>
      <c r="I39" s="96" t="str">
        <f>VLOOKUP(E39,VIP!$A$2:$O7994,8,FALSE)</f>
        <v>Si</v>
      </c>
      <c r="J39" s="96" t="str">
        <f>VLOOKUP(E39,VIP!$A$2:$O7944,8,FALSE)</f>
        <v>Si</v>
      </c>
      <c r="K39" s="96" t="str">
        <f>VLOOKUP(E39,VIP!$A$2:$O11518,6,0)</f>
        <v>NO</v>
      </c>
      <c r="L39" s="96" t="s">
        <v>2423</v>
      </c>
      <c r="M39" s="88" t="s">
        <v>2462</v>
      </c>
      <c r="N39" s="88" t="s">
        <v>2470</v>
      </c>
      <c r="O39" s="96" t="s">
        <v>2472</v>
      </c>
      <c r="P39" s="91"/>
      <c r="Q39" s="90" t="s">
        <v>2423</v>
      </c>
    </row>
    <row r="40" spans="1:17" ht="18" x14ac:dyDescent="0.25">
      <c r="A40" s="86" t="str">
        <f>VLOOKUP(E40,'LISTADO ATM'!$A$2:$C$894,3,0)</f>
        <v>NORTE</v>
      </c>
      <c r="B40" s="94" t="s">
        <v>2507</v>
      </c>
      <c r="C40" s="87">
        <v>44202.764791666668</v>
      </c>
      <c r="D40" s="87" t="s">
        <v>2468</v>
      </c>
      <c r="E40" s="93">
        <v>315</v>
      </c>
      <c r="F40" s="86" t="str">
        <f>VLOOKUP(E40,VIP!$A$2:$O11107,2,0)</f>
        <v>DRBR315</v>
      </c>
      <c r="G40" s="96" t="str">
        <f>VLOOKUP(E40,'LISTADO ATM'!$A$2:$B$893,2,0)</f>
        <v xml:space="preserve">ATM Oficina Estrella Sadalá </v>
      </c>
      <c r="H40" s="96" t="str">
        <f>VLOOKUP(E40,VIP!$A$2:$O16028,7,FALSE)</f>
        <v>Si</v>
      </c>
      <c r="I40" s="96" t="str">
        <f>VLOOKUP(E40,VIP!$A$2:$O7993,8,FALSE)</f>
        <v>Si</v>
      </c>
      <c r="J40" s="96" t="str">
        <f>VLOOKUP(E40,VIP!$A$2:$O7943,8,FALSE)</f>
        <v>Si</v>
      </c>
      <c r="K40" s="96" t="str">
        <f>VLOOKUP(E40,VIP!$A$2:$O11517,6,0)</f>
        <v>NO</v>
      </c>
      <c r="L40" s="96" t="s">
        <v>2455</v>
      </c>
      <c r="M40" s="88" t="s">
        <v>2462</v>
      </c>
      <c r="N40" s="88" t="s">
        <v>2470</v>
      </c>
      <c r="O40" s="96" t="s">
        <v>2472</v>
      </c>
      <c r="P40" s="91"/>
      <c r="Q40" s="90" t="s">
        <v>2455</v>
      </c>
    </row>
    <row r="41" spans="1:17" ht="18" x14ac:dyDescent="0.25">
      <c r="A41" s="86" t="str">
        <f>VLOOKUP(E41,'LISTADO ATM'!$A$2:$C$894,3,0)</f>
        <v>ESTE</v>
      </c>
      <c r="B41" s="94" t="s">
        <v>2506</v>
      </c>
      <c r="C41" s="87">
        <v>44202.766122685185</v>
      </c>
      <c r="D41" s="87" t="s">
        <v>2465</v>
      </c>
      <c r="E41" s="93">
        <v>211</v>
      </c>
      <c r="F41" s="86" t="str">
        <f>VLOOKUP(E41,VIP!$A$2:$O11106,2,0)</f>
        <v>DRBR211</v>
      </c>
      <c r="G41" s="96" t="str">
        <f>VLOOKUP(E41,'LISTADO ATM'!$A$2:$B$893,2,0)</f>
        <v xml:space="preserve">ATM Oficina La Romana I </v>
      </c>
      <c r="H41" s="96" t="str">
        <f>VLOOKUP(E41,VIP!$A$2:$O16027,7,FALSE)</f>
        <v>Si</v>
      </c>
      <c r="I41" s="96" t="str">
        <f>VLOOKUP(E41,VIP!$A$2:$O7992,8,FALSE)</f>
        <v>Si</v>
      </c>
      <c r="J41" s="96" t="str">
        <f>VLOOKUP(E41,VIP!$A$2:$O7942,8,FALSE)</f>
        <v>Si</v>
      </c>
      <c r="K41" s="96" t="str">
        <f>VLOOKUP(E41,VIP!$A$2:$O11516,6,0)</f>
        <v>NO</v>
      </c>
      <c r="L41" s="96" t="s">
        <v>2423</v>
      </c>
      <c r="M41" s="98" t="s">
        <v>2554</v>
      </c>
      <c r="N41" s="88" t="s">
        <v>2470</v>
      </c>
      <c r="O41" s="96" t="s">
        <v>2472</v>
      </c>
      <c r="P41" s="91"/>
      <c r="Q41" s="98">
        <v>44378.453472222223</v>
      </c>
    </row>
    <row r="42" spans="1:17" ht="18" x14ac:dyDescent="0.25">
      <c r="A42" s="86" t="str">
        <f>VLOOKUP(E42,'LISTADO ATM'!$A$2:$C$894,3,0)</f>
        <v>DISTRITO NACIONAL</v>
      </c>
      <c r="B42" s="94" t="s">
        <v>2505</v>
      </c>
      <c r="C42" s="87">
        <v>44202.768136574072</v>
      </c>
      <c r="D42" s="87" t="s">
        <v>2465</v>
      </c>
      <c r="E42" s="93">
        <v>713</v>
      </c>
      <c r="F42" s="86" t="str">
        <f>VLOOKUP(E42,VIP!$A$2:$O11105,2,0)</f>
        <v>DRBR016</v>
      </c>
      <c r="G42" s="96" t="str">
        <f>VLOOKUP(E42,'LISTADO ATM'!$A$2:$B$893,2,0)</f>
        <v xml:space="preserve">ATM Oficina Las Américas </v>
      </c>
      <c r="H42" s="96" t="str">
        <f>VLOOKUP(E42,VIP!$A$2:$O16026,7,FALSE)</f>
        <v>Si</v>
      </c>
      <c r="I42" s="96" t="str">
        <f>VLOOKUP(E42,VIP!$A$2:$O7991,8,FALSE)</f>
        <v>Si</v>
      </c>
      <c r="J42" s="96" t="str">
        <f>VLOOKUP(E42,VIP!$A$2:$O7941,8,FALSE)</f>
        <v>Si</v>
      </c>
      <c r="K42" s="96" t="str">
        <f>VLOOKUP(E42,VIP!$A$2:$O11515,6,0)</f>
        <v>NO</v>
      </c>
      <c r="L42" s="96" t="s">
        <v>2455</v>
      </c>
      <c r="M42" s="88" t="s">
        <v>2462</v>
      </c>
      <c r="N42" s="88" t="s">
        <v>2470</v>
      </c>
      <c r="O42" s="96" t="s">
        <v>2472</v>
      </c>
      <c r="P42" s="91"/>
      <c r="Q42" s="90" t="s">
        <v>2455</v>
      </c>
    </row>
    <row r="43" spans="1:17" ht="18" x14ac:dyDescent="0.25">
      <c r="A43" s="86" t="str">
        <f>VLOOKUP(E43,'LISTADO ATM'!$A$2:$C$894,3,0)</f>
        <v>NORTE</v>
      </c>
      <c r="B43" s="94" t="s">
        <v>2504</v>
      </c>
      <c r="C43" s="87">
        <v>44202.781655092593</v>
      </c>
      <c r="D43" s="87" t="s">
        <v>2466</v>
      </c>
      <c r="E43" s="93">
        <v>98</v>
      </c>
      <c r="F43" s="86" t="str">
        <f>VLOOKUP(E43,VIP!$A$2:$O11104,2,0)</f>
        <v>DRBR098</v>
      </c>
      <c r="G43" s="96" t="str">
        <f>VLOOKUP(E43,'LISTADO ATM'!$A$2:$B$893,2,0)</f>
        <v xml:space="preserve">ATM UNP Pimentel </v>
      </c>
      <c r="H43" s="96" t="str">
        <f>VLOOKUP(E43,VIP!$A$2:$O16025,7,FALSE)</f>
        <v>Si</v>
      </c>
      <c r="I43" s="96" t="str">
        <f>VLOOKUP(E43,VIP!$A$2:$O7990,8,FALSE)</f>
        <v>Si</v>
      </c>
      <c r="J43" s="96" t="str">
        <f>VLOOKUP(E43,VIP!$A$2:$O7940,8,FALSE)</f>
        <v>Si</v>
      </c>
      <c r="K43" s="96" t="str">
        <f>VLOOKUP(E43,VIP!$A$2:$O11514,6,0)</f>
        <v>NO</v>
      </c>
      <c r="L43" s="96" t="s">
        <v>2423</v>
      </c>
      <c r="M43" s="88" t="s">
        <v>2462</v>
      </c>
      <c r="N43" s="88" t="s">
        <v>2470</v>
      </c>
      <c r="O43" s="96" t="s">
        <v>2472</v>
      </c>
      <c r="P43" s="91"/>
      <c r="Q43" s="90" t="s">
        <v>2423</v>
      </c>
    </row>
    <row r="44" spans="1:17" ht="18" x14ac:dyDescent="0.25">
      <c r="A44" s="86" t="str">
        <f>VLOOKUP(E44,'LISTADO ATM'!$A$2:$C$894,3,0)</f>
        <v>DISTRITO NACIONAL</v>
      </c>
      <c r="B44" s="94" t="s">
        <v>2531</v>
      </c>
      <c r="C44" s="87">
        <v>44202.798993055556</v>
      </c>
      <c r="D44" s="87" t="s">
        <v>2189</v>
      </c>
      <c r="E44" s="93">
        <v>237</v>
      </c>
      <c r="F44" s="86" t="str">
        <f>VLOOKUP(E44,VIP!$A$2:$O11162,2,0)</f>
        <v>DRBR237</v>
      </c>
      <c r="G44" s="96" t="str">
        <f>VLOOKUP(E44,'LISTADO ATM'!$A$2:$B$893,2,0)</f>
        <v xml:space="preserve">ATM UNP Plaza Vásquez </v>
      </c>
      <c r="H44" s="96" t="str">
        <f>VLOOKUP(E44,VIP!$A$2:$O16083,7,FALSE)</f>
        <v>Si</v>
      </c>
      <c r="I44" s="96" t="str">
        <f>VLOOKUP(E44,VIP!$A$2:$O8048,8,FALSE)</f>
        <v>Si</v>
      </c>
      <c r="J44" s="96" t="str">
        <f>VLOOKUP(E44,VIP!$A$2:$O7998,8,FALSE)</f>
        <v>Si</v>
      </c>
      <c r="K44" s="96" t="str">
        <f>VLOOKUP(E44,VIP!$A$2:$O11572,6,0)</f>
        <v>SI</v>
      </c>
      <c r="L44" s="96" t="s">
        <v>2228</v>
      </c>
      <c r="M44" s="88" t="s">
        <v>2462</v>
      </c>
      <c r="N44" s="88" t="s">
        <v>2470</v>
      </c>
      <c r="O44" s="96" t="s">
        <v>2473</v>
      </c>
      <c r="P44" s="91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94" t="s">
        <v>2530</v>
      </c>
      <c r="C45" s="87">
        <v>44202.799895833334</v>
      </c>
      <c r="D45" s="87" t="s">
        <v>2189</v>
      </c>
      <c r="E45" s="93">
        <v>240</v>
      </c>
      <c r="F45" s="86" t="str">
        <f>VLOOKUP(E45,VIP!$A$2:$O11161,2,0)</f>
        <v>DRBR24D</v>
      </c>
      <c r="G45" s="96" t="str">
        <f>VLOOKUP(E45,'LISTADO ATM'!$A$2:$B$893,2,0)</f>
        <v xml:space="preserve">ATM Oficina Carrefour I </v>
      </c>
      <c r="H45" s="96" t="str">
        <f>VLOOKUP(E45,VIP!$A$2:$O16082,7,FALSE)</f>
        <v>Si</v>
      </c>
      <c r="I45" s="96" t="str">
        <f>VLOOKUP(E45,VIP!$A$2:$O8047,8,FALSE)</f>
        <v>Si</v>
      </c>
      <c r="J45" s="96" t="str">
        <f>VLOOKUP(E45,VIP!$A$2:$O7997,8,FALSE)</f>
        <v>Si</v>
      </c>
      <c r="K45" s="96" t="str">
        <f>VLOOKUP(E45,VIP!$A$2:$O11571,6,0)</f>
        <v>SI</v>
      </c>
      <c r="L45" s="96" t="s">
        <v>2228</v>
      </c>
      <c r="M45" s="88" t="s">
        <v>2462</v>
      </c>
      <c r="N45" s="88" t="s">
        <v>2470</v>
      </c>
      <c r="O45" s="96" t="s">
        <v>2473</v>
      </c>
      <c r="P45" s="91"/>
      <c r="Q45" s="90" t="s">
        <v>2228</v>
      </c>
    </row>
    <row r="46" spans="1:17" ht="18" x14ac:dyDescent="0.25">
      <c r="A46" s="86" t="str">
        <f>VLOOKUP(E46,'LISTADO ATM'!$A$2:$C$894,3,0)</f>
        <v>DISTRITO NACIONAL</v>
      </c>
      <c r="B46" s="94" t="s">
        <v>2529</v>
      </c>
      <c r="C46" s="87">
        <v>44202.800891203704</v>
      </c>
      <c r="D46" s="87" t="s">
        <v>2189</v>
      </c>
      <c r="E46" s="93">
        <v>522</v>
      </c>
      <c r="F46" s="86" t="str">
        <f>VLOOKUP(E46,VIP!$A$2:$O11160,2,0)</f>
        <v>DRBR522</v>
      </c>
      <c r="G46" s="96" t="str">
        <f>VLOOKUP(E46,'LISTADO ATM'!$A$2:$B$893,2,0)</f>
        <v xml:space="preserve">ATM Oficina Galería 360 </v>
      </c>
      <c r="H46" s="96" t="str">
        <f>VLOOKUP(E46,VIP!$A$2:$O16081,7,FALSE)</f>
        <v>Si</v>
      </c>
      <c r="I46" s="96" t="str">
        <f>VLOOKUP(E46,VIP!$A$2:$O8046,8,FALSE)</f>
        <v>Si</v>
      </c>
      <c r="J46" s="96" t="str">
        <f>VLOOKUP(E46,VIP!$A$2:$O7996,8,FALSE)</f>
        <v>Si</v>
      </c>
      <c r="K46" s="96" t="str">
        <f>VLOOKUP(E46,VIP!$A$2:$O11570,6,0)</f>
        <v>SI</v>
      </c>
      <c r="L46" s="96" t="s">
        <v>2228</v>
      </c>
      <c r="M46" s="88" t="s">
        <v>2462</v>
      </c>
      <c r="N46" s="88" t="s">
        <v>2470</v>
      </c>
      <c r="O46" s="96" t="s">
        <v>2473</v>
      </c>
      <c r="P46" s="91"/>
      <c r="Q46" s="90" t="s">
        <v>2228</v>
      </c>
    </row>
    <row r="47" spans="1:17" ht="18" x14ac:dyDescent="0.25">
      <c r="A47" s="86" t="str">
        <f>VLOOKUP(E47,'LISTADO ATM'!$A$2:$C$894,3,0)</f>
        <v>DISTRITO NACIONAL</v>
      </c>
      <c r="B47" s="94" t="s">
        <v>2528</v>
      </c>
      <c r="C47" s="87">
        <v>44202.801898148151</v>
      </c>
      <c r="D47" s="87" t="s">
        <v>2189</v>
      </c>
      <c r="E47" s="93">
        <v>542</v>
      </c>
      <c r="F47" s="86" t="str">
        <f>VLOOKUP(E47,VIP!$A$2:$O11159,2,0)</f>
        <v>DRBR542</v>
      </c>
      <c r="G47" s="96" t="str">
        <f>VLOOKUP(E47,'LISTADO ATM'!$A$2:$B$893,2,0)</f>
        <v>ATM S/M la Cadena Carretera Mella</v>
      </c>
      <c r="H47" s="96" t="str">
        <f>VLOOKUP(E47,VIP!$A$2:$O16080,7,FALSE)</f>
        <v>NO</v>
      </c>
      <c r="I47" s="96" t="str">
        <f>VLOOKUP(E47,VIP!$A$2:$O8045,8,FALSE)</f>
        <v>SI</v>
      </c>
      <c r="J47" s="96" t="str">
        <f>VLOOKUP(E47,VIP!$A$2:$O7995,8,FALSE)</f>
        <v>SI</v>
      </c>
      <c r="K47" s="96" t="str">
        <f>VLOOKUP(E47,VIP!$A$2:$O11569,6,0)</f>
        <v>NO</v>
      </c>
      <c r="L47" s="96" t="s">
        <v>2228</v>
      </c>
      <c r="M47" s="88" t="s">
        <v>2462</v>
      </c>
      <c r="N47" s="88" t="s">
        <v>2470</v>
      </c>
      <c r="O47" s="96" t="s">
        <v>2473</v>
      </c>
      <c r="P47" s="91"/>
      <c r="Q47" s="90" t="s">
        <v>2228</v>
      </c>
    </row>
    <row r="48" spans="1:17" ht="18" x14ac:dyDescent="0.25">
      <c r="A48" s="86" t="str">
        <f>VLOOKUP(E48,'LISTADO ATM'!$A$2:$C$894,3,0)</f>
        <v>DISTRITO NACIONAL</v>
      </c>
      <c r="B48" s="94" t="s">
        <v>2527</v>
      </c>
      <c r="C48" s="87">
        <v>44202.804305555554</v>
      </c>
      <c r="D48" s="87" t="s">
        <v>2189</v>
      </c>
      <c r="E48" s="93">
        <v>694</v>
      </c>
      <c r="F48" s="86" t="str">
        <f>VLOOKUP(E48,VIP!$A$2:$O11158,2,0)</f>
        <v>DRBR694</v>
      </c>
      <c r="G48" s="96" t="str">
        <f>VLOOKUP(E48,'LISTADO ATM'!$A$2:$B$893,2,0)</f>
        <v>ATM Optica 27 de Febrero</v>
      </c>
      <c r="H48" s="96" t="str">
        <f>VLOOKUP(E48,VIP!$A$2:$O16079,7,FALSE)</f>
        <v>Si</v>
      </c>
      <c r="I48" s="96" t="str">
        <f>VLOOKUP(E48,VIP!$A$2:$O8044,8,FALSE)</f>
        <v>Si</v>
      </c>
      <c r="J48" s="96" t="str">
        <f>VLOOKUP(E48,VIP!$A$2:$O7994,8,FALSE)</f>
        <v>Si</v>
      </c>
      <c r="K48" s="96" t="str">
        <f>VLOOKUP(E48,VIP!$A$2:$O11568,6,0)</f>
        <v>NO</v>
      </c>
      <c r="L48" s="96" t="s">
        <v>2228</v>
      </c>
      <c r="M48" s="98" t="s">
        <v>2554</v>
      </c>
      <c r="N48" s="88" t="s">
        <v>2470</v>
      </c>
      <c r="O48" s="96" t="s">
        <v>2473</v>
      </c>
      <c r="P48" s="91"/>
      <c r="Q48" s="98">
        <v>44378.453472222223</v>
      </c>
    </row>
    <row r="49" spans="1:17" ht="18" x14ac:dyDescent="0.25">
      <c r="A49" s="86" t="str">
        <f>VLOOKUP(E49,'LISTADO ATM'!$A$2:$C$894,3,0)</f>
        <v>DISTRITO NACIONAL</v>
      </c>
      <c r="B49" s="94" t="s">
        <v>2526</v>
      </c>
      <c r="C49" s="87">
        <v>44202.80572916667</v>
      </c>
      <c r="D49" s="87" t="s">
        <v>2189</v>
      </c>
      <c r="E49" s="93">
        <v>18</v>
      </c>
      <c r="F49" s="86" t="str">
        <f>VLOOKUP(E49,VIP!$A$2:$O11157,2,0)</f>
        <v>DRBR018</v>
      </c>
      <c r="G49" s="96" t="str">
        <f>VLOOKUP(E49,'LISTADO ATM'!$A$2:$B$893,2,0)</f>
        <v xml:space="preserve">ATM Oficina Haina Occidental I </v>
      </c>
      <c r="H49" s="96" t="str">
        <f>VLOOKUP(E49,VIP!$A$2:$O16078,7,FALSE)</f>
        <v>Si</v>
      </c>
      <c r="I49" s="96" t="str">
        <f>VLOOKUP(E49,VIP!$A$2:$O8043,8,FALSE)</f>
        <v>Si</v>
      </c>
      <c r="J49" s="96" t="str">
        <f>VLOOKUP(E49,VIP!$A$2:$O7993,8,FALSE)</f>
        <v>Si</v>
      </c>
      <c r="K49" s="96" t="str">
        <f>VLOOKUP(E49,VIP!$A$2:$O11567,6,0)</f>
        <v>SI</v>
      </c>
      <c r="L49" s="96" t="s">
        <v>2228</v>
      </c>
      <c r="M49" s="88" t="s">
        <v>2462</v>
      </c>
      <c r="N49" s="88" t="s">
        <v>2470</v>
      </c>
      <c r="O49" s="96" t="s">
        <v>2473</v>
      </c>
      <c r="P49" s="91"/>
      <c r="Q49" s="90" t="s">
        <v>2228</v>
      </c>
    </row>
    <row r="50" spans="1:17" ht="18" x14ac:dyDescent="0.25">
      <c r="A50" s="86" t="str">
        <f>VLOOKUP(E50,'LISTADO ATM'!$A$2:$C$894,3,0)</f>
        <v>DISTRITO NACIONAL</v>
      </c>
      <c r="B50" s="94" t="s">
        <v>2525</v>
      </c>
      <c r="C50" s="87">
        <v>44202.810497685183</v>
      </c>
      <c r="D50" s="87" t="s">
        <v>2189</v>
      </c>
      <c r="E50" s="93">
        <v>115</v>
      </c>
      <c r="F50" s="86" t="str">
        <f>VLOOKUP(E50,VIP!$A$2:$O11156,2,0)</f>
        <v>DRBR115</v>
      </c>
      <c r="G50" s="96" t="str">
        <f>VLOOKUP(E50,'LISTADO ATM'!$A$2:$B$893,2,0)</f>
        <v xml:space="preserve">ATM Oficina Megacentro I </v>
      </c>
      <c r="H50" s="96" t="str">
        <f>VLOOKUP(E50,VIP!$A$2:$O16077,7,FALSE)</f>
        <v>Si</v>
      </c>
      <c r="I50" s="96" t="str">
        <f>VLOOKUP(E50,VIP!$A$2:$O8042,8,FALSE)</f>
        <v>Si</v>
      </c>
      <c r="J50" s="96" t="str">
        <f>VLOOKUP(E50,VIP!$A$2:$O7992,8,FALSE)</f>
        <v>Si</v>
      </c>
      <c r="K50" s="96" t="str">
        <f>VLOOKUP(E50,VIP!$A$2:$O11566,6,0)</f>
        <v>SI</v>
      </c>
      <c r="L50" s="96" t="s">
        <v>2228</v>
      </c>
      <c r="M50" s="88" t="s">
        <v>2462</v>
      </c>
      <c r="N50" s="88" t="s">
        <v>2470</v>
      </c>
      <c r="O50" s="96" t="s">
        <v>2473</v>
      </c>
      <c r="P50" s="91"/>
      <c r="Q50" s="90" t="s">
        <v>2228</v>
      </c>
    </row>
    <row r="51" spans="1:17" ht="18" x14ac:dyDescent="0.25">
      <c r="A51" s="86" t="str">
        <f>VLOOKUP(E51,'LISTADO ATM'!$A$2:$C$894,3,0)</f>
        <v>DISTRITO NACIONAL</v>
      </c>
      <c r="B51" s="94" t="s">
        <v>2524</v>
      </c>
      <c r="C51" s="87">
        <v>44202.813425925924</v>
      </c>
      <c r="D51" s="87" t="s">
        <v>2189</v>
      </c>
      <c r="E51" s="93">
        <v>232</v>
      </c>
      <c r="F51" s="86" t="str">
        <f>VLOOKUP(E51,VIP!$A$2:$O11155,2,0)</f>
        <v>DRBR232</v>
      </c>
      <c r="G51" s="96" t="str">
        <f>VLOOKUP(E51,'LISTADO ATM'!$A$2:$B$893,2,0)</f>
        <v xml:space="preserve">ATM S/M Nacional Charles de Gaulle </v>
      </c>
      <c r="H51" s="96" t="str">
        <f>VLOOKUP(E51,VIP!$A$2:$O16076,7,FALSE)</f>
        <v>Si</v>
      </c>
      <c r="I51" s="96" t="str">
        <f>VLOOKUP(E51,VIP!$A$2:$O8041,8,FALSE)</f>
        <v>Si</v>
      </c>
      <c r="J51" s="96" t="str">
        <f>VLOOKUP(E51,VIP!$A$2:$O7991,8,FALSE)</f>
        <v>Si</v>
      </c>
      <c r="K51" s="96" t="str">
        <f>VLOOKUP(E51,VIP!$A$2:$O11565,6,0)</f>
        <v>SI</v>
      </c>
      <c r="L51" s="96" t="s">
        <v>2228</v>
      </c>
      <c r="M51" s="88" t="s">
        <v>2462</v>
      </c>
      <c r="N51" s="88" t="s">
        <v>2470</v>
      </c>
      <c r="O51" s="96" t="s">
        <v>2473</v>
      </c>
      <c r="P51" s="91"/>
      <c r="Q51" s="90" t="s">
        <v>2228</v>
      </c>
    </row>
    <row r="52" spans="1:17" ht="18" x14ac:dyDescent="0.25">
      <c r="A52" s="86" t="str">
        <f>VLOOKUP(E52,'LISTADO ATM'!$A$2:$C$894,3,0)</f>
        <v>DISTRITO NACIONAL</v>
      </c>
      <c r="B52" s="94" t="s">
        <v>2523</v>
      </c>
      <c r="C52" s="87">
        <v>44202.814305555556</v>
      </c>
      <c r="D52" s="87" t="s">
        <v>2189</v>
      </c>
      <c r="E52" s="93">
        <v>239</v>
      </c>
      <c r="F52" s="86" t="str">
        <f>VLOOKUP(E52,VIP!$A$2:$O11154,2,0)</f>
        <v>DRBR239</v>
      </c>
      <c r="G52" s="96" t="str">
        <f>VLOOKUP(E52,'LISTADO ATM'!$A$2:$B$893,2,0)</f>
        <v xml:space="preserve">ATM Autobanco Charles de Gaulle </v>
      </c>
      <c r="H52" s="96" t="str">
        <f>VLOOKUP(E52,VIP!$A$2:$O16075,7,FALSE)</f>
        <v>Si</v>
      </c>
      <c r="I52" s="96" t="str">
        <f>VLOOKUP(E52,VIP!$A$2:$O8040,8,FALSE)</f>
        <v>Si</v>
      </c>
      <c r="J52" s="96" t="str">
        <f>VLOOKUP(E52,VIP!$A$2:$O7990,8,FALSE)</f>
        <v>Si</v>
      </c>
      <c r="K52" s="96" t="str">
        <f>VLOOKUP(E52,VIP!$A$2:$O11564,6,0)</f>
        <v>SI</v>
      </c>
      <c r="L52" s="96" t="s">
        <v>2228</v>
      </c>
      <c r="M52" s="88" t="s">
        <v>2462</v>
      </c>
      <c r="N52" s="88" t="s">
        <v>2470</v>
      </c>
      <c r="O52" s="96" t="s">
        <v>2473</v>
      </c>
      <c r="P52" s="91"/>
      <c r="Q52" s="90" t="s">
        <v>2228</v>
      </c>
    </row>
    <row r="53" spans="1:17" ht="18" x14ac:dyDescent="0.25">
      <c r="A53" s="86" t="str">
        <f>VLOOKUP(E53,'LISTADO ATM'!$A$2:$C$894,3,0)</f>
        <v>DISTRITO NACIONAL</v>
      </c>
      <c r="B53" s="94" t="s">
        <v>2522</v>
      </c>
      <c r="C53" s="87">
        <v>44202.815266203703</v>
      </c>
      <c r="D53" s="87" t="s">
        <v>2189</v>
      </c>
      <c r="E53" s="93">
        <v>244</v>
      </c>
      <c r="F53" s="86" t="str">
        <f>VLOOKUP(E53,VIP!$A$2:$O11153,2,0)</f>
        <v>DRBR244</v>
      </c>
      <c r="G53" s="96" t="str">
        <f>VLOOKUP(E53,'LISTADO ATM'!$A$2:$B$893,2,0)</f>
        <v xml:space="preserve">ATM Ministerio de Hacienda (antiguo Finanzas) </v>
      </c>
      <c r="H53" s="96" t="str">
        <f>VLOOKUP(E53,VIP!$A$2:$O16074,7,FALSE)</f>
        <v>Si</v>
      </c>
      <c r="I53" s="96" t="str">
        <f>VLOOKUP(E53,VIP!$A$2:$O8039,8,FALSE)</f>
        <v>Si</v>
      </c>
      <c r="J53" s="96" t="str">
        <f>VLOOKUP(E53,VIP!$A$2:$O7989,8,FALSE)</f>
        <v>Si</v>
      </c>
      <c r="K53" s="96" t="str">
        <f>VLOOKUP(E53,VIP!$A$2:$O11563,6,0)</f>
        <v>NO</v>
      </c>
      <c r="L53" s="96" t="s">
        <v>2228</v>
      </c>
      <c r="M53" s="88" t="s">
        <v>2462</v>
      </c>
      <c r="N53" s="88" t="s">
        <v>2470</v>
      </c>
      <c r="O53" s="96" t="s">
        <v>2473</v>
      </c>
      <c r="P53" s="91"/>
      <c r="Q53" s="90" t="s">
        <v>2228</v>
      </c>
    </row>
    <row r="54" spans="1:17" ht="18" x14ac:dyDescent="0.25">
      <c r="A54" s="86" t="str">
        <f>VLOOKUP(E54,'LISTADO ATM'!$A$2:$C$894,3,0)</f>
        <v>DISTRITO NACIONAL</v>
      </c>
      <c r="B54" s="94" t="s">
        <v>2521</v>
      </c>
      <c r="C54" s="87">
        <v>44202.821018518516</v>
      </c>
      <c r="D54" s="87" t="s">
        <v>2189</v>
      </c>
      <c r="E54" s="97">
        <v>560</v>
      </c>
      <c r="F54" s="86" t="str">
        <f>VLOOKUP(E54,VIP!$A$2:$O11152,2,0)</f>
        <v>DRBR229</v>
      </c>
      <c r="G54" s="96" t="str">
        <f>VLOOKUP(E54,'LISTADO ATM'!$A$2:$B$893,2,0)</f>
        <v xml:space="preserve">ATM Junta Central Electoral </v>
      </c>
      <c r="H54" s="96" t="str">
        <f>VLOOKUP(E54,VIP!$A$2:$O16073,7,FALSE)</f>
        <v>Si</v>
      </c>
      <c r="I54" s="96" t="str">
        <f>VLOOKUP(E54,VIP!$A$2:$O8038,8,FALSE)</f>
        <v>Si</v>
      </c>
      <c r="J54" s="96" t="str">
        <f>VLOOKUP(E54,VIP!$A$2:$O7988,8,FALSE)</f>
        <v>Si</v>
      </c>
      <c r="K54" s="96" t="str">
        <f>VLOOKUP(E54,VIP!$A$2:$O11562,6,0)</f>
        <v>SI</v>
      </c>
      <c r="L54" s="96" t="s">
        <v>2228</v>
      </c>
      <c r="M54" s="88" t="s">
        <v>2462</v>
      </c>
      <c r="N54" s="88" t="s">
        <v>2470</v>
      </c>
      <c r="O54" s="96" t="s">
        <v>2473</v>
      </c>
      <c r="P54" s="91"/>
      <c r="Q54" s="90" t="s">
        <v>2228</v>
      </c>
    </row>
    <row r="55" spans="1:17" ht="18" x14ac:dyDescent="0.25">
      <c r="A55" s="86" t="str">
        <f>VLOOKUP(E55,'LISTADO ATM'!$A$2:$C$894,3,0)</f>
        <v>DISTRITO NACIONAL</v>
      </c>
      <c r="B55" s="94" t="s">
        <v>2520</v>
      </c>
      <c r="C55" s="87">
        <v>44202.822627314818</v>
      </c>
      <c r="D55" s="87" t="s">
        <v>2189</v>
      </c>
      <c r="E55" s="97">
        <v>113</v>
      </c>
      <c r="F55" s="86" t="str">
        <f>VLOOKUP(E55,VIP!$A$2:$O11151,2,0)</f>
        <v>DRBR113</v>
      </c>
      <c r="G55" s="96" t="str">
        <f>VLOOKUP(E55,'LISTADO ATM'!$A$2:$B$893,2,0)</f>
        <v xml:space="preserve">ATM Autoservicio Atalaya del Mar </v>
      </c>
      <c r="H55" s="96" t="str">
        <f>VLOOKUP(E55,VIP!$A$2:$O16072,7,FALSE)</f>
        <v>Si</v>
      </c>
      <c r="I55" s="96" t="str">
        <f>VLOOKUP(E55,VIP!$A$2:$O8037,8,FALSE)</f>
        <v>No</v>
      </c>
      <c r="J55" s="96" t="str">
        <f>VLOOKUP(E55,VIP!$A$2:$O7987,8,FALSE)</f>
        <v>No</v>
      </c>
      <c r="K55" s="96" t="str">
        <f>VLOOKUP(E55,VIP!$A$2:$O11561,6,0)</f>
        <v>NO</v>
      </c>
      <c r="L55" s="96" t="s">
        <v>2228</v>
      </c>
      <c r="M55" s="98" t="s">
        <v>2554</v>
      </c>
      <c r="N55" s="88" t="s">
        <v>2470</v>
      </c>
      <c r="O55" s="96" t="s">
        <v>2473</v>
      </c>
      <c r="P55" s="91"/>
      <c r="Q55" s="98">
        <v>44378.453472222223</v>
      </c>
    </row>
    <row r="56" spans="1:17" ht="18" x14ac:dyDescent="0.25">
      <c r="A56" s="86" t="str">
        <f>VLOOKUP(E56,'LISTADO ATM'!$A$2:$C$894,3,0)</f>
        <v>DISTRITO NACIONAL</v>
      </c>
      <c r="B56" s="94" t="s">
        <v>2519</v>
      </c>
      <c r="C56" s="87">
        <v>44202.826493055552</v>
      </c>
      <c r="D56" s="87" t="s">
        <v>2189</v>
      </c>
      <c r="E56" s="97">
        <v>640</v>
      </c>
      <c r="F56" s="86" t="str">
        <f>VLOOKUP(E56,VIP!$A$2:$O11150,2,0)</f>
        <v>DRBR640</v>
      </c>
      <c r="G56" s="96" t="str">
        <f>VLOOKUP(E56,'LISTADO ATM'!$A$2:$B$893,2,0)</f>
        <v xml:space="preserve">ATM Ministerio Obras Públicas </v>
      </c>
      <c r="H56" s="96" t="str">
        <f>VLOOKUP(E56,VIP!$A$2:$O16071,7,FALSE)</f>
        <v>Si</v>
      </c>
      <c r="I56" s="96" t="str">
        <f>VLOOKUP(E56,VIP!$A$2:$O8036,8,FALSE)</f>
        <v>Si</v>
      </c>
      <c r="J56" s="96" t="str">
        <f>VLOOKUP(E56,VIP!$A$2:$O7986,8,FALSE)</f>
        <v>Si</v>
      </c>
      <c r="K56" s="96" t="str">
        <f>VLOOKUP(E56,VIP!$A$2:$O11560,6,0)</f>
        <v>NO</v>
      </c>
      <c r="L56" s="96" t="s">
        <v>2228</v>
      </c>
      <c r="M56" s="88" t="s">
        <v>2462</v>
      </c>
      <c r="N56" s="88" t="s">
        <v>2470</v>
      </c>
      <c r="O56" s="96" t="s">
        <v>2473</v>
      </c>
      <c r="P56" s="91"/>
      <c r="Q56" s="90" t="s">
        <v>2228</v>
      </c>
    </row>
    <row r="57" spans="1:17" ht="18" x14ac:dyDescent="0.25">
      <c r="A57" s="86" t="str">
        <f>VLOOKUP(E57,'LISTADO ATM'!$A$2:$C$894,3,0)</f>
        <v>DISTRITO NACIONAL</v>
      </c>
      <c r="B57" s="94" t="s">
        <v>2539</v>
      </c>
      <c r="C57" s="87">
        <v>44203.014386574076</v>
      </c>
      <c r="D57" s="87" t="s">
        <v>2466</v>
      </c>
      <c r="E57" s="97">
        <v>721</v>
      </c>
      <c r="F57" s="86" t="str">
        <f>VLOOKUP(E57,VIP!$A$2:$O11157,2,0)</f>
        <v>DRBR23A</v>
      </c>
      <c r="G57" s="96" t="str">
        <f>VLOOKUP(E57,'LISTADO ATM'!$A$2:$B$893,2,0)</f>
        <v xml:space="preserve">ATM Oficina Charles de Gaulle II </v>
      </c>
      <c r="H57" s="96" t="str">
        <f>VLOOKUP(E57,VIP!$A$2:$O16078,7,FALSE)</f>
        <v>Si</v>
      </c>
      <c r="I57" s="96" t="str">
        <f>VLOOKUP(E57,VIP!$A$2:$O8043,8,FALSE)</f>
        <v>Si</v>
      </c>
      <c r="J57" s="96" t="str">
        <f>VLOOKUP(E57,VIP!$A$2:$O7993,8,FALSE)</f>
        <v>Si</v>
      </c>
      <c r="K57" s="96" t="str">
        <f>VLOOKUP(E57,VIP!$A$2:$O11567,6,0)</f>
        <v>NO</v>
      </c>
      <c r="L57" s="96" t="s">
        <v>2423</v>
      </c>
      <c r="M57" s="88" t="s">
        <v>2462</v>
      </c>
      <c r="N57" s="88" t="s">
        <v>2470</v>
      </c>
      <c r="O57" s="96" t="s">
        <v>2481</v>
      </c>
      <c r="P57" s="91"/>
      <c r="Q57" s="90" t="s">
        <v>2423</v>
      </c>
    </row>
    <row r="58" spans="1:17" ht="18" x14ac:dyDescent="0.25">
      <c r="A58" s="86" t="str">
        <f>VLOOKUP(E58,'LISTADO ATM'!$A$2:$C$894,3,0)</f>
        <v>ESTE</v>
      </c>
      <c r="B58" s="94" t="s">
        <v>2538</v>
      </c>
      <c r="C58" s="87">
        <v>44203.016296296293</v>
      </c>
      <c r="D58" s="87" t="s">
        <v>2465</v>
      </c>
      <c r="E58" s="97">
        <v>912</v>
      </c>
      <c r="F58" s="86" t="str">
        <f>VLOOKUP(E58,VIP!$A$2:$O11156,2,0)</f>
        <v>DRBR973</v>
      </c>
      <c r="G58" s="96" t="str">
        <f>VLOOKUP(E58,'LISTADO ATM'!$A$2:$B$893,2,0)</f>
        <v xml:space="preserve">ATM Oficina San Pedro II </v>
      </c>
      <c r="H58" s="96" t="str">
        <f>VLOOKUP(E58,VIP!$A$2:$O16077,7,FALSE)</f>
        <v>Si</v>
      </c>
      <c r="I58" s="96" t="str">
        <f>VLOOKUP(E58,VIP!$A$2:$O8042,8,FALSE)</f>
        <v>Si</v>
      </c>
      <c r="J58" s="96" t="str">
        <f>VLOOKUP(E58,VIP!$A$2:$O7992,8,FALSE)</f>
        <v>Si</v>
      </c>
      <c r="K58" s="96" t="str">
        <f>VLOOKUP(E58,VIP!$A$2:$O11566,6,0)</f>
        <v>SI</v>
      </c>
      <c r="L58" s="96" t="s">
        <v>2423</v>
      </c>
      <c r="M58" s="98" t="s">
        <v>2554</v>
      </c>
      <c r="N58" s="88" t="s">
        <v>2470</v>
      </c>
      <c r="O58" s="96" t="s">
        <v>2472</v>
      </c>
      <c r="P58" s="91"/>
      <c r="Q58" s="98">
        <v>44378.453472222223</v>
      </c>
    </row>
    <row r="59" spans="1:17" ht="18" x14ac:dyDescent="0.25">
      <c r="A59" s="86" t="str">
        <f>VLOOKUP(E59,'LISTADO ATM'!$A$2:$C$894,3,0)</f>
        <v>SUR</v>
      </c>
      <c r="B59" s="94" t="s">
        <v>2537</v>
      </c>
      <c r="C59" s="87">
        <v>44203.024895833332</v>
      </c>
      <c r="D59" s="87" t="s">
        <v>2189</v>
      </c>
      <c r="E59" s="97">
        <v>733</v>
      </c>
      <c r="F59" s="86" t="str">
        <f>VLOOKUP(E59,VIP!$A$2:$O11155,2,0)</f>
        <v>DRBR484</v>
      </c>
      <c r="G59" s="96" t="str">
        <f>VLOOKUP(E59,'LISTADO ATM'!$A$2:$B$893,2,0)</f>
        <v xml:space="preserve">ATM Zona Franca Perdenales </v>
      </c>
      <c r="H59" s="96" t="str">
        <f>VLOOKUP(E59,VIP!$A$2:$O16076,7,FALSE)</f>
        <v>Si</v>
      </c>
      <c r="I59" s="96" t="str">
        <f>VLOOKUP(E59,VIP!$A$2:$O8041,8,FALSE)</f>
        <v>Si</v>
      </c>
      <c r="J59" s="96" t="str">
        <f>VLOOKUP(E59,VIP!$A$2:$O7991,8,FALSE)</f>
        <v>Si</v>
      </c>
      <c r="K59" s="96" t="str">
        <f>VLOOKUP(E59,VIP!$A$2:$O11565,6,0)</f>
        <v>NO</v>
      </c>
      <c r="L59" s="96" t="s">
        <v>2228</v>
      </c>
      <c r="M59" s="88" t="s">
        <v>2462</v>
      </c>
      <c r="N59" s="88" t="s">
        <v>2470</v>
      </c>
      <c r="O59" s="96" t="s">
        <v>2473</v>
      </c>
      <c r="P59" s="91"/>
      <c r="Q59" s="90" t="s">
        <v>2228</v>
      </c>
    </row>
    <row r="60" spans="1:17" ht="18" x14ac:dyDescent="0.25">
      <c r="A60" s="86" t="str">
        <f>VLOOKUP(E60,'LISTADO ATM'!$A$2:$C$894,3,0)</f>
        <v>NORTE</v>
      </c>
      <c r="B60" s="94" t="s">
        <v>2536</v>
      </c>
      <c r="C60" s="87">
        <v>44203.059027777781</v>
      </c>
      <c r="D60" s="87" t="s">
        <v>2190</v>
      </c>
      <c r="E60" s="97">
        <v>261</v>
      </c>
      <c r="F60" s="86" t="str">
        <f>VLOOKUP(E60,VIP!$A$2:$O11154,2,0)</f>
        <v>DRBR261</v>
      </c>
      <c r="G60" s="96" t="str">
        <f>VLOOKUP(E60,'LISTADO ATM'!$A$2:$B$893,2,0)</f>
        <v xml:space="preserve">ATM UNP Aeropuerto Cibao (Santiago) </v>
      </c>
      <c r="H60" s="96" t="str">
        <f>VLOOKUP(E60,VIP!$A$2:$O16075,7,FALSE)</f>
        <v>Si</v>
      </c>
      <c r="I60" s="96" t="str">
        <f>VLOOKUP(E60,VIP!$A$2:$O8040,8,FALSE)</f>
        <v>Si</v>
      </c>
      <c r="J60" s="96" t="str">
        <f>VLOOKUP(E60,VIP!$A$2:$O7990,8,FALSE)</f>
        <v>Si</v>
      </c>
      <c r="K60" s="96" t="str">
        <f>VLOOKUP(E60,VIP!$A$2:$O11564,6,0)</f>
        <v>NO</v>
      </c>
      <c r="L60" s="96" t="s">
        <v>2479</v>
      </c>
      <c r="M60" s="88" t="s">
        <v>2462</v>
      </c>
      <c r="N60" s="88" t="s">
        <v>2470</v>
      </c>
      <c r="O60" s="96" t="s">
        <v>2471</v>
      </c>
      <c r="P60" s="91"/>
      <c r="Q60" s="90" t="s">
        <v>2479</v>
      </c>
    </row>
    <row r="61" spans="1:17" ht="18" x14ac:dyDescent="0.25">
      <c r="A61" s="86" t="str">
        <f>VLOOKUP(E61,'LISTADO ATM'!$A$2:$C$894,3,0)</f>
        <v>DISTRITO NACIONAL</v>
      </c>
      <c r="B61" s="94" t="s">
        <v>2535</v>
      </c>
      <c r="C61" s="87">
        <v>44203.075636574074</v>
      </c>
      <c r="D61" s="87" t="s">
        <v>2465</v>
      </c>
      <c r="E61" s="97">
        <v>14</v>
      </c>
      <c r="F61" s="86" t="str">
        <f>VLOOKUP(E61,VIP!$A$2:$O11153,2,0)</f>
        <v>DRBR014</v>
      </c>
      <c r="G61" s="96" t="str">
        <f>VLOOKUP(E61,'LISTADO ATM'!$A$2:$B$893,2,0)</f>
        <v xml:space="preserve">ATM Oficina Aeropuerto Las Américas I </v>
      </c>
      <c r="H61" s="96" t="str">
        <f>VLOOKUP(E61,VIP!$A$2:$O16074,7,FALSE)</f>
        <v>Si</v>
      </c>
      <c r="I61" s="96" t="str">
        <f>VLOOKUP(E61,VIP!$A$2:$O8039,8,FALSE)</f>
        <v>Si</v>
      </c>
      <c r="J61" s="96" t="str">
        <f>VLOOKUP(E61,VIP!$A$2:$O7989,8,FALSE)</f>
        <v>Si</v>
      </c>
      <c r="K61" s="96" t="str">
        <f>VLOOKUP(E61,VIP!$A$2:$O11563,6,0)</f>
        <v>NO</v>
      </c>
      <c r="L61" s="96" t="s">
        <v>2423</v>
      </c>
      <c r="M61" s="88" t="s">
        <v>2462</v>
      </c>
      <c r="N61" s="88" t="s">
        <v>2470</v>
      </c>
      <c r="O61" s="96" t="s">
        <v>2472</v>
      </c>
      <c r="P61" s="91"/>
      <c r="Q61" s="90" t="s">
        <v>2423</v>
      </c>
    </row>
    <row r="62" spans="1:17" ht="18" x14ac:dyDescent="0.25">
      <c r="A62" s="86" t="str">
        <f>VLOOKUP(E62,'LISTADO ATM'!$A$2:$C$894,3,0)</f>
        <v>DISTRITO NACIONAL</v>
      </c>
      <c r="B62" s="94" t="s">
        <v>2534</v>
      </c>
      <c r="C62" s="87">
        <v>44203.07880787037</v>
      </c>
      <c r="D62" s="87" t="s">
        <v>2465</v>
      </c>
      <c r="E62" s="97">
        <v>415</v>
      </c>
      <c r="F62" s="86" t="str">
        <f>VLOOKUP(E62,VIP!$A$2:$O11152,2,0)</f>
        <v>DRBR415</v>
      </c>
      <c r="G62" s="96" t="str">
        <f>VLOOKUP(E62,'LISTADO ATM'!$A$2:$B$893,2,0)</f>
        <v xml:space="preserve">ATM Autobanco San Martín I </v>
      </c>
      <c r="H62" s="96" t="str">
        <f>VLOOKUP(E62,VIP!$A$2:$O16073,7,FALSE)</f>
        <v>Si</v>
      </c>
      <c r="I62" s="96" t="str">
        <f>VLOOKUP(E62,VIP!$A$2:$O8038,8,FALSE)</f>
        <v>Si</v>
      </c>
      <c r="J62" s="96" t="str">
        <f>VLOOKUP(E62,VIP!$A$2:$O7988,8,FALSE)</f>
        <v>Si</v>
      </c>
      <c r="K62" s="96" t="str">
        <f>VLOOKUP(E62,VIP!$A$2:$O11562,6,0)</f>
        <v>NO</v>
      </c>
      <c r="L62" s="96" t="s">
        <v>2455</v>
      </c>
      <c r="M62" s="88" t="s">
        <v>2462</v>
      </c>
      <c r="N62" s="88" t="s">
        <v>2470</v>
      </c>
      <c r="O62" s="96" t="s">
        <v>2472</v>
      </c>
      <c r="P62" s="91"/>
      <c r="Q62" s="90" t="s">
        <v>2455</v>
      </c>
    </row>
    <row r="63" spans="1:17" ht="18" x14ac:dyDescent="0.25">
      <c r="A63" s="86" t="str">
        <f>VLOOKUP(E63,'LISTADO ATM'!$A$2:$C$894,3,0)</f>
        <v>NORTE</v>
      </c>
      <c r="B63" s="94" t="s">
        <v>2533</v>
      </c>
      <c r="C63" s="87">
        <v>44203.132372685184</v>
      </c>
      <c r="D63" s="87" t="s">
        <v>2190</v>
      </c>
      <c r="E63" s="97">
        <v>854</v>
      </c>
      <c r="F63" s="86" t="str">
        <f>VLOOKUP(E63,VIP!$A$2:$O11151,2,0)</f>
        <v>DRBR854</v>
      </c>
      <c r="G63" s="96" t="str">
        <f>VLOOKUP(E63,'LISTADO ATM'!$A$2:$B$893,2,0)</f>
        <v xml:space="preserve">ATM Centro Comercial Blanco Batista </v>
      </c>
      <c r="H63" s="96" t="str">
        <f>VLOOKUP(E63,VIP!$A$2:$O16072,7,FALSE)</f>
        <v>Si</v>
      </c>
      <c r="I63" s="96" t="str">
        <f>VLOOKUP(E63,VIP!$A$2:$O8037,8,FALSE)</f>
        <v>Si</v>
      </c>
      <c r="J63" s="96" t="str">
        <f>VLOOKUP(E63,VIP!$A$2:$O7987,8,FALSE)</f>
        <v>Si</v>
      </c>
      <c r="K63" s="96" t="str">
        <f>VLOOKUP(E63,VIP!$A$2:$O11561,6,0)</f>
        <v>NO</v>
      </c>
      <c r="L63" s="96" t="s">
        <v>2254</v>
      </c>
      <c r="M63" s="88" t="s">
        <v>2462</v>
      </c>
      <c r="N63" s="88" t="s">
        <v>2470</v>
      </c>
      <c r="O63" s="96" t="s">
        <v>2471</v>
      </c>
      <c r="P63" s="91"/>
      <c r="Q63" s="90" t="s">
        <v>2254</v>
      </c>
    </row>
    <row r="64" spans="1:17" ht="18" x14ac:dyDescent="0.25">
      <c r="A64" s="86" t="str">
        <f>VLOOKUP(E64,'LISTADO ATM'!$A$2:$C$894,3,0)</f>
        <v>NORTE</v>
      </c>
      <c r="B64" s="94" t="s">
        <v>2540</v>
      </c>
      <c r="C64" s="87">
        <v>44203.165810185186</v>
      </c>
      <c r="D64" s="87" t="s">
        <v>2190</v>
      </c>
      <c r="E64" s="97">
        <v>720</v>
      </c>
      <c r="F64" s="86" t="str">
        <f>VLOOKUP(E64,VIP!$A$2:$O11152,2,0)</f>
        <v>DRBR12E</v>
      </c>
      <c r="G64" s="96" t="str">
        <f>VLOOKUP(E64,'LISTADO ATM'!$A$2:$B$893,2,0)</f>
        <v xml:space="preserve">ATM OMSA (Santiago) </v>
      </c>
      <c r="H64" s="96" t="str">
        <f>VLOOKUP(E64,VIP!$A$2:$O16073,7,FALSE)</f>
        <v>Si</v>
      </c>
      <c r="I64" s="96" t="str">
        <f>VLOOKUP(E64,VIP!$A$2:$O8038,8,FALSE)</f>
        <v>Si</v>
      </c>
      <c r="J64" s="96" t="str">
        <f>VLOOKUP(E64,VIP!$A$2:$O7988,8,FALSE)</f>
        <v>Si</v>
      </c>
      <c r="K64" s="96" t="str">
        <f>VLOOKUP(E64,VIP!$A$2:$O11562,6,0)</f>
        <v>NO</v>
      </c>
      <c r="L64" s="96" t="s">
        <v>2254</v>
      </c>
      <c r="M64" s="98" t="s">
        <v>2554</v>
      </c>
      <c r="N64" s="88" t="s">
        <v>2470</v>
      </c>
      <c r="O64" s="96" t="s">
        <v>2477</v>
      </c>
      <c r="P64" s="91"/>
      <c r="Q64" s="98">
        <v>44378.453472222223</v>
      </c>
    </row>
    <row r="65" spans="1:17" ht="18" x14ac:dyDescent="0.25">
      <c r="A65" s="86" t="str">
        <f>VLOOKUP(E65,'LISTADO ATM'!$A$2:$C$894,3,0)</f>
        <v>SUR</v>
      </c>
      <c r="B65" s="94" t="s">
        <v>2541</v>
      </c>
      <c r="C65" s="87">
        <v>44203.330983796295</v>
      </c>
      <c r="D65" s="87" t="s">
        <v>2189</v>
      </c>
      <c r="E65" s="97">
        <v>592</v>
      </c>
      <c r="F65" s="86" t="str">
        <f>VLOOKUP(E65,VIP!$A$2:$O11153,2,0)</f>
        <v>DRBR081</v>
      </c>
      <c r="G65" s="96" t="str">
        <f>VLOOKUP(E65,'LISTADO ATM'!$A$2:$B$893,2,0)</f>
        <v xml:space="preserve">ATM Centro de Caja San Cristóbal I </v>
      </c>
      <c r="H65" s="96" t="str">
        <f>VLOOKUP(E65,VIP!$A$2:$O16074,7,FALSE)</f>
        <v>Si</v>
      </c>
      <c r="I65" s="96" t="str">
        <f>VLOOKUP(E65,VIP!$A$2:$O8039,8,FALSE)</f>
        <v>Si</v>
      </c>
      <c r="J65" s="96" t="str">
        <f>VLOOKUP(E65,VIP!$A$2:$O7989,8,FALSE)</f>
        <v>Si</v>
      </c>
      <c r="K65" s="96" t="str">
        <f>VLOOKUP(E65,VIP!$A$2:$O11563,6,0)</f>
        <v>SI</v>
      </c>
      <c r="L65" s="96" t="s">
        <v>2426</v>
      </c>
      <c r="M65" s="88" t="s">
        <v>2462</v>
      </c>
      <c r="N65" s="88" t="s">
        <v>2470</v>
      </c>
      <c r="O65" s="96" t="s">
        <v>2473</v>
      </c>
      <c r="P65" s="91"/>
      <c r="Q65" s="90" t="s">
        <v>2426</v>
      </c>
    </row>
    <row r="66" spans="1:17" ht="18" x14ac:dyDescent="0.25">
      <c r="A66" s="86" t="str">
        <f>VLOOKUP(E66,'LISTADO ATM'!$A$2:$C$894,3,0)</f>
        <v>DISTRITO NACIONAL</v>
      </c>
      <c r="B66" s="94" t="s">
        <v>2542</v>
      </c>
      <c r="C66" s="87">
        <v>44203.337395833332</v>
      </c>
      <c r="D66" s="87" t="s">
        <v>2189</v>
      </c>
      <c r="E66" s="97">
        <v>919</v>
      </c>
      <c r="F66" s="86" t="str">
        <f>VLOOKUP(E66,VIP!$A$2:$O11154,2,0)</f>
        <v>DRBR16F</v>
      </c>
      <c r="G66" s="96" t="str">
        <f>VLOOKUP(E66,'LISTADO ATM'!$A$2:$B$893,2,0)</f>
        <v xml:space="preserve">ATM S/M La Cadena Sarasota </v>
      </c>
      <c r="H66" s="96" t="str">
        <f>VLOOKUP(E66,VIP!$A$2:$O16075,7,FALSE)</f>
        <v>Si</v>
      </c>
      <c r="I66" s="96" t="str">
        <f>VLOOKUP(E66,VIP!$A$2:$O8040,8,FALSE)</f>
        <v>Si</v>
      </c>
      <c r="J66" s="96" t="str">
        <f>VLOOKUP(E66,VIP!$A$2:$O7990,8,FALSE)</f>
        <v>Si</v>
      </c>
      <c r="K66" s="96" t="str">
        <f>VLOOKUP(E66,VIP!$A$2:$O11564,6,0)</f>
        <v>SI</v>
      </c>
      <c r="L66" s="96" t="s">
        <v>2228</v>
      </c>
      <c r="M66" s="98" t="s">
        <v>2554</v>
      </c>
      <c r="N66" s="88" t="s">
        <v>2470</v>
      </c>
      <c r="O66" s="96" t="s">
        <v>2473</v>
      </c>
      <c r="P66" s="91"/>
      <c r="Q66" s="98">
        <v>44378.453472222223</v>
      </c>
    </row>
    <row r="67" spans="1:17" ht="18" x14ac:dyDescent="0.25">
      <c r="A67" s="86" t="str">
        <f>VLOOKUP(E67,'LISTADO ATM'!$A$2:$C$894,3,0)</f>
        <v>DISTRITO NACIONAL</v>
      </c>
      <c r="B67" s="94" t="s">
        <v>2543</v>
      </c>
      <c r="C67" s="87">
        <v>44203.338252314818</v>
      </c>
      <c r="D67" s="87" t="s">
        <v>2189</v>
      </c>
      <c r="E67" s="97">
        <v>943</v>
      </c>
      <c r="F67" s="86" t="str">
        <f>VLOOKUP(E67,VIP!$A$2:$O11155,2,0)</f>
        <v>DRBR16K</v>
      </c>
      <c r="G67" s="96" t="str">
        <f>VLOOKUP(E67,'LISTADO ATM'!$A$2:$B$893,2,0)</f>
        <v xml:space="preserve">ATM Oficina Tránsito Terreste </v>
      </c>
      <c r="H67" s="96" t="str">
        <f>VLOOKUP(E67,VIP!$A$2:$O16076,7,FALSE)</f>
        <v>Si</v>
      </c>
      <c r="I67" s="96" t="str">
        <f>VLOOKUP(E67,VIP!$A$2:$O8041,8,FALSE)</f>
        <v>Si</v>
      </c>
      <c r="J67" s="96" t="str">
        <f>VLOOKUP(E67,VIP!$A$2:$O7991,8,FALSE)</f>
        <v>Si</v>
      </c>
      <c r="K67" s="96" t="str">
        <f>VLOOKUP(E67,VIP!$A$2:$O11565,6,0)</f>
        <v>NO</v>
      </c>
      <c r="L67" s="96" t="s">
        <v>2228</v>
      </c>
      <c r="M67" s="88" t="s">
        <v>2462</v>
      </c>
      <c r="N67" s="88" t="s">
        <v>2470</v>
      </c>
      <c r="O67" s="96" t="s">
        <v>2473</v>
      </c>
      <c r="P67" s="91"/>
      <c r="Q67" s="90" t="s">
        <v>2228</v>
      </c>
    </row>
    <row r="68" spans="1:17" ht="18" x14ac:dyDescent="0.25">
      <c r="A68" s="86" t="str">
        <f>VLOOKUP(E68,'LISTADO ATM'!$A$2:$C$894,3,0)</f>
        <v>NORTE</v>
      </c>
      <c r="B68" s="94" t="s">
        <v>2544</v>
      </c>
      <c r="C68" s="87">
        <v>44203.339097222219</v>
      </c>
      <c r="D68" s="87" t="s">
        <v>2190</v>
      </c>
      <c r="E68" s="97">
        <v>528</v>
      </c>
      <c r="F68" s="86" t="str">
        <f>VLOOKUP(E68,VIP!$A$2:$O11156,2,0)</f>
        <v>DRBR284</v>
      </c>
      <c r="G68" s="96" t="str">
        <f>VLOOKUP(E68,'LISTADO ATM'!$A$2:$B$893,2,0)</f>
        <v xml:space="preserve">ATM Ferretería Ochoa (Santiago) </v>
      </c>
      <c r="H68" s="96" t="str">
        <f>VLOOKUP(E68,VIP!$A$2:$O16077,7,FALSE)</f>
        <v>Si</v>
      </c>
      <c r="I68" s="96" t="str">
        <f>VLOOKUP(E68,VIP!$A$2:$O8042,8,FALSE)</f>
        <v>Si</v>
      </c>
      <c r="J68" s="96" t="str">
        <f>VLOOKUP(E68,VIP!$A$2:$O7992,8,FALSE)</f>
        <v>Si</v>
      </c>
      <c r="K68" s="96" t="str">
        <f>VLOOKUP(E68,VIP!$A$2:$O11566,6,0)</f>
        <v>NO</v>
      </c>
      <c r="L68" s="96" t="s">
        <v>2228</v>
      </c>
      <c r="M68" s="98" t="s">
        <v>2554</v>
      </c>
      <c r="N68" s="88" t="s">
        <v>2470</v>
      </c>
      <c r="O68" s="96" t="s">
        <v>2477</v>
      </c>
      <c r="P68" s="91"/>
      <c r="Q68" s="98">
        <v>44378.453472222223</v>
      </c>
    </row>
    <row r="69" spans="1:17" ht="18" x14ac:dyDescent="0.25">
      <c r="A69" s="86" t="str">
        <f>VLOOKUP(E69,'LISTADO ATM'!$A$2:$C$894,3,0)</f>
        <v>DISTRITO NACIONAL</v>
      </c>
      <c r="B69" s="94" t="s">
        <v>2545</v>
      </c>
      <c r="C69" s="87">
        <v>44203.341817129629</v>
      </c>
      <c r="D69" s="87" t="s">
        <v>2189</v>
      </c>
      <c r="E69" s="97">
        <v>624</v>
      </c>
      <c r="F69" s="86" t="str">
        <f>VLOOKUP(E69,VIP!$A$2:$O11157,2,0)</f>
        <v>DRBR624</v>
      </c>
      <c r="G69" s="96" t="str">
        <f>VLOOKUP(E69,'LISTADO ATM'!$A$2:$B$893,2,0)</f>
        <v xml:space="preserve">ATM Policía Nacional I </v>
      </c>
      <c r="H69" s="96" t="str">
        <f>VLOOKUP(E69,VIP!$A$2:$O16078,7,FALSE)</f>
        <v>Si</v>
      </c>
      <c r="I69" s="96" t="str">
        <f>VLOOKUP(E69,VIP!$A$2:$O8043,8,FALSE)</f>
        <v>Si</v>
      </c>
      <c r="J69" s="96" t="str">
        <f>VLOOKUP(E69,VIP!$A$2:$O7993,8,FALSE)</f>
        <v>Si</v>
      </c>
      <c r="K69" s="96" t="str">
        <f>VLOOKUP(E69,VIP!$A$2:$O11567,6,0)</f>
        <v>NO</v>
      </c>
      <c r="L69" s="96" t="s">
        <v>2452</v>
      </c>
      <c r="M69" s="88" t="s">
        <v>2462</v>
      </c>
      <c r="N69" s="88" t="s">
        <v>2470</v>
      </c>
      <c r="O69" s="96" t="s">
        <v>2473</v>
      </c>
      <c r="P69" s="91"/>
      <c r="Q69" s="90" t="s">
        <v>2452</v>
      </c>
    </row>
    <row r="70" spans="1:17" ht="18" x14ac:dyDescent="0.25">
      <c r="A70" s="86" t="str">
        <f>VLOOKUP(E70,'LISTADO ATM'!$A$2:$C$894,3,0)</f>
        <v>DISTRITO NACIONAL</v>
      </c>
      <c r="B70" s="94" t="s">
        <v>2555</v>
      </c>
      <c r="C70" s="87">
        <v>44203.357187499998</v>
      </c>
      <c r="D70" s="87" t="s">
        <v>2465</v>
      </c>
      <c r="E70" s="97">
        <v>416</v>
      </c>
      <c r="F70" s="86" t="str">
        <f>VLOOKUP(E70,VIP!$A$2:$O11158,2,0)</f>
        <v>DRBR416</v>
      </c>
      <c r="G70" s="96" t="str">
        <f>VLOOKUP(E70,'LISTADO ATM'!$A$2:$B$893,2,0)</f>
        <v xml:space="preserve">ATM Autobanco San Martín II </v>
      </c>
      <c r="H70" s="96" t="str">
        <f>VLOOKUP(E70,VIP!$A$2:$O16079,7,FALSE)</f>
        <v>Si</v>
      </c>
      <c r="I70" s="96" t="str">
        <f>VLOOKUP(E70,VIP!$A$2:$O8044,8,FALSE)</f>
        <v>Si</v>
      </c>
      <c r="J70" s="96" t="str">
        <f>VLOOKUP(E70,VIP!$A$2:$O7994,8,FALSE)</f>
        <v>Si</v>
      </c>
      <c r="K70" s="96" t="str">
        <f>VLOOKUP(E70,VIP!$A$2:$O11568,6,0)</f>
        <v>NO</v>
      </c>
      <c r="L70" s="96" t="s">
        <v>2423</v>
      </c>
      <c r="M70" s="88" t="s">
        <v>2462</v>
      </c>
      <c r="N70" s="88" t="s">
        <v>2470</v>
      </c>
      <c r="O70" s="96" t="s">
        <v>2472</v>
      </c>
      <c r="P70" s="91"/>
      <c r="Q70" s="90" t="s">
        <v>2423</v>
      </c>
    </row>
    <row r="71" spans="1:17" ht="18" x14ac:dyDescent="0.25">
      <c r="A71" s="86" t="str">
        <f>VLOOKUP(E71,'LISTADO ATM'!$A$2:$C$894,3,0)</f>
        <v>NORTE</v>
      </c>
      <c r="B71" s="94" t="s">
        <v>2556</v>
      </c>
      <c r="C71" s="87">
        <v>44203.361458333333</v>
      </c>
      <c r="D71" s="87" t="s">
        <v>2466</v>
      </c>
      <c r="E71" s="97">
        <v>888</v>
      </c>
      <c r="F71" s="86" t="str">
        <f>VLOOKUP(E71,VIP!$A$2:$O11159,2,0)</f>
        <v>DRBR888</v>
      </c>
      <c r="G71" s="96" t="str">
        <f>VLOOKUP(E71,'LISTADO ATM'!$A$2:$B$893,2,0)</f>
        <v>ATM Oficina galeria 56 II (SFM)</v>
      </c>
      <c r="H71" s="96" t="str">
        <f>VLOOKUP(E71,VIP!$A$2:$O16080,7,FALSE)</f>
        <v>Si</v>
      </c>
      <c r="I71" s="96" t="str">
        <f>VLOOKUP(E71,VIP!$A$2:$O8045,8,FALSE)</f>
        <v>Si</v>
      </c>
      <c r="J71" s="96" t="str">
        <f>VLOOKUP(E71,VIP!$A$2:$O7995,8,FALSE)</f>
        <v>Si</v>
      </c>
      <c r="K71" s="96" t="str">
        <f>VLOOKUP(E71,VIP!$A$2:$O11569,6,0)</f>
        <v>SI</v>
      </c>
      <c r="L71" s="96" t="s">
        <v>2455</v>
      </c>
      <c r="M71" s="88" t="s">
        <v>2462</v>
      </c>
      <c r="N71" s="88" t="s">
        <v>2470</v>
      </c>
      <c r="O71" s="96" t="s">
        <v>2474</v>
      </c>
      <c r="P71" s="91"/>
      <c r="Q71" s="90" t="s">
        <v>2455</v>
      </c>
    </row>
    <row r="72" spans="1:17" ht="18" x14ac:dyDescent="0.25">
      <c r="A72" s="86" t="str">
        <f>VLOOKUP(E72,'LISTADO ATM'!$A$2:$C$894,3,0)</f>
        <v>DISTRITO NACIONAL</v>
      </c>
      <c r="B72" s="94" t="s">
        <v>2557</v>
      </c>
      <c r="C72" s="87">
        <v>44203.364120370374</v>
      </c>
      <c r="D72" s="87" t="s">
        <v>2465</v>
      </c>
      <c r="E72" s="97">
        <v>707</v>
      </c>
      <c r="F72" s="86" t="str">
        <f>VLOOKUP(E72,VIP!$A$2:$O11160,2,0)</f>
        <v>DRBR707</v>
      </c>
      <c r="G72" s="96" t="str">
        <f>VLOOKUP(E72,'LISTADO ATM'!$A$2:$B$893,2,0)</f>
        <v xml:space="preserve">ATM IAD </v>
      </c>
      <c r="H72" s="96" t="str">
        <f>VLOOKUP(E72,VIP!$A$2:$O16081,7,FALSE)</f>
        <v>No</v>
      </c>
      <c r="I72" s="96" t="str">
        <f>VLOOKUP(E72,VIP!$A$2:$O8046,8,FALSE)</f>
        <v>No</v>
      </c>
      <c r="J72" s="96" t="str">
        <f>VLOOKUP(E72,VIP!$A$2:$O7996,8,FALSE)</f>
        <v>No</v>
      </c>
      <c r="K72" s="96" t="str">
        <f>VLOOKUP(E72,VIP!$A$2:$O11570,6,0)</f>
        <v>NO</v>
      </c>
      <c r="L72" s="96" t="s">
        <v>2455</v>
      </c>
      <c r="M72" s="88" t="s">
        <v>2462</v>
      </c>
      <c r="N72" s="88" t="s">
        <v>2470</v>
      </c>
      <c r="O72" s="96" t="s">
        <v>2472</v>
      </c>
      <c r="P72" s="91"/>
      <c r="Q72" s="90" t="s">
        <v>2455</v>
      </c>
    </row>
    <row r="73" spans="1:17" ht="18" x14ac:dyDescent="0.25">
      <c r="A73" s="86" t="str">
        <f>VLOOKUP(E73,'LISTADO ATM'!$A$2:$C$894,3,0)</f>
        <v>NORTE</v>
      </c>
      <c r="B73" s="94" t="s">
        <v>2558</v>
      </c>
      <c r="C73" s="87">
        <v>44203.388298611113</v>
      </c>
      <c r="D73" s="87" t="s">
        <v>2465</v>
      </c>
      <c r="E73" s="97">
        <v>266</v>
      </c>
      <c r="F73" s="86" t="str">
        <f>VLOOKUP(E73,VIP!$A$2:$O11161,2,0)</f>
        <v>DRBR266</v>
      </c>
      <c r="G73" s="96" t="str">
        <f>VLOOKUP(E73,'LISTADO ATM'!$A$2:$B$893,2,0)</f>
        <v xml:space="preserve">ATM Oficina Villa Francisca </v>
      </c>
      <c r="H73" s="96" t="str">
        <f>VLOOKUP(E73,VIP!$A$2:$O16082,7,FALSE)</f>
        <v>Si</v>
      </c>
      <c r="I73" s="96" t="str">
        <f>VLOOKUP(E73,VIP!$A$2:$O8047,8,FALSE)</f>
        <v>Si</v>
      </c>
      <c r="J73" s="96" t="str">
        <f>VLOOKUP(E73,VIP!$A$2:$O7997,8,FALSE)</f>
        <v>Si</v>
      </c>
      <c r="K73" s="96" t="str">
        <f>VLOOKUP(E73,VIP!$A$2:$O11571,6,0)</f>
        <v>NO</v>
      </c>
      <c r="L73" s="96" t="s">
        <v>2455</v>
      </c>
      <c r="M73" s="88" t="s">
        <v>2462</v>
      </c>
      <c r="N73" s="88" t="s">
        <v>2470</v>
      </c>
      <c r="O73" s="96" t="s">
        <v>2472</v>
      </c>
      <c r="P73" s="91"/>
      <c r="Q73" s="90" t="s">
        <v>2455</v>
      </c>
    </row>
    <row r="74" spans="1:17" ht="18" x14ac:dyDescent="0.25">
      <c r="A74" s="86" t="str">
        <f>VLOOKUP(E74,'LISTADO ATM'!$A$2:$C$894,3,0)</f>
        <v>DISTRITO NACIONAL</v>
      </c>
      <c r="B74" s="94" t="s">
        <v>2559</v>
      </c>
      <c r="C74" s="87">
        <v>44203.391006944446</v>
      </c>
      <c r="D74" s="87" t="s">
        <v>2465</v>
      </c>
      <c r="E74" s="97">
        <v>967</v>
      </c>
      <c r="F74" s="86" t="str">
        <f>VLOOKUP(E74,VIP!$A$2:$O11162,2,0)</f>
        <v>DRBR967</v>
      </c>
      <c r="G74" s="96" t="str">
        <f>VLOOKUP(E74,'LISTADO ATM'!$A$2:$B$893,2,0)</f>
        <v xml:space="preserve">ATM UNP Hiper Olé Autopista Duarte </v>
      </c>
      <c r="H74" s="96" t="str">
        <f>VLOOKUP(E74,VIP!$A$2:$O16083,7,FALSE)</f>
        <v>Si</v>
      </c>
      <c r="I74" s="96" t="str">
        <f>VLOOKUP(E74,VIP!$A$2:$O8048,8,FALSE)</f>
        <v>Si</v>
      </c>
      <c r="J74" s="96" t="str">
        <f>VLOOKUP(E74,VIP!$A$2:$O7998,8,FALSE)</f>
        <v>Si</v>
      </c>
      <c r="K74" s="96" t="str">
        <f>VLOOKUP(E74,VIP!$A$2:$O11572,6,0)</f>
        <v>NO</v>
      </c>
      <c r="L74" s="96" t="s">
        <v>2423</v>
      </c>
      <c r="M74" s="88" t="s">
        <v>2462</v>
      </c>
      <c r="N74" s="88" t="s">
        <v>2470</v>
      </c>
      <c r="O74" s="96" t="s">
        <v>2472</v>
      </c>
      <c r="P74" s="91"/>
      <c r="Q74" s="90" t="s">
        <v>2423</v>
      </c>
    </row>
    <row r="75" spans="1:17" ht="18" x14ac:dyDescent="0.25">
      <c r="A75" s="86" t="str">
        <f>VLOOKUP(E75,'LISTADO ATM'!$A$2:$C$894,3,0)</f>
        <v>DISTRITO NACIONAL</v>
      </c>
      <c r="B75" s="94" t="s">
        <v>2560</v>
      </c>
      <c r="C75" s="87">
        <v>44203.406909722224</v>
      </c>
      <c r="D75" s="87" t="s">
        <v>2189</v>
      </c>
      <c r="E75" s="97">
        <v>32</v>
      </c>
      <c r="F75" s="86" t="str">
        <f>VLOOKUP(E75,VIP!$A$2:$O11163,2,0)</f>
        <v>DRBR032</v>
      </c>
      <c r="G75" s="96" t="str">
        <f>VLOOKUP(E75,'LISTADO ATM'!$A$2:$B$893,2,0)</f>
        <v xml:space="preserve">ATM Oficina San Martín II </v>
      </c>
      <c r="H75" s="96" t="str">
        <f>VLOOKUP(E75,VIP!$A$2:$O16084,7,FALSE)</f>
        <v>Si</v>
      </c>
      <c r="I75" s="96" t="str">
        <f>VLOOKUP(E75,VIP!$A$2:$O8049,8,FALSE)</f>
        <v>Si</v>
      </c>
      <c r="J75" s="96" t="str">
        <f>VLOOKUP(E75,VIP!$A$2:$O7999,8,FALSE)</f>
        <v>Si</v>
      </c>
      <c r="K75" s="96" t="str">
        <f>VLOOKUP(E75,VIP!$A$2:$O11573,6,0)</f>
        <v>NO</v>
      </c>
      <c r="L75" s="96" t="s">
        <v>2228</v>
      </c>
      <c r="M75" s="88" t="s">
        <v>2462</v>
      </c>
      <c r="N75" s="88" t="s">
        <v>2470</v>
      </c>
      <c r="O75" s="96" t="s">
        <v>2473</v>
      </c>
      <c r="P75" s="91"/>
      <c r="Q75" s="90" t="s">
        <v>2228</v>
      </c>
    </row>
    <row r="76" spans="1:17" ht="18" x14ac:dyDescent="0.25">
      <c r="A76" s="86" t="str">
        <f>VLOOKUP(E76,'LISTADO ATM'!$A$2:$C$894,3,0)</f>
        <v>DISTRITO NACIONAL</v>
      </c>
      <c r="B76" s="94" t="s">
        <v>2561</v>
      </c>
      <c r="C76" s="87">
        <v>44203.416215277779</v>
      </c>
      <c r="D76" s="87" t="s">
        <v>2189</v>
      </c>
      <c r="E76" s="97">
        <v>486</v>
      </c>
      <c r="F76" s="86" t="str">
        <f>VLOOKUP(E76,VIP!$A$2:$O11164,2,0)</f>
        <v>DRBR486</v>
      </c>
      <c r="G76" s="96" t="str">
        <f>VLOOKUP(E76,'LISTADO ATM'!$A$2:$B$893,2,0)</f>
        <v xml:space="preserve">ATM Olé La Caleta </v>
      </c>
      <c r="H76" s="96" t="str">
        <f>VLOOKUP(E76,VIP!$A$2:$O16085,7,FALSE)</f>
        <v>Si</v>
      </c>
      <c r="I76" s="96" t="str">
        <f>VLOOKUP(E76,VIP!$A$2:$O8050,8,FALSE)</f>
        <v>Si</v>
      </c>
      <c r="J76" s="96" t="str">
        <f>VLOOKUP(E76,VIP!$A$2:$O8000,8,FALSE)</f>
        <v>Si</v>
      </c>
      <c r="K76" s="96" t="str">
        <f>VLOOKUP(E76,VIP!$A$2:$O11574,6,0)</f>
        <v>NO</v>
      </c>
      <c r="L76" s="96" t="s">
        <v>2452</v>
      </c>
      <c r="M76" s="88" t="s">
        <v>2462</v>
      </c>
      <c r="N76" s="88" t="s">
        <v>2470</v>
      </c>
      <c r="O76" s="96" t="s">
        <v>2473</v>
      </c>
      <c r="P76" s="91"/>
      <c r="Q76" s="90" t="s">
        <v>2452</v>
      </c>
    </row>
    <row r="77" spans="1:17" ht="18" x14ac:dyDescent="0.25">
      <c r="A77" s="86" t="str">
        <f>VLOOKUP(E77,'LISTADO ATM'!$A$2:$C$894,3,0)</f>
        <v>ESTE</v>
      </c>
      <c r="B77" s="94" t="s">
        <v>2562</v>
      </c>
      <c r="C77" s="87">
        <v>44203.418206018519</v>
      </c>
      <c r="D77" s="87" t="s">
        <v>2189</v>
      </c>
      <c r="E77" s="97">
        <v>158</v>
      </c>
      <c r="F77" s="86" t="str">
        <f>VLOOKUP(E77,VIP!$A$2:$O11165,2,0)</f>
        <v>DRBR158</v>
      </c>
      <c r="G77" s="96" t="str">
        <f>VLOOKUP(E77,'LISTADO ATM'!$A$2:$B$893,2,0)</f>
        <v xml:space="preserve">ATM Oficina Romana Norte </v>
      </c>
      <c r="H77" s="96" t="str">
        <f>VLOOKUP(E77,VIP!$A$2:$O16086,7,FALSE)</f>
        <v>Si</v>
      </c>
      <c r="I77" s="96" t="str">
        <f>VLOOKUP(E77,VIP!$A$2:$O8051,8,FALSE)</f>
        <v>Si</v>
      </c>
      <c r="J77" s="96" t="str">
        <f>VLOOKUP(E77,VIP!$A$2:$O8001,8,FALSE)</f>
        <v>Si</v>
      </c>
      <c r="K77" s="96" t="str">
        <f>VLOOKUP(E77,VIP!$A$2:$O11575,6,0)</f>
        <v>SI</v>
      </c>
      <c r="L77" s="96" t="s">
        <v>2452</v>
      </c>
      <c r="M77" s="88" t="s">
        <v>2462</v>
      </c>
      <c r="N77" s="88" t="s">
        <v>2470</v>
      </c>
      <c r="O77" s="96" t="s">
        <v>2473</v>
      </c>
      <c r="P77" s="91"/>
      <c r="Q77" s="90" t="s">
        <v>2452</v>
      </c>
    </row>
    <row r="78" spans="1:17" ht="18" x14ac:dyDescent="0.25">
      <c r="A78" s="86" t="str">
        <f>VLOOKUP(E78,'LISTADO ATM'!$A$2:$C$894,3,0)</f>
        <v>DISTRITO NACIONAL</v>
      </c>
      <c r="B78" s="94" t="s">
        <v>2563</v>
      </c>
      <c r="C78" s="87">
        <v>44203.420011574075</v>
      </c>
      <c r="D78" s="87" t="s">
        <v>2465</v>
      </c>
      <c r="E78" s="97">
        <v>620</v>
      </c>
      <c r="F78" s="86" t="str">
        <f>VLOOKUP(E78,VIP!$A$2:$O11166,2,0)</f>
        <v>DRBR620</v>
      </c>
      <c r="G78" s="96" t="str">
        <f>VLOOKUP(E78,'LISTADO ATM'!$A$2:$B$893,2,0)</f>
        <v xml:space="preserve">ATM Ministerio de Medio Ambiente </v>
      </c>
      <c r="H78" s="96" t="str">
        <f>VLOOKUP(E78,VIP!$A$2:$O16087,7,FALSE)</f>
        <v>Si</v>
      </c>
      <c r="I78" s="96" t="str">
        <f>VLOOKUP(E78,VIP!$A$2:$O8052,8,FALSE)</f>
        <v>No</v>
      </c>
      <c r="J78" s="96" t="str">
        <f>VLOOKUP(E78,VIP!$A$2:$O8002,8,FALSE)</f>
        <v>No</v>
      </c>
      <c r="K78" s="96" t="str">
        <f>VLOOKUP(E78,VIP!$A$2:$O11576,6,0)</f>
        <v>NO</v>
      </c>
      <c r="L78" s="96" t="s">
        <v>2423</v>
      </c>
      <c r="M78" s="88" t="s">
        <v>2462</v>
      </c>
      <c r="N78" s="88" t="s">
        <v>2470</v>
      </c>
      <c r="O78" s="96" t="s">
        <v>2472</v>
      </c>
      <c r="P78" s="91"/>
      <c r="Q78" s="90" t="s">
        <v>2423</v>
      </c>
    </row>
    <row r="79" spans="1:17" ht="18" x14ac:dyDescent="0.25">
      <c r="A79" s="86" t="str">
        <f>VLOOKUP(E79,'LISTADO ATM'!$A$2:$C$894,3,0)</f>
        <v>DISTRITO NACIONAL</v>
      </c>
      <c r="B79" s="94" t="s">
        <v>2564</v>
      </c>
      <c r="C79" s="87">
        <v>44203.422476851854</v>
      </c>
      <c r="D79" s="87" t="s">
        <v>2465</v>
      </c>
      <c r="E79" s="97">
        <v>887</v>
      </c>
      <c r="F79" s="86" t="str">
        <f>VLOOKUP(E79,VIP!$A$2:$O11167,2,0)</f>
        <v>DRBR887</v>
      </c>
      <c r="G79" s="96" t="str">
        <f>VLOOKUP(E79,'LISTADO ATM'!$A$2:$B$893,2,0)</f>
        <v>ATM S/M Bravo Los Proceres</v>
      </c>
      <c r="H79" s="96" t="str">
        <f>VLOOKUP(E79,VIP!$A$2:$O16088,7,FALSE)</f>
        <v>Si</v>
      </c>
      <c r="I79" s="96" t="str">
        <f>VLOOKUP(E79,VIP!$A$2:$O8053,8,FALSE)</f>
        <v>Si</v>
      </c>
      <c r="J79" s="96" t="str">
        <f>VLOOKUP(E79,VIP!$A$2:$O8003,8,FALSE)</f>
        <v>Si</v>
      </c>
      <c r="K79" s="96" t="str">
        <f>VLOOKUP(E79,VIP!$A$2:$O11577,6,0)</f>
        <v>NO</v>
      </c>
      <c r="L79" s="96" t="s">
        <v>2423</v>
      </c>
      <c r="M79" s="88" t="s">
        <v>2462</v>
      </c>
      <c r="N79" s="88" t="s">
        <v>2470</v>
      </c>
      <c r="O79" s="96" t="s">
        <v>2472</v>
      </c>
      <c r="P79" s="91"/>
      <c r="Q79" s="90" t="s">
        <v>2423</v>
      </c>
    </row>
    <row r="80" spans="1:17" ht="18" x14ac:dyDescent="0.25">
      <c r="A80" s="86" t="str">
        <f>VLOOKUP(E80,'LISTADO ATM'!$A$2:$C$894,3,0)</f>
        <v>NORTE</v>
      </c>
      <c r="B80" s="94" t="s">
        <v>2565</v>
      </c>
      <c r="C80" s="87">
        <v>44203.427881944444</v>
      </c>
      <c r="D80" s="87" t="s">
        <v>2190</v>
      </c>
      <c r="E80" s="97">
        <v>304</v>
      </c>
      <c r="F80" s="86" t="str">
        <f>VLOOKUP(E80,VIP!$A$2:$O11168,2,0)</f>
        <v>DRBR304</v>
      </c>
      <c r="G80" s="96" t="str">
        <f>VLOOKUP(E80,'LISTADO ATM'!$A$2:$B$893,2,0)</f>
        <v xml:space="preserve">ATM Multicentro La Sirena Estrella Sadhala </v>
      </c>
      <c r="H80" s="96" t="str">
        <f>VLOOKUP(E80,VIP!$A$2:$O16089,7,FALSE)</f>
        <v>Si</v>
      </c>
      <c r="I80" s="96" t="str">
        <f>VLOOKUP(E80,VIP!$A$2:$O8054,8,FALSE)</f>
        <v>Si</v>
      </c>
      <c r="J80" s="96" t="str">
        <f>VLOOKUP(E80,VIP!$A$2:$O8004,8,FALSE)</f>
        <v>Si</v>
      </c>
      <c r="K80" s="96" t="str">
        <f>VLOOKUP(E80,VIP!$A$2:$O11578,6,0)</f>
        <v>NO</v>
      </c>
      <c r="L80" s="96" t="s">
        <v>2570</v>
      </c>
      <c r="M80" s="88" t="s">
        <v>2462</v>
      </c>
      <c r="N80" s="88" t="s">
        <v>2470</v>
      </c>
      <c r="O80" s="96" t="s">
        <v>2471</v>
      </c>
      <c r="P80" s="91"/>
      <c r="Q80" s="90" t="s">
        <v>2570</v>
      </c>
    </row>
    <row r="81" spans="1:17" ht="18" x14ac:dyDescent="0.25">
      <c r="A81" s="86" t="str">
        <f>VLOOKUP(E81,'LISTADO ATM'!$A$2:$C$894,3,0)</f>
        <v>ESTE</v>
      </c>
      <c r="B81" s="94" t="s">
        <v>2566</v>
      </c>
      <c r="C81" s="87">
        <v>44203.430173611108</v>
      </c>
      <c r="D81" s="87" t="s">
        <v>2465</v>
      </c>
      <c r="E81" s="97">
        <v>330</v>
      </c>
      <c r="F81" s="86" t="str">
        <f>VLOOKUP(E81,VIP!$A$2:$O11169,2,0)</f>
        <v>DRBR330</v>
      </c>
      <c r="G81" s="96" t="str">
        <f>VLOOKUP(E81,'LISTADO ATM'!$A$2:$B$893,2,0)</f>
        <v xml:space="preserve">ATM Oficina Boulevard (Higuey) </v>
      </c>
      <c r="H81" s="96" t="str">
        <f>VLOOKUP(E81,VIP!$A$2:$O16090,7,FALSE)</f>
        <v>Si</v>
      </c>
      <c r="I81" s="96" t="str">
        <f>VLOOKUP(E81,VIP!$A$2:$O8055,8,FALSE)</f>
        <v>Si</v>
      </c>
      <c r="J81" s="96" t="str">
        <f>VLOOKUP(E81,VIP!$A$2:$O8005,8,FALSE)</f>
        <v>Si</v>
      </c>
      <c r="K81" s="96" t="str">
        <f>VLOOKUP(E81,VIP!$A$2:$O11579,6,0)</f>
        <v>SI</v>
      </c>
      <c r="L81" s="96" t="s">
        <v>2569</v>
      </c>
      <c r="M81" s="88" t="s">
        <v>2462</v>
      </c>
      <c r="N81" s="88" t="s">
        <v>2470</v>
      </c>
      <c r="O81" s="96" t="s">
        <v>2472</v>
      </c>
      <c r="P81" s="91"/>
      <c r="Q81" s="90" t="s">
        <v>2569</v>
      </c>
    </row>
    <row r="82" spans="1:17" ht="18" x14ac:dyDescent="0.25">
      <c r="A82" s="86" t="str">
        <f>VLOOKUP(E82,'LISTADO ATM'!$A$2:$C$894,3,0)</f>
        <v>NORTE</v>
      </c>
      <c r="B82" s="94" t="s">
        <v>2567</v>
      </c>
      <c r="C82" s="87">
        <v>44203.442013888889</v>
      </c>
      <c r="D82" s="87" t="s">
        <v>2466</v>
      </c>
      <c r="E82" s="97">
        <v>649</v>
      </c>
      <c r="F82" s="86" t="str">
        <f>VLOOKUP(E82,VIP!$A$2:$O11170,2,0)</f>
        <v>DRBR649</v>
      </c>
      <c r="G82" s="96" t="str">
        <f>VLOOKUP(E82,'LISTADO ATM'!$A$2:$B$893,2,0)</f>
        <v xml:space="preserve">ATM Oficina Galería 56 (San Francisco de Macorís) </v>
      </c>
      <c r="H82" s="96" t="str">
        <f>VLOOKUP(E82,VIP!$A$2:$O16091,7,FALSE)</f>
        <v>Si</v>
      </c>
      <c r="I82" s="96" t="str">
        <f>VLOOKUP(E82,VIP!$A$2:$O8056,8,FALSE)</f>
        <v>Si</v>
      </c>
      <c r="J82" s="96" t="str">
        <f>VLOOKUP(E82,VIP!$A$2:$O8006,8,FALSE)</f>
        <v>Si</v>
      </c>
      <c r="K82" s="96" t="str">
        <f>VLOOKUP(E82,VIP!$A$2:$O11580,6,0)</f>
        <v>SI</v>
      </c>
      <c r="L82" s="96" t="s">
        <v>2423</v>
      </c>
      <c r="M82" s="88" t="s">
        <v>2462</v>
      </c>
      <c r="N82" s="88" t="s">
        <v>2470</v>
      </c>
      <c r="O82" s="96" t="s">
        <v>2474</v>
      </c>
      <c r="P82" s="91"/>
      <c r="Q82" s="90" t="s">
        <v>2423</v>
      </c>
    </row>
    <row r="83" spans="1:17" ht="18" x14ac:dyDescent="0.25">
      <c r="A83" s="86" t="str">
        <f>VLOOKUP(E83,'LISTADO ATM'!$A$2:$C$894,3,0)</f>
        <v>NORTE</v>
      </c>
      <c r="B83" s="94" t="s">
        <v>2568</v>
      </c>
      <c r="C83" s="87">
        <v>44203.460613425923</v>
      </c>
      <c r="D83" s="87" t="s">
        <v>2190</v>
      </c>
      <c r="E83" s="97">
        <v>937</v>
      </c>
      <c r="F83" s="86" t="str">
        <f>VLOOKUP(E83,VIP!$A$2:$O11171,2,0)</f>
        <v>DRBR937</v>
      </c>
      <c r="G83" s="96" t="str">
        <f>VLOOKUP(E83,'LISTADO ATM'!$A$2:$B$893,2,0)</f>
        <v xml:space="preserve">ATM Autobanco Oficina La Vega II </v>
      </c>
      <c r="H83" s="96" t="str">
        <f>VLOOKUP(E83,VIP!$A$2:$O16092,7,FALSE)</f>
        <v>Si</v>
      </c>
      <c r="I83" s="96" t="str">
        <f>VLOOKUP(E83,VIP!$A$2:$O8057,8,FALSE)</f>
        <v>Si</v>
      </c>
      <c r="J83" s="96" t="str">
        <f>VLOOKUP(E83,VIP!$A$2:$O8007,8,FALSE)</f>
        <v>Si</v>
      </c>
      <c r="K83" s="96" t="str">
        <f>VLOOKUP(E83,VIP!$A$2:$O11581,6,0)</f>
        <v>NO</v>
      </c>
      <c r="L83" s="96" t="s">
        <v>2228</v>
      </c>
      <c r="M83" s="88" t="s">
        <v>2462</v>
      </c>
      <c r="N83" s="88" t="s">
        <v>2470</v>
      </c>
      <c r="O83" s="96" t="s">
        <v>2477</v>
      </c>
      <c r="P83" s="91"/>
      <c r="Q83" s="90" t="s">
        <v>2228</v>
      </c>
    </row>
  </sheetData>
  <autoFilter ref="A4:Q69">
    <sortState ref="A5:Q64">
      <sortCondition ref="C4:C3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3" type="noConversion"/>
  <conditionalFormatting sqref="B32:B63 B1:B4 B84:B1048576">
    <cfRule type="duplicateValues" dxfId="287" priority="273074"/>
  </conditionalFormatting>
  <conditionalFormatting sqref="B32:B63 B84:B1048576">
    <cfRule type="duplicateValues" dxfId="286" priority="273078"/>
  </conditionalFormatting>
  <conditionalFormatting sqref="B32:B63 B1:B4 B84:B1048576">
    <cfRule type="duplicateValues" dxfId="285" priority="273081"/>
    <cfRule type="duplicateValues" dxfId="284" priority="273082"/>
    <cfRule type="duplicateValues" dxfId="283" priority="273083"/>
  </conditionalFormatting>
  <conditionalFormatting sqref="B32:B63 B1:B4 B84:B1048576">
    <cfRule type="duplicateValues" dxfId="282" priority="273093"/>
    <cfRule type="duplicateValues" dxfId="281" priority="273094"/>
  </conditionalFormatting>
  <conditionalFormatting sqref="B32:B63 B84:B1048576">
    <cfRule type="duplicateValues" dxfId="280" priority="273101"/>
    <cfRule type="duplicateValues" dxfId="279" priority="273102"/>
    <cfRule type="duplicateValues" dxfId="278" priority="273103"/>
  </conditionalFormatting>
  <conditionalFormatting sqref="B32:B63 B1:B27 B84:B1048576">
    <cfRule type="duplicateValues" dxfId="277" priority="240"/>
  </conditionalFormatting>
  <conditionalFormatting sqref="E8">
    <cfRule type="duplicateValues" dxfId="276" priority="193"/>
  </conditionalFormatting>
  <conditionalFormatting sqref="E8">
    <cfRule type="duplicateValues" dxfId="275" priority="191"/>
    <cfRule type="duplicateValues" dxfId="274" priority="192"/>
  </conditionalFormatting>
  <conditionalFormatting sqref="E8">
    <cfRule type="duplicateValues" dxfId="273" priority="188"/>
    <cfRule type="duplicateValues" dxfId="272" priority="189"/>
    <cfRule type="duplicateValues" dxfId="271" priority="190"/>
  </conditionalFormatting>
  <conditionalFormatting sqref="E8">
    <cfRule type="duplicateValues" dxfId="270" priority="187"/>
  </conditionalFormatting>
  <conditionalFormatting sqref="B8">
    <cfRule type="duplicateValues" dxfId="269" priority="186"/>
  </conditionalFormatting>
  <conditionalFormatting sqref="B8">
    <cfRule type="duplicateValues" dxfId="268" priority="183"/>
    <cfRule type="duplicateValues" dxfId="267" priority="184"/>
    <cfRule type="duplicateValues" dxfId="266" priority="185"/>
  </conditionalFormatting>
  <conditionalFormatting sqref="B8">
    <cfRule type="duplicateValues" dxfId="265" priority="181"/>
    <cfRule type="duplicateValues" dxfId="264" priority="182"/>
  </conditionalFormatting>
  <conditionalFormatting sqref="B8">
    <cfRule type="duplicateValues" dxfId="263" priority="180"/>
  </conditionalFormatting>
  <conditionalFormatting sqref="E8">
    <cfRule type="duplicateValues" dxfId="262" priority="179"/>
  </conditionalFormatting>
  <conditionalFormatting sqref="B8">
    <cfRule type="duplicateValues" dxfId="261" priority="178"/>
  </conditionalFormatting>
  <conditionalFormatting sqref="E9">
    <cfRule type="duplicateValues" dxfId="260" priority="177"/>
  </conditionalFormatting>
  <conditionalFormatting sqref="E9">
    <cfRule type="duplicateValues" dxfId="259" priority="175"/>
    <cfRule type="duplicateValues" dxfId="258" priority="176"/>
  </conditionalFormatting>
  <conditionalFormatting sqref="E9">
    <cfRule type="duplicateValues" dxfId="257" priority="172"/>
    <cfRule type="duplicateValues" dxfId="256" priority="173"/>
    <cfRule type="duplicateValues" dxfId="255" priority="174"/>
  </conditionalFormatting>
  <conditionalFormatting sqref="E9">
    <cfRule type="duplicateValues" dxfId="254" priority="171"/>
  </conditionalFormatting>
  <conditionalFormatting sqref="B9">
    <cfRule type="duplicateValues" dxfId="253" priority="170"/>
  </conditionalFormatting>
  <conditionalFormatting sqref="B9">
    <cfRule type="duplicateValues" dxfId="252" priority="167"/>
    <cfRule type="duplicateValues" dxfId="251" priority="168"/>
    <cfRule type="duplicateValues" dxfId="250" priority="169"/>
  </conditionalFormatting>
  <conditionalFormatting sqref="B9">
    <cfRule type="duplicateValues" dxfId="249" priority="165"/>
    <cfRule type="duplicateValues" dxfId="248" priority="166"/>
  </conditionalFormatting>
  <conditionalFormatting sqref="B9">
    <cfRule type="duplicateValues" dxfId="247" priority="164"/>
  </conditionalFormatting>
  <conditionalFormatting sqref="E9">
    <cfRule type="duplicateValues" dxfId="246" priority="163"/>
  </conditionalFormatting>
  <conditionalFormatting sqref="B9">
    <cfRule type="duplicateValues" dxfId="245" priority="162"/>
  </conditionalFormatting>
  <conditionalFormatting sqref="E10">
    <cfRule type="duplicateValues" dxfId="244" priority="161"/>
  </conditionalFormatting>
  <conditionalFormatting sqref="E10">
    <cfRule type="duplicateValues" dxfId="243" priority="159"/>
    <cfRule type="duplicateValues" dxfId="242" priority="160"/>
  </conditionalFormatting>
  <conditionalFormatting sqref="E10">
    <cfRule type="duplicateValues" dxfId="241" priority="156"/>
    <cfRule type="duplicateValues" dxfId="240" priority="157"/>
    <cfRule type="duplicateValues" dxfId="239" priority="158"/>
  </conditionalFormatting>
  <conditionalFormatting sqref="E10">
    <cfRule type="duplicateValues" dxfId="238" priority="155"/>
  </conditionalFormatting>
  <conditionalFormatting sqref="B10">
    <cfRule type="duplicateValues" dxfId="237" priority="154"/>
  </conditionalFormatting>
  <conditionalFormatting sqref="B10">
    <cfRule type="duplicateValues" dxfId="236" priority="151"/>
    <cfRule type="duplicateValues" dxfId="235" priority="152"/>
    <cfRule type="duplicateValues" dxfId="234" priority="153"/>
  </conditionalFormatting>
  <conditionalFormatting sqref="B10">
    <cfRule type="duplicateValues" dxfId="233" priority="149"/>
    <cfRule type="duplicateValues" dxfId="232" priority="150"/>
  </conditionalFormatting>
  <conditionalFormatting sqref="B10">
    <cfRule type="duplicateValues" dxfId="231" priority="148"/>
  </conditionalFormatting>
  <conditionalFormatting sqref="E10">
    <cfRule type="duplicateValues" dxfId="230" priority="147"/>
  </conditionalFormatting>
  <conditionalFormatting sqref="B10">
    <cfRule type="duplicateValues" dxfId="229" priority="146"/>
  </conditionalFormatting>
  <conditionalFormatting sqref="E84:E1048576 E1:E4 E32:E41">
    <cfRule type="duplicateValues" dxfId="228" priority="298986"/>
  </conditionalFormatting>
  <conditionalFormatting sqref="E84:E1048576 E1:E4 E32:E41">
    <cfRule type="duplicateValues" dxfId="227" priority="298990"/>
    <cfRule type="duplicateValues" dxfId="226" priority="298991"/>
  </conditionalFormatting>
  <conditionalFormatting sqref="E84:E1048576 E32:E41">
    <cfRule type="duplicateValues" dxfId="225" priority="298998"/>
    <cfRule type="duplicateValues" dxfId="224" priority="298999"/>
  </conditionalFormatting>
  <conditionalFormatting sqref="E84:E1048576 E32:E41">
    <cfRule type="duplicateValues" dxfId="223" priority="299004"/>
  </conditionalFormatting>
  <conditionalFormatting sqref="E84:E1048576 E1:E4 E32:E41">
    <cfRule type="duplicateValues" dxfId="222" priority="299007"/>
    <cfRule type="duplicateValues" dxfId="221" priority="299008"/>
    <cfRule type="duplicateValues" dxfId="220" priority="299009"/>
  </conditionalFormatting>
  <conditionalFormatting sqref="E84:E1048576 E32:E41">
    <cfRule type="duplicateValues" dxfId="219" priority="299019"/>
    <cfRule type="duplicateValues" dxfId="218" priority="299020"/>
    <cfRule type="duplicateValues" dxfId="217" priority="299021"/>
  </conditionalFormatting>
  <conditionalFormatting sqref="E84:E1048576 E1:E7 E32:E41">
    <cfRule type="duplicateValues" dxfId="216" priority="299036"/>
  </conditionalFormatting>
  <conditionalFormatting sqref="E11">
    <cfRule type="duplicateValues" dxfId="215" priority="299484"/>
  </conditionalFormatting>
  <conditionalFormatting sqref="E11">
    <cfRule type="duplicateValues" dxfId="214" priority="299485"/>
    <cfRule type="duplicateValues" dxfId="213" priority="299486"/>
  </conditionalFormatting>
  <conditionalFormatting sqref="E11">
    <cfRule type="duplicateValues" dxfId="212" priority="299487"/>
    <cfRule type="duplicateValues" dxfId="211" priority="299488"/>
    <cfRule type="duplicateValues" dxfId="210" priority="299489"/>
  </conditionalFormatting>
  <conditionalFormatting sqref="B11">
    <cfRule type="duplicateValues" dxfId="209" priority="299490"/>
  </conditionalFormatting>
  <conditionalFormatting sqref="B11">
    <cfRule type="duplicateValues" dxfId="208" priority="299491"/>
    <cfRule type="duplicateValues" dxfId="207" priority="299492"/>
    <cfRule type="duplicateValues" dxfId="206" priority="299493"/>
  </conditionalFormatting>
  <conditionalFormatting sqref="B11">
    <cfRule type="duplicateValues" dxfId="205" priority="299494"/>
    <cfRule type="duplicateValues" dxfId="204" priority="299495"/>
  </conditionalFormatting>
  <conditionalFormatting sqref="E12:E16">
    <cfRule type="duplicateValues" dxfId="203" priority="299820"/>
  </conditionalFormatting>
  <conditionalFormatting sqref="E12:E16">
    <cfRule type="duplicateValues" dxfId="202" priority="299821"/>
    <cfRule type="duplicateValues" dxfId="201" priority="299822"/>
  </conditionalFormatting>
  <conditionalFormatting sqref="E12:E16">
    <cfRule type="duplicateValues" dxfId="200" priority="299823"/>
    <cfRule type="duplicateValues" dxfId="199" priority="299824"/>
    <cfRule type="duplicateValues" dxfId="198" priority="299825"/>
  </conditionalFormatting>
  <conditionalFormatting sqref="B12:B16">
    <cfRule type="duplicateValues" dxfId="197" priority="299826"/>
  </conditionalFormatting>
  <conditionalFormatting sqref="B12:B16">
    <cfRule type="duplicateValues" dxfId="196" priority="299827"/>
    <cfRule type="duplicateValues" dxfId="195" priority="299828"/>
    <cfRule type="duplicateValues" dxfId="194" priority="299829"/>
  </conditionalFormatting>
  <conditionalFormatting sqref="B12:B16">
    <cfRule type="duplicateValues" dxfId="193" priority="299830"/>
    <cfRule type="duplicateValues" dxfId="192" priority="299831"/>
  </conditionalFormatting>
  <conditionalFormatting sqref="E17:E41">
    <cfRule type="duplicateValues" dxfId="191" priority="300357"/>
  </conditionalFormatting>
  <conditionalFormatting sqref="E17:E41">
    <cfRule type="duplicateValues" dxfId="190" priority="300359"/>
    <cfRule type="duplicateValues" dxfId="189" priority="300360"/>
  </conditionalFormatting>
  <conditionalFormatting sqref="E17:E41">
    <cfRule type="duplicateValues" dxfId="188" priority="300363"/>
    <cfRule type="duplicateValues" dxfId="187" priority="300364"/>
    <cfRule type="duplicateValues" dxfId="186" priority="300365"/>
  </conditionalFormatting>
  <conditionalFormatting sqref="E54:E56">
    <cfRule type="duplicateValues" dxfId="185" priority="300439"/>
    <cfRule type="duplicateValues" dxfId="184" priority="300440"/>
  </conditionalFormatting>
  <conditionalFormatting sqref="E54:E56">
    <cfRule type="duplicateValues" dxfId="183" priority="300443"/>
    <cfRule type="duplicateValues" dxfId="182" priority="300444"/>
    <cfRule type="duplicateValues" dxfId="181" priority="300445"/>
  </conditionalFormatting>
  <conditionalFormatting sqref="E54:E56">
    <cfRule type="duplicateValues" dxfId="180" priority="300449"/>
    <cfRule type="duplicateValues" dxfId="179" priority="300450"/>
    <cfRule type="duplicateValues" dxfId="178" priority="300451"/>
    <cfRule type="duplicateValues" dxfId="177" priority="300452"/>
  </conditionalFormatting>
  <conditionalFormatting sqref="E54:E56">
    <cfRule type="duplicateValues" dxfId="176" priority="300457"/>
  </conditionalFormatting>
  <conditionalFormatting sqref="B17:B63">
    <cfRule type="duplicateValues" dxfId="175" priority="300459"/>
  </conditionalFormatting>
  <conditionalFormatting sqref="B17:B63">
    <cfRule type="duplicateValues" dxfId="174" priority="300461"/>
    <cfRule type="duplicateValues" dxfId="173" priority="300462"/>
    <cfRule type="duplicateValues" dxfId="172" priority="300463"/>
  </conditionalFormatting>
  <conditionalFormatting sqref="B17:B63">
    <cfRule type="duplicateValues" dxfId="171" priority="300467"/>
    <cfRule type="duplicateValues" dxfId="170" priority="300468"/>
  </conditionalFormatting>
  <conditionalFormatting sqref="E42:E53">
    <cfRule type="duplicateValues" dxfId="169" priority="83"/>
  </conditionalFormatting>
  <conditionalFormatting sqref="E42:E53">
    <cfRule type="duplicateValues" dxfId="168" priority="81"/>
    <cfRule type="duplicateValues" dxfId="167" priority="82"/>
  </conditionalFormatting>
  <conditionalFormatting sqref="E42:E53">
    <cfRule type="duplicateValues" dxfId="166" priority="79"/>
    <cfRule type="duplicateValues" dxfId="165" priority="80"/>
  </conditionalFormatting>
  <conditionalFormatting sqref="E42:E53">
    <cfRule type="duplicateValues" dxfId="164" priority="78"/>
  </conditionalFormatting>
  <conditionalFormatting sqref="E42:E53">
    <cfRule type="duplicateValues" dxfId="163" priority="75"/>
    <cfRule type="duplicateValues" dxfId="162" priority="76"/>
    <cfRule type="duplicateValues" dxfId="161" priority="77"/>
  </conditionalFormatting>
  <conditionalFormatting sqref="E42:E53">
    <cfRule type="duplicateValues" dxfId="160" priority="72"/>
    <cfRule type="duplicateValues" dxfId="159" priority="73"/>
    <cfRule type="duplicateValues" dxfId="158" priority="74"/>
  </conditionalFormatting>
  <conditionalFormatting sqref="E42:E53">
    <cfRule type="duplicateValues" dxfId="157" priority="71"/>
  </conditionalFormatting>
  <conditionalFormatting sqref="E42:E53">
    <cfRule type="duplicateValues" dxfId="156" priority="70"/>
  </conditionalFormatting>
  <conditionalFormatting sqref="E42:E53">
    <cfRule type="duplicateValues" dxfId="155" priority="68"/>
    <cfRule type="duplicateValues" dxfId="154" priority="69"/>
  </conditionalFormatting>
  <conditionalFormatting sqref="E42:E53">
    <cfRule type="duplicateValues" dxfId="153" priority="65"/>
    <cfRule type="duplicateValues" dxfId="152" priority="66"/>
    <cfRule type="duplicateValues" dxfId="151" priority="67"/>
  </conditionalFormatting>
  <conditionalFormatting sqref="E57:E63">
    <cfRule type="duplicateValues" dxfId="150" priority="63"/>
    <cfRule type="duplicateValues" dxfId="149" priority="64"/>
  </conditionalFormatting>
  <conditionalFormatting sqref="E57:E63">
    <cfRule type="duplicateValues" dxfId="148" priority="60"/>
    <cfRule type="duplicateValues" dxfId="147" priority="61"/>
    <cfRule type="duplicateValues" dxfId="146" priority="62"/>
  </conditionalFormatting>
  <conditionalFormatting sqref="E57:E63">
    <cfRule type="duplicateValues" dxfId="145" priority="56"/>
    <cfRule type="duplicateValues" dxfId="144" priority="57"/>
    <cfRule type="duplicateValues" dxfId="143" priority="58"/>
    <cfRule type="duplicateValues" dxfId="142" priority="59"/>
  </conditionalFormatting>
  <conditionalFormatting sqref="E57:E63">
    <cfRule type="duplicateValues" dxfId="141" priority="55"/>
  </conditionalFormatting>
  <conditionalFormatting sqref="B64:B69">
    <cfRule type="duplicateValues" dxfId="140" priority="54"/>
  </conditionalFormatting>
  <conditionalFormatting sqref="B64:B69">
    <cfRule type="duplicateValues" dxfId="139" priority="53"/>
  </conditionalFormatting>
  <conditionalFormatting sqref="B64:B69">
    <cfRule type="duplicateValues" dxfId="138" priority="50"/>
    <cfRule type="duplicateValues" dxfId="137" priority="51"/>
    <cfRule type="duplicateValues" dxfId="136" priority="52"/>
  </conditionalFormatting>
  <conditionalFormatting sqref="B64:B69">
    <cfRule type="duplicateValues" dxfId="135" priority="48"/>
    <cfRule type="duplicateValues" dxfId="134" priority="49"/>
  </conditionalFormatting>
  <conditionalFormatting sqref="B64:B69">
    <cfRule type="duplicateValues" dxfId="133" priority="45"/>
    <cfRule type="duplicateValues" dxfId="132" priority="46"/>
    <cfRule type="duplicateValues" dxfId="131" priority="47"/>
  </conditionalFormatting>
  <conditionalFormatting sqref="B64:B69">
    <cfRule type="duplicateValues" dxfId="130" priority="44"/>
  </conditionalFormatting>
  <conditionalFormatting sqref="B64:B69">
    <cfRule type="duplicateValues" dxfId="129" priority="43"/>
  </conditionalFormatting>
  <conditionalFormatting sqref="B64:B69">
    <cfRule type="duplicateValues" dxfId="128" priority="40"/>
    <cfRule type="duplicateValues" dxfId="127" priority="41"/>
    <cfRule type="duplicateValues" dxfId="126" priority="42"/>
  </conditionalFormatting>
  <conditionalFormatting sqref="B64:B69">
    <cfRule type="duplicateValues" dxfId="125" priority="38"/>
    <cfRule type="duplicateValues" dxfId="124" priority="39"/>
  </conditionalFormatting>
  <conditionalFormatting sqref="E64:E69">
    <cfRule type="duplicateValues" dxfId="123" priority="36"/>
    <cfRule type="duplicateValues" dxfId="122" priority="37"/>
  </conditionalFormatting>
  <conditionalFormatting sqref="E64:E69">
    <cfRule type="duplicateValues" dxfId="121" priority="33"/>
    <cfRule type="duplicateValues" dxfId="120" priority="34"/>
    <cfRule type="duplicateValues" dxfId="119" priority="35"/>
  </conditionalFormatting>
  <conditionalFormatting sqref="E64:E69">
    <cfRule type="duplicateValues" dxfId="118" priority="29"/>
    <cfRule type="duplicateValues" dxfId="117" priority="30"/>
    <cfRule type="duplicateValues" dxfId="116" priority="31"/>
    <cfRule type="duplicateValues" dxfId="115" priority="32"/>
  </conditionalFormatting>
  <conditionalFormatting sqref="E64:E69">
    <cfRule type="duplicateValues" dxfId="114" priority="28"/>
  </conditionalFormatting>
  <conditionalFormatting sqref="E5:E7">
    <cfRule type="duplicateValues" dxfId="44" priority="300509"/>
  </conditionalFormatting>
  <conditionalFormatting sqref="E5:E7">
    <cfRule type="duplicateValues" dxfId="43" priority="300511"/>
    <cfRule type="duplicateValues" dxfId="42" priority="300512"/>
  </conditionalFormatting>
  <conditionalFormatting sqref="E5:E7">
    <cfRule type="duplicateValues" dxfId="41" priority="300515"/>
    <cfRule type="duplicateValues" dxfId="40" priority="300516"/>
    <cfRule type="duplicateValues" dxfId="39" priority="300517"/>
  </conditionalFormatting>
  <conditionalFormatting sqref="B5:B7">
    <cfRule type="duplicateValues" dxfId="38" priority="300521"/>
  </conditionalFormatting>
  <conditionalFormatting sqref="B5:B7">
    <cfRule type="duplicateValues" dxfId="37" priority="300523"/>
    <cfRule type="duplicateValues" dxfId="36" priority="300524"/>
    <cfRule type="duplicateValues" dxfId="35" priority="300525"/>
  </conditionalFormatting>
  <conditionalFormatting sqref="B5:B7">
    <cfRule type="duplicateValues" dxfId="34" priority="300529"/>
    <cfRule type="duplicateValues" dxfId="33" priority="300530"/>
  </conditionalFormatting>
  <conditionalFormatting sqref="B5:B27">
    <cfRule type="duplicateValues" dxfId="32" priority="300533"/>
  </conditionalFormatting>
  <conditionalFormatting sqref="B5:B27">
    <cfRule type="duplicateValues" dxfId="31" priority="300535"/>
    <cfRule type="duplicateValues" dxfId="30" priority="300536"/>
    <cfRule type="duplicateValues" dxfId="29" priority="300537"/>
  </conditionalFormatting>
  <conditionalFormatting sqref="B5:B27">
    <cfRule type="duplicateValues" dxfId="28" priority="300541"/>
    <cfRule type="duplicateValues" dxfId="27" priority="300542"/>
  </conditionalFormatting>
  <conditionalFormatting sqref="B70:B83">
    <cfRule type="duplicateValues" dxfId="26" priority="27"/>
  </conditionalFormatting>
  <conditionalFormatting sqref="B70:B83">
    <cfRule type="duplicateValues" dxfId="25" priority="26"/>
  </conditionalFormatting>
  <conditionalFormatting sqref="B70:B83">
    <cfRule type="duplicateValues" dxfId="24" priority="23"/>
    <cfRule type="duplicateValues" dxfId="23" priority="24"/>
    <cfRule type="duplicateValues" dxfId="22" priority="25"/>
  </conditionalFormatting>
  <conditionalFormatting sqref="B70:B83">
    <cfRule type="duplicateValues" dxfId="21" priority="21"/>
    <cfRule type="duplicateValues" dxfId="20" priority="22"/>
  </conditionalFormatting>
  <conditionalFormatting sqref="B70:B83">
    <cfRule type="duplicateValues" dxfId="19" priority="18"/>
    <cfRule type="duplicateValues" dxfId="18" priority="19"/>
    <cfRule type="duplicateValues" dxfId="17" priority="20"/>
  </conditionalFormatting>
  <conditionalFormatting sqref="B70:B83">
    <cfRule type="duplicateValues" dxfId="16" priority="17"/>
  </conditionalFormatting>
  <conditionalFormatting sqref="B70:B83">
    <cfRule type="duplicateValues" dxfId="15" priority="16"/>
  </conditionalFormatting>
  <conditionalFormatting sqref="B70:B83">
    <cfRule type="duplicateValues" dxfId="14" priority="13"/>
    <cfRule type="duplicateValues" dxfId="13" priority="14"/>
    <cfRule type="duplicateValues" dxfId="12" priority="15"/>
  </conditionalFormatting>
  <conditionalFormatting sqref="B70:B83">
    <cfRule type="duplicateValues" dxfId="11" priority="11"/>
    <cfRule type="duplicateValues" dxfId="10" priority="12"/>
  </conditionalFormatting>
  <conditionalFormatting sqref="E70:E83">
    <cfRule type="duplicateValues" dxfId="9" priority="9"/>
    <cfRule type="duplicateValues" dxfId="8" priority="10"/>
  </conditionalFormatting>
  <conditionalFormatting sqref="E70:E83">
    <cfRule type="duplicateValues" dxfId="7" priority="6"/>
    <cfRule type="duplicateValues" dxfId="6" priority="7"/>
    <cfRule type="duplicateValues" dxfId="5" priority="8"/>
  </conditionalFormatting>
  <conditionalFormatting sqref="E70:E8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70:E83">
    <cfRule type="duplicateValues" dxfId="0" priority="1"/>
  </conditionalFormatting>
  <hyperlinks>
    <hyperlink ref="B69" r:id="rId7" display="http://s460-helpdesk/CAisd/pdmweb.exe?OP=SEARCH+FACTORY=in+SKIPLIST=1+QBE.EQ.id=3464502"/>
    <hyperlink ref="B68" r:id="rId8" display="http://s460-helpdesk/CAisd/pdmweb.exe?OP=SEARCH+FACTORY=in+SKIPLIST=1+QBE.EQ.id=3464486"/>
    <hyperlink ref="B67" r:id="rId9" display="http://s460-helpdesk/CAisd/pdmweb.exe?OP=SEARCH+FACTORY=in+SKIPLIST=1+QBE.EQ.id=3464481"/>
    <hyperlink ref="B66" r:id="rId10" display="http://s460-helpdesk/CAisd/pdmweb.exe?OP=SEARCH+FACTORY=in+SKIPLIST=1+QBE.EQ.id=3464471"/>
    <hyperlink ref="B65" r:id="rId11" display="http://s460-helpdesk/CAisd/pdmweb.exe?OP=SEARCH+FACTORY=in+SKIPLIST=1+QBE.EQ.id=3464455"/>
    <hyperlink ref="B64" r:id="rId12" display="http://s460-helpdesk/CAisd/pdmweb.exe?OP=SEARCH+FACTORY=in+SKIPLIST=1+QBE.EQ.id=3464428"/>
    <hyperlink ref="B83" r:id="rId13" display="http://s460-helpdesk/CAisd/pdmweb.exe?OP=SEARCH+FACTORY=in+SKIPLIST=1+QBE.EQ.id=3464937"/>
    <hyperlink ref="B82" r:id="rId14" display="http://s460-helpdesk/CAisd/pdmweb.exe?OP=SEARCH+FACTORY=in+SKIPLIST=1+QBE.EQ.id=3464875"/>
    <hyperlink ref="B81" r:id="rId15" display="http://s460-helpdesk/CAisd/pdmweb.exe?OP=SEARCH+FACTORY=in+SKIPLIST=1+QBE.EQ.id=3464835"/>
    <hyperlink ref="B80" r:id="rId16" display="http://s460-helpdesk/CAisd/pdmweb.exe?OP=SEARCH+FACTORY=in+SKIPLIST=1+QBE.EQ.id=3464821"/>
    <hyperlink ref="B79" r:id="rId17" display="http://s460-helpdesk/CAisd/pdmweb.exe?OP=SEARCH+FACTORY=in+SKIPLIST=1+QBE.EQ.id=3464783"/>
    <hyperlink ref="B78" r:id="rId18" display="http://s460-helpdesk/CAisd/pdmweb.exe?OP=SEARCH+FACTORY=in+SKIPLIST=1+QBE.EQ.id=3464778"/>
    <hyperlink ref="B77" r:id="rId19" display="http://s460-helpdesk/CAisd/pdmweb.exe?OP=SEARCH+FACTORY=in+SKIPLIST=1+QBE.EQ.id=3464770"/>
    <hyperlink ref="B76" r:id="rId20" display="http://s460-helpdesk/CAisd/pdmweb.exe?OP=SEARCH+FACTORY=in+SKIPLIST=1+QBE.EQ.id=3464764"/>
    <hyperlink ref="B75" r:id="rId21" display="http://s460-helpdesk/CAisd/pdmweb.exe?OP=SEARCH+FACTORY=in+SKIPLIST=1+QBE.EQ.id=3464745"/>
    <hyperlink ref="B74" r:id="rId22" display="http://s460-helpdesk/CAisd/pdmweb.exe?OP=SEARCH+FACTORY=in+SKIPLIST=1+QBE.EQ.id=3464701"/>
    <hyperlink ref="B73" r:id="rId23" display="http://s460-helpdesk/CAisd/pdmweb.exe?OP=SEARCH+FACTORY=in+SKIPLIST=1+QBE.EQ.id=3464685"/>
    <hyperlink ref="B72" r:id="rId24" display="http://s460-helpdesk/CAisd/pdmweb.exe?OP=SEARCH+FACTORY=in+SKIPLIST=1+QBE.EQ.id=3464597"/>
    <hyperlink ref="B71" r:id="rId25" display="http://s460-helpdesk/CAisd/pdmweb.exe?OP=SEARCH+FACTORY=in+SKIPLIST=1+QBE.EQ.id=3464586"/>
    <hyperlink ref="B70" r:id="rId26" display="http://s460-helpdesk/CAisd/pdmweb.exe?OP=SEARCH+FACTORY=in+SKIPLIST=1+QBE.EQ.id=3464572"/>
  </hyperlinks>
  <pageMargins left="0.7" right="0.7" top="0.75" bottom="0.75" header="0.3" footer="0.3"/>
  <pageSetup scale="60" orientation="landscape" r:id="rId27"/>
  <legacy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09" t="s">
        <v>0</v>
      </c>
      <c r="B1" s="1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11" t="s">
        <v>8</v>
      </c>
      <c r="B9" s="11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13" t="s">
        <v>9</v>
      </c>
      <c r="B14" s="1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/>
  <phoneticPr fontId="43" type="noConversion"/>
  <conditionalFormatting sqref="B1:B1048576">
    <cfRule type="duplicateValues" dxfId="113" priority="879"/>
    <cfRule type="duplicateValues" dxfId="112" priority="9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2451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2464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2467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2459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95">
        <v>581</v>
      </c>
      <c r="B430" s="95" t="s">
        <v>1606</v>
      </c>
      <c r="C430" s="95" t="s">
        <v>1275</v>
      </c>
    </row>
    <row r="431" spans="1:3" x14ac:dyDescent="0.25">
      <c r="A431" s="40">
        <v>582</v>
      </c>
      <c r="B431" s="40" t="s">
        <v>2480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workbookViewId="0">
      <selection activeCell="D31" sqref="D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05" t="s">
        <v>2428</v>
      </c>
      <c r="B1" s="106"/>
      <c r="C1" s="106"/>
      <c r="D1" s="106"/>
    </row>
    <row r="2" spans="1:5" x14ac:dyDescent="0.25">
      <c r="A2" s="54" t="s">
        <v>2429</v>
      </c>
      <c r="B2" s="54" t="s">
        <v>18</v>
      </c>
      <c r="C2" s="54" t="s">
        <v>2430</v>
      </c>
      <c r="D2" s="54" t="s">
        <v>2431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2433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2434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2435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2436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2437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05" t="s">
        <v>2438</v>
      </c>
      <c r="B25" s="106"/>
      <c r="C25" s="106"/>
      <c r="D25" s="106"/>
    </row>
    <row r="26" spans="1:4" x14ac:dyDescent="0.25">
      <c r="A26" s="54" t="s">
        <v>2429</v>
      </c>
      <c r="B26" s="54" t="s">
        <v>18</v>
      </c>
      <c r="C26" s="54" t="s">
        <v>2439</v>
      </c>
      <c r="D26" s="54" t="s">
        <v>2440</v>
      </c>
    </row>
    <row r="27" spans="1:4" ht="15.75" x14ac:dyDescent="0.25">
      <c r="A27" s="68">
        <v>335756590</v>
      </c>
      <c r="B27" s="55" t="s">
        <v>2546</v>
      </c>
      <c r="C27" s="68" t="s">
        <v>2547</v>
      </c>
      <c r="D27" s="68" t="s">
        <v>2548</v>
      </c>
    </row>
    <row r="28" spans="1:4" ht="15.75" x14ac:dyDescent="0.25">
      <c r="A28" s="68">
        <v>335756603</v>
      </c>
      <c r="B28" s="55" t="s">
        <v>2549</v>
      </c>
      <c r="C28" s="68" t="s">
        <v>2547</v>
      </c>
      <c r="D28" s="68" t="s">
        <v>2548</v>
      </c>
    </row>
    <row r="29" spans="1:4" ht="15.75" x14ac:dyDescent="0.25">
      <c r="A29" s="68">
        <v>335756614</v>
      </c>
      <c r="B29" s="55" t="s">
        <v>2550</v>
      </c>
      <c r="C29" s="68" t="s">
        <v>2547</v>
      </c>
      <c r="D29" s="68" t="s">
        <v>2548</v>
      </c>
    </row>
    <row r="30" spans="1:4" ht="15.75" x14ac:dyDescent="0.25">
      <c r="A30" s="68">
        <v>335756621</v>
      </c>
      <c r="B30" s="55" t="s">
        <v>2551</v>
      </c>
      <c r="C30" s="68" t="s">
        <v>2547</v>
      </c>
      <c r="D30" s="68" t="s">
        <v>2548</v>
      </c>
    </row>
    <row r="31" spans="1:4" ht="15.75" x14ac:dyDescent="0.25">
      <c r="A31" s="68">
        <v>335756627</v>
      </c>
      <c r="B31" s="55" t="s">
        <v>2552</v>
      </c>
      <c r="C31" s="68" t="s">
        <v>2547</v>
      </c>
      <c r="D31" s="68" t="s">
        <v>2548</v>
      </c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2441</v>
      </c>
      <c r="D48" s="55">
        <f>COUNTA(A27:A46)</f>
        <v>5</v>
      </c>
    </row>
    <row r="49" spans="1:4" ht="16.5" thickBot="1" x14ac:dyDescent="0.3">
      <c r="A49" s="64"/>
      <c r="B49" s="64"/>
      <c r="C49" s="65" t="s">
        <v>2442</v>
      </c>
      <c r="D49" s="55">
        <f>COUNTIFS($D$27:$D$47,"Disponible")</f>
        <v>5</v>
      </c>
    </row>
    <row r="50" spans="1:4" ht="16.5" thickBot="1" x14ac:dyDescent="0.3">
      <c r="A50" s="52"/>
      <c r="B50" s="52"/>
      <c r="C50" s="65" t="s">
        <v>2435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2443</v>
      </c>
      <c r="D51" s="59">
        <f>D49/D48</f>
        <v>1</v>
      </c>
    </row>
    <row r="52" spans="1:4" ht="15.75" thickBot="1" x14ac:dyDescent="0.3">
      <c r="A52" s="52"/>
      <c r="B52" s="52"/>
      <c r="C52" s="65" t="s">
        <v>2444</v>
      </c>
      <c r="D52" s="61">
        <f>D50/D48</f>
        <v>0</v>
      </c>
    </row>
  </sheetData>
  <mergeCells count="2">
    <mergeCell ref="A1:D1"/>
    <mergeCell ref="A25:D25"/>
  </mergeCells>
  <conditionalFormatting sqref="A27:A34">
    <cfRule type="duplicateValues" dxfId="111" priority="120"/>
  </conditionalFormatting>
  <conditionalFormatting sqref="A27:A34">
    <cfRule type="duplicateValues" dxfId="110" priority="107630"/>
  </conditionalFormatting>
  <conditionalFormatting sqref="A27:A34">
    <cfRule type="duplicateValues" dxfId="109" priority="109"/>
  </conditionalFormatting>
  <conditionalFormatting sqref="A42:A45">
    <cfRule type="duplicateValues" dxfId="108" priority="107"/>
  </conditionalFormatting>
  <conditionalFormatting sqref="A7:A11">
    <cfRule type="duplicateValues" dxfId="107" priority="118999"/>
  </conditionalFormatting>
  <conditionalFormatting sqref="A7:A11">
    <cfRule type="duplicateValues" dxfId="106" priority="119003"/>
    <cfRule type="duplicateValues" dxfId="105" priority="119004"/>
  </conditionalFormatting>
  <conditionalFormatting sqref="A7:A11">
    <cfRule type="duplicateValues" dxfId="104" priority="119007"/>
    <cfRule type="duplicateValues" dxfId="103" priority="119008"/>
  </conditionalFormatting>
  <conditionalFormatting sqref="B37:B39">
    <cfRule type="duplicateValues" dxfId="102" priority="66"/>
    <cfRule type="duplicateValues" dxfId="101" priority="67"/>
  </conditionalFormatting>
  <conditionalFormatting sqref="B37:B39">
    <cfRule type="duplicateValues" dxfId="100" priority="65"/>
  </conditionalFormatting>
  <conditionalFormatting sqref="B37:B39">
    <cfRule type="duplicateValues" dxfId="99" priority="64"/>
  </conditionalFormatting>
  <conditionalFormatting sqref="B37:B39">
    <cfRule type="duplicateValues" dxfId="98" priority="62"/>
    <cfRule type="duplicateValues" dxfId="97" priority="63"/>
  </conditionalFormatting>
  <conditionalFormatting sqref="A27:A34">
    <cfRule type="duplicateValues" dxfId="96" priority="56"/>
  </conditionalFormatting>
  <conditionalFormatting sqref="A27:A34">
    <cfRule type="duplicateValues" dxfId="95" priority="54"/>
    <cfRule type="duplicateValues" dxfId="94" priority="55"/>
  </conditionalFormatting>
  <conditionalFormatting sqref="A27:A34">
    <cfRule type="duplicateValues" dxfId="93" priority="52"/>
    <cfRule type="duplicateValues" dxfId="92" priority="53"/>
  </conditionalFormatting>
  <conditionalFormatting sqref="B3">
    <cfRule type="duplicateValues" dxfId="91" priority="40"/>
    <cfRule type="duplicateValues" dxfId="90" priority="41"/>
  </conditionalFormatting>
  <conditionalFormatting sqref="B3">
    <cfRule type="duplicateValues" dxfId="89" priority="39"/>
  </conditionalFormatting>
  <conditionalFormatting sqref="B3">
    <cfRule type="duplicateValues" dxfId="88" priority="38"/>
  </conditionalFormatting>
  <conditionalFormatting sqref="B3">
    <cfRule type="duplicateValues" dxfId="87" priority="36"/>
    <cfRule type="duplicateValues" dxfId="86" priority="37"/>
  </conditionalFormatting>
  <conditionalFormatting sqref="A4:A6">
    <cfRule type="duplicateValues" dxfId="85" priority="35"/>
  </conditionalFormatting>
  <conditionalFormatting sqref="A4:A6">
    <cfRule type="duplicateValues" dxfId="84" priority="33"/>
    <cfRule type="duplicateValues" dxfId="83" priority="34"/>
  </conditionalFormatting>
  <conditionalFormatting sqref="A4:A6">
    <cfRule type="duplicateValues" dxfId="82" priority="31"/>
    <cfRule type="duplicateValues" dxfId="81" priority="32"/>
  </conditionalFormatting>
  <conditionalFormatting sqref="A30:A34">
    <cfRule type="duplicateValues" dxfId="80" priority="30"/>
  </conditionalFormatting>
  <conditionalFormatting sqref="A30:A34">
    <cfRule type="duplicateValues" dxfId="79" priority="29"/>
  </conditionalFormatting>
  <conditionalFormatting sqref="A3:A6">
    <cfRule type="duplicateValues" dxfId="78" priority="12"/>
  </conditionalFormatting>
  <conditionalFormatting sqref="A3:A6">
    <cfRule type="duplicateValues" dxfId="77" priority="10"/>
    <cfRule type="duplicateValues" dxfId="76" priority="11"/>
  </conditionalFormatting>
  <conditionalFormatting sqref="A3:A6">
    <cfRule type="duplicateValues" dxfId="75" priority="8"/>
    <cfRule type="duplicateValues" dxfId="74" priority="9"/>
  </conditionalFormatting>
  <conditionalFormatting sqref="A35:A41">
    <cfRule type="duplicateValues" dxfId="73" priority="7"/>
  </conditionalFormatting>
  <conditionalFormatting sqref="B4:B6">
    <cfRule type="duplicateValues" dxfId="72" priority="5"/>
    <cfRule type="duplicateValues" dxfId="71" priority="6"/>
  </conditionalFormatting>
  <conditionalFormatting sqref="B4:B6">
    <cfRule type="duplicateValues" dxfId="70" priority="4"/>
  </conditionalFormatting>
  <conditionalFormatting sqref="B4:B6">
    <cfRule type="duplicateValues" dxfId="69" priority="3"/>
  </conditionalFormatting>
  <conditionalFormatting sqref="B4:B6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07" t="s">
        <v>58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2426</v>
      </c>
    </row>
    <row r="5" spans="1:11" ht="18" x14ac:dyDescent="0.25">
      <c r="A5" s="74" t="str">
        <f ca="1">CONCATENATE(TODAY()-C5," días")</f>
        <v>90 días</v>
      </c>
      <c r="B5" s="42" t="s">
        <v>2427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2445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2426</v>
      </c>
    </row>
    <row r="7" spans="1:11" ht="18" x14ac:dyDescent="0.25">
      <c r="A7" s="74" t="str">
        <f t="shared" ca="1" si="0"/>
        <v>89 días</v>
      </c>
      <c r="B7" s="42" t="s">
        <v>2446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2432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2454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2426</v>
      </c>
    </row>
    <row r="10" spans="1:11" ht="18" x14ac:dyDescent="0.25">
      <c r="A10" s="74" t="str">
        <f t="shared" ca="1" si="0"/>
        <v>48 días</v>
      </c>
      <c r="B10" s="42" t="s">
        <v>2457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2456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2449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7.15079861111007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5" t="s">
        <v>2553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51"/>
  </conditionalFormatting>
  <conditionalFormatting sqref="E9:E1048576 E1:E2">
    <cfRule type="duplicateValues" dxfId="65" priority="99232"/>
  </conditionalFormatting>
  <conditionalFormatting sqref="E4">
    <cfRule type="duplicateValues" dxfId="64" priority="44"/>
  </conditionalFormatting>
  <conditionalFormatting sqref="E5:E8">
    <cfRule type="duplicateValues" dxfId="63" priority="42"/>
  </conditionalFormatting>
  <conditionalFormatting sqref="B12">
    <cfRule type="duplicateValues" dxfId="62" priority="16"/>
    <cfRule type="duplicateValues" dxfId="61" priority="17"/>
    <cfRule type="duplicateValues" dxfId="60" priority="18"/>
  </conditionalFormatting>
  <conditionalFormatting sqref="B12">
    <cfRule type="duplicateValues" dxfId="59" priority="15"/>
  </conditionalFormatting>
  <conditionalFormatting sqref="B12">
    <cfRule type="duplicateValues" dxfId="58" priority="13"/>
    <cfRule type="duplicateValues" dxfId="57" priority="14"/>
  </conditionalFormatting>
  <conditionalFormatting sqref="B12">
    <cfRule type="duplicateValues" dxfId="56" priority="10"/>
    <cfRule type="duplicateValues" dxfId="55" priority="11"/>
    <cfRule type="duplicateValues" dxfId="54" priority="12"/>
  </conditionalFormatting>
  <conditionalFormatting sqref="B12">
    <cfRule type="duplicateValues" dxfId="53" priority="9"/>
  </conditionalFormatting>
  <conditionalFormatting sqref="B12">
    <cfRule type="duplicateValues" dxfId="52" priority="7"/>
    <cfRule type="duplicateValues" dxfId="51" priority="8"/>
  </conditionalFormatting>
  <conditionalFormatting sqref="B12">
    <cfRule type="duplicateValues" dxfId="50" priority="6"/>
  </conditionalFormatting>
  <conditionalFormatting sqref="B12">
    <cfRule type="duplicateValues" dxfId="49" priority="3"/>
    <cfRule type="duplicateValues" dxfId="48" priority="4"/>
    <cfRule type="duplicateValues" dxfId="47" priority="5"/>
  </conditionalFormatting>
  <conditionalFormatting sqref="B12">
    <cfRule type="duplicateValues" dxfId="46" priority="2"/>
  </conditionalFormatting>
  <conditionalFormatting sqref="B12">
    <cfRule type="duplicateValues" dxfId="4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2460</v>
      </c>
      <c r="C458" s="82" t="s">
        <v>2461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2425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2448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2450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2021-01-07T15:14:16Z</dcterms:modified>
</cp:coreProperties>
</file>