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7\"/>
    </mc:Choice>
  </mc:AlternateContent>
  <bookViews>
    <workbookView xWindow="0" yWindow="0" windowWidth="20490" windowHeight="78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REPORTE!$A$4:$Q$32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65" i="1" l="1"/>
  <c r="A66" i="1"/>
  <c r="A67" i="1"/>
  <c r="A68" i="1"/>
  <c r="A69" i="1"/>
  <c r="A70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64" i="1" l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64" i="1"/>
  <c r="A63" i="1"/>
  <c r="A62" i="1"/>
  <c r="A61" i="1"/>
  <c r="A60" i="1"/>
  <c r="A59" i="1"/>
  <c r="A58" i="1"/>
  <c r="A57" i="1" l="1"/>
  <c r="A56" i="1"/>
  <c r="A55" i="1"/>
  <c r="A54" i="1"/>
  <c r="A53" i="1"/>
  <c r="A52" i="1"/>
  <c r="A51" i="1"/>
  <c r="A50" i="1"/>
  <c r="A49" i="1"/>
  <c r="A48" i="1"/>
  <c r="A47" i="1"/>
  <c r="A46" i="1"/>
  <c r="A45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30" i="1" l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B115" i="16" l="1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A84" i="16"/>
  <c r="B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8" i="1" l="1"/>
  <c r="A19" i="1"/>
  <c r="A20" i="1"/>
  <c r="A21" i="1"/>
  <c r="A22" i="1"/>
  <c r="A23" i="1"/>
  <c r="A24" i="1"/>
  <c r="A25" i="1"/>
  <c r="A26" i="1"/>
  <c r="A27" i="1"/>
  <c r="A28" i="1"/>
  <c r="A29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17" i="1" l="1"/>
  <c r="G17" i="1"/>
  <c r="H17" i="1"/>
  <c r="I17" i="1"/>
  <c r="J17" i="1"/>
  <c r="K17" i="1"/>
  <c r="A17" i="1"/>
  <c r="G16" i="1" l="1"/>
  <c r="H16" i="1"/>
  <c r="I16" i="1"/>
  <c r="J16" i="1"/>
  <c r="K16" i="1"/>
  <c r="G15" i="1"/>
  <c r="H15" i="1"/>
  <c r="I15" i="1"/>
  <c r="J15" i="1"/>
  <c r="K15" i="1"/>
  <c r="G14" i="1"/>
  <c r="H14" i="1"/>
  <c r="I14" i="1"/>
  <c r="J14" i="1"/>
  <c r="K14" i="1"/>
  <c r="F16" i="1"/>
  <c r="F15" i="1"/>
  <c r="F14" i="1"/>
  <c r="A16" i="1"/>
  <c r="A15" i="1"/>
  <c r="A14" i="1"/>
  <c r="F13" i="1" l="1"/>
  <c r="G13" i="1"/>
  <c r="H13" i="1"/>
  <c r="I13" i="1"/>
  <c r="J13" i="1"/>
  <c r="K13" i="1"/>
  <c r="A13" i="1"/>
  <c r="A12" i="1" l="1"/>
  <c r="F12" i="1"/>
  <c r="G12" i="1"/>
  <c r="H12" i="1"/>
  <c r="I12" i="1"/>
  <c r="J12" i="1"/>
  <c r="K12" i="1"/>
  <c r="F11" i="1" l="1"/>
  <c r="G11" i="1"/>
  <c r="H11" i="1"/>
  <c r="I11" i="1"/>
  <c r="J11" i="1"/>
  <c r="K11" i="1"/>
  <c r="A11" i="1"/>
  <c r="A10" i="1" l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H6" i="1" l="1"/>
  <c r="I6" i="1"/>
  <c r="J6" i="1"/>
  <c r="K6" i="1"/>
  <c r="G6" i="1"/>
  <c r="F6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<sst xmlns="http://schemas.openxmlformats.org/spreadsheetml/2006/main" count="13217" uniqueCount="2580">
  <si>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</si>
  <si>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</si>
  <si>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</si>
  <si>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</si>
  <si>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</si>
  <si>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</si>
  <si>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</si>
  <si>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</si>
  <si>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</si>
  <si>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</si>
  <si>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</si>
  <si>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</si>
  <si>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</si>
  <si>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</si>
  <si>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</si>
  <si>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</si>
  <si>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</si>
  <si>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</si>
  <si>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</si>
  <si>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</si>
  <si>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</si>
  <si>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</si>
  <si>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</si>
  <si>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</si>
  <si>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</si>
  <si>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</si>
  <si>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</si>
  <si>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</si>
  <si>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</si>
  <si>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</si>
  <si>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</si>
  <si>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</si>
  <si>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</si>
  <si>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</si>
  <si>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</si>
  <si>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</si>
  <si>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</si>
  <si>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</si>
  <si>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</si>
  <si>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</si>
  <si>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</si>
  <si>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</si>
  <si>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</si>
  <si>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</si>
  <si>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</si>
  <si>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</si>
  <si>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</si>
  <si>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</si>
  <si>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</si>
  <si>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</si>
  <si>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</si>
  <si>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</si>
  <si>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</si>
  <si>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</si>
  <si>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</si>
  <si>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</si>
  <si>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</si>
  <si>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</si>
  <si>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</si>
  <si>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</si>
  <si>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</si>
  <si>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</si>
  <si>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</si>
  <si>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</si>
  <si>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</si>
  <si>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</si>
  <si>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</si>
  <si>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</si>
  <si>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</si>
  <si>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</si>
  <si>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</si>
  <si>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</si>
  <si>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</si>
  <si>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</si>
  <si>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</si>
  <si>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</si>
  <si>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</si>
  <si>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</si>
  <si>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</si>
  <si>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</si>
  <si>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</si>
  <si>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</si>
  <si>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</si>
  <si>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</si>
  <si>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</si>
  <si>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</si>
  <si>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</si>
  <si>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</si>
  <si>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</si>
  <si>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</si>
  <si>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</si>
  <si>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</si>
  <si>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</si>
  <si>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</si>
  <si>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</si>
  <si>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</si>
  <si>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</si>
  <si>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</si>
  <si>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</si>
  <si>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</si>
  <si>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</si>
  <si>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</si>
  <si>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</si>
  <si>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</si>
  <si>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</si>
  <si>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</si>
  <si>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</si>
  <si>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</si>
  <si>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</si>
  <si>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</si>
  <si>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</si>
  <si>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</si>
  <si>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</si>
  <si>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</si>
  <si>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</si>
  <si>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</si>
  <si>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</si>
  <si>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</si>
  <si>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</si>
  <si>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</si>
  <si>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</si>
  <si>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</si>
  <si>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</si>
  <si>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</si>
  <si>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</si>
  <si>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</si>
  <si>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</si>
  <si>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</si>
  <si>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</si>
  <si>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</si>
  <si>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</si>
  <si>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</si>
  <si>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</si>
  <si>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</si>
  <si>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</si>
  <si>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</si>
  <si>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</si>
  <si>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</si>
  <si>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</si>
  <si>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</si>
  <si>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</si>
  <si>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</si>
  <si>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</si>
  <si>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</si>
  <si>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</si>
  <si>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</si>
  <si>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</si>
  <si>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</si>
  <si>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</si>
  <si>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</si>
  <si>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</si>
  <si>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</si>
  <si>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</si>
  <si>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</si>
  <si>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</si>
  <si>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</si>
  <si>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</si>
  <si>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</si>
  <si>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</si>
  <si>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</si>
  <si>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</si>
  <si>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</si>
  <si>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</si>
  <si>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</si>
  <si>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</si>
  <si>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</si>
  <si>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</si>
  <si>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</si>
  <si>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</si>
  <si>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</si>
  <si>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</si>
  <si>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</si>
  <si>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</si>
  <si>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</si>
  <si>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</si>
  <si>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</si>
  <si>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</si>
  <si>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</si>
  <si>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</si>
  <si>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</si>
  <si>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</si>
  <si>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</si>
  <si>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</si>
  <si>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</si>
  <si>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</si>
  <si>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</si>
  <si>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</si>
  <si>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</si>
  <si>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</si>
  <si>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</si>
  <si>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</si>
  <si>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</si>
  <si>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</si>
  <si>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</si>
  <si>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</si>
  <si>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</si>
  <si>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</si>
  <si>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</si>
  <si>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</si>
  <si>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</si>
  <si>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</si>
  <si>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</si>
  <si>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</si>
  <si>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</si>
  <si>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</si>
  <si>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</si>
  <si>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</si>
  <si>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</si>
  <si>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</si>
  <si>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</si>
  <si>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</si>
  <si>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</si>
  <si>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</si>
  <si>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</si>
  <si>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</si>
  <si>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</si>
  <si>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</si>
  <si>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</si>
  <si>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</si>
  <si>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</si>
  <si>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</si>
  <si>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</si>
  <si>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</si>
  <si>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</si>
  <si>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</si>
  <si>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</si>
  <si>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</si>
  <si>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</si>
  <si>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</si>
  <si>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</si>
  <si>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</si>
  <si>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</si>
  <si>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</si>
  <si>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</si>
  <si>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</si>
  <si>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</si>
  <si>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</si>
  <si>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</si>
  <si>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</si>
  <si>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</si>
  <si>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</si>
  <si>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</si>
  <si>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</si>
  <si>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</si>
  <si>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</si>
  <si>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</si>
  <si>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</si>
  <si>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</si>
  <si>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</si>
  <si>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</si>
  <si>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</si>
  <si>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</si>
  <si>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</si>
  <si>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</si>
  <si>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</si>
  <si>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</si>
  <si>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</si>
  <si>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</si>
  <si>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</si>
  <si>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</si>
  <si>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</si>
  <si>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</si>
  <si>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</si>
  <si>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</si>
  <si>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</si>
  <si>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</si>
  <si>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</si>
  <si>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</si>
  <si>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</si>
  <si>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</si>
  <si>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</si>
  <si>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</si>
  <si>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</si>
  <si>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</si>
  <si>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</si>
  <si>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</si>
  <si>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</si>
  <si>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</si>
  <si>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</si>
  <si>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</si>
  <si>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</si>
  <si>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</si>
  <si>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</si>
  <si>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</si>
  <si>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</si>
  <si>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</si>
  <si>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</si>
  <si>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</si>
  <si>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</si>
  <si>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</si>
  <si>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</si>
  <si>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</si>
  <si>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</si>
  <si>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</si>
  <si>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</si>
  <si>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</si>
  <si>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</si>
  <si>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</si>
  <si>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</si>
  <si>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</si>
  <si>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</si>
  <si>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</si>
  <si>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</si>
  <si>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</si>
  <si>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</si>
  <si>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</si>
  <si>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</si>
  <si>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</si>
  <si>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</si>
  <si>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</si>
  <si>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</si>
  <si>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</si>
  <si>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</si>
  <si>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</si>
  <si>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</si>
  <si>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</si>
  <si>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</si>
  <si>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</si>
  <si>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</si>
  <si>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</si>
  <si>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</si>
  <si>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</si>
  <si>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</si>
  <si>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</si>
  <si>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</si>
  <si>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</si>
  <si>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</si>
  <si>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</si>
  <si>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</si>
  <si>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</si>
  <si>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</si>
  <si>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</si>
  <si>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</si>
  <si>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</si>
  <si>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</si>
  <si>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</si>
  <si>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</si>
  <si>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</si>
  <si>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</si>
  <si>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</si>
  <si>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</si>
  <si>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</si>
  <si>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</si>
  <si>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</si>
  <si>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</si>
  <si>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</si>
  <si>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</si>
  <si>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</si>
  <si>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</si>
  <si>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</si>
  <si>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</si>
  <si>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</si>
  <si>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</si>
  <si>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</si>
  <si>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</si>
  <si>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</si>
  <si>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</si>
  <si>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</si>
  <si>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</si>
  <si>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</si>
  <si>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</si>
  <si>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</si>
  <si>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</si>
  <si>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</si>
  <si>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</si>
  <si>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</si>
  <si>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</si>
  <si>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</si>
  <si>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</si>
  <si>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</si>
  <si>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</si>
  <si>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</si>
  <si>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</si>
  <si>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</si>
  <si>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</si>
  <si>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</si>
  <si>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</si>
  <si>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</si>
  <si>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</si>
  <si>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</si>
  <si>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</si>
  <si>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</si>
  <si>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</si>
  <si>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</si>
  <si>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</si>
  <si>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</si>
  <si>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</si>
  <si>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</si>
  <si>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</si>
  <si>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</si>
  <si>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</si>
  <si>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</si>
  <si>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</si>
  <si>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</si>
  <si>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</si>
  <si>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</si>
  <si>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</si>
  <si>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</si>
  <si>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</si>
  <si>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</si>
  <si>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</si>
  <si>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</si>
  <si>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</si>
  <si>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</si>
  <si>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</si>
  <si>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</si>
  <si>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</si>
  <si>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</si>
  <si>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</si>
  <si>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</si>
  <si>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</si>
  <si>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</si>
  <si>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</si>
  <si>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</si>
  <si>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</si>
  <si>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</si>
  <si>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</si>
  <si>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</si>
  <si>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</si>
  <si>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</si>
  <si>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</si>
  <si>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</si>
  <si>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</si>
  <si>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</si>
  <si>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</si>
  <si>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</si>
  <si>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</si>
  <si>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</si>
  <si>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</si>
  <si>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</si>
  <si>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</si>
  <si>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</si>
  <si>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</si>
  <si>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</si>
  <si>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</si>
  <si>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</si>
  <si>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</si>
  <si>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</si>
  <si>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</si>
  <si>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</si>
  <si>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</si>
  <si>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</si>
  <si>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</si>
  <si>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</si>
  <si>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</si>
  <si>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</si>
  <si>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</si>
  <si>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</si>
  <si>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</si>
  <si>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</si>
  <si>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</si>
  <si>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</si>
  <si>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</si>
  <si>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</si>
  <si>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</si>
  <si>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</si>
  <si>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</si>
  <si>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</si>
  <si>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</si>
  <si>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</si>
  <si>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</si>
  <si>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</si>
  <si>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</si>
  <si>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</si>
  <si>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</si>
  <si>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</si>
  <si>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</si>
  <si>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</si>
  <si>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</si>
  <si>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</si>
  <si>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</si>
  <si>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</si>
  <si>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</si>
  <si>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</si>
  <si>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</si>
  <si>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</si>
  <si>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</si>
  <si>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</si>
  <si>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</si>
  <si>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</si>
  <si>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</si>
  <si>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</si>
  <si>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</si>
  <si>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</si>
  <si>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</si>
  <si>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</si>
  <si>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</si>
  <si>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</si>
  <si>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</si>
  <si>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</si>
  <si>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</si>
  <si>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</si>
  <si>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</si>
  <si>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</si>
  <si>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</si>
  <si>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</si>
  <si>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</si>
  <si>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</si>
  <si>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</si>
  <si>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</si>
  <si>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</si>
  <si>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</si>
  <si>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</si>
  <si>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</si>
  <si>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</si>
  <si>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</si>
  <si>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</si>
  <si>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</si>
  <si>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</si>
  <si>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</si>
  <si>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</si>
  <si>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</si>
  <si>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</si>
  <si>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</si>
  <si>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</si>
  <si>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</si>
  <si>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</si>
  <si>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</si>
  <si>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</si>
  <si>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</si>
  <si>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</si>
  <si>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</si>
  <si>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</si>
  <si>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</si>
  <si>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</si>
  <si>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</si>
  <si>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</si>
  <si>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</si>
  <si>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</si>
  <si>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</si>
  <si>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</si>
  <si>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</si>
  <si>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</si>
  <si>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</si>
  <si>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</si>
  <si>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</si>
  <si>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</si>
  <si>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</si>
  <si>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</si>
  <si>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</si>
  <si>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</si>
  <si>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</si>
  <si>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</si>
  <si>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</si>
  <si>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</si>
  <si>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</si>
  <si>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</si>
  <si>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</si>
  <si>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</si>
  <si>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</si>
  <si>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</si>
  <si>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</si>
  <si>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</si>
  <si>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</si>
  <si>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</si>
  <si>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</si>
  <si>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</si>
  <si>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</si>
  <si>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</si>
  <si>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</si>
  <si>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</si>
  <si>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</si>
  <si>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</si>
  <si>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</si>
  <si>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</si>
  <si>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</si>
  <si>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</si>
  <si>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</si>
  <si>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</si>
  <si>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</si>
  <si>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</si>
  <si>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</si>
  <si>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</si>
  <si>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</si>
  <si>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</si>
  <si>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</si>
  <si>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</si>
  <si>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</si>
  <si>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</si>
  <si>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</si>
  <si>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</si>
  <si>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</si>
  <si>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</si>
  <si>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</si>
  <si>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</si>
  <si>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</si>
  <si>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</si>
  <si>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</si>
  <si>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</si>
  <si>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</si>
  <si>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</si>
  <si>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</si>
  <si>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</si>
  <si>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</si>
  <si>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</si>
  <si>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</si>
  <si>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</si>
  <si>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</si>
  <si>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</si>
  <si>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</si>
  <si>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</si>
  <si>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</si>
  <si>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</si>
  <si>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</si>
  <si>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</si>
  <si>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</si>
  <si>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</si>
  <si>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</si>
  <si>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</si>
  <si>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</si>
  <si>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</si>
  <si>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</si>
  <si>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</si>
  <si>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</si>
  <si>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</si>
  <si>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</si>
  <si>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</si>
  <si>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</si>
  <si>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</si>
  <si>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</si>
  <si>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</si>
  <si>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</si>
  <si>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</si>
  <si>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</si>
  <si>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</si>
  <si>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</si>
  <si>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</si>
  <si>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</si>
  <si>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</si>
  <si>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</si>
  <si>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</si>
  <si>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</si>
  <si>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</si>
  <si>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</si>
  <si>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</si>
  <si>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</si>
  <si>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</si>
  <si>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</si>
  <si>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</si>
  <si>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</si>
  <si>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</si>
  <si>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</si>
  <si>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</si>
  <si>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</si>
  <si>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</si>
  <si>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</si>
  <si>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</si>
  <si>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</si>
  <si>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</si>
  <si>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</si>
  <si>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</si>
  <si>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</si>
  <si>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</si>
  <si>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</si>
  <si>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</si>
  <si>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</si>
  <si>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</si>
  <si>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</si>
  <si>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</si>
  <si>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</si>
  <si>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</si>
  <si>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</si>
  <si>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</si>
  <si>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</si>
  <si>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</si>
  <si>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</si>
  <si>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</si>
  <si>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</si>
  <si>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</si>
  <si>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</si>
  <si>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</si>
  <si>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</si>
  <si>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</si>
  <si>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</si>
  <si>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</si>
  <si>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</si>
  <si>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</si>
  <si>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</si>
  <si>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</si>
  <si>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</si>
  <si>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</si>
  <si>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</si>
  <si>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</si>
  <si>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</si>
  <si>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</si>
  <si>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</si>
  <si>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</si>
  <si>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</si>
  <si>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</si>
  <si>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</si>
  <si>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</si>
  <si>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</si>
  <si>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</si>
  <si>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</si>
  <si>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</si>
  <si>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</si>
  <si>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</si>
  <si>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</si>
  <si>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</si>
  <si>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</si>
  <si>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</si>
  <si>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</si>
  <si>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</si>
  <si>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</si>
  <si>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</si>
  <si>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</si>
  <si>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</si>
  <si>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</si>
  <si>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</si>
  <si>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</si>
  <si>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</si>
  <si>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</si>
  <si>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</si>
  <si>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</si>
  <si>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</si>
  <si>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</si>
  <si>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</si>
  <si>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</si>
  <si>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</si>
  <si>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</si>
  <si>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</si>
  <si>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</si>
  <si>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</si>
  <si>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</si>
  <si>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</si>
  <si>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</si>
  <si>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</si>
  <si>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</si>
  <si>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</si>
  <si>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</si>
  <si>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</si>
  <si>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</si>
  <si>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</si>
  <si>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</si>
  <si>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</si>
  <si>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</si>
  <si>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</si>
  <si>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</si>
  <si>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</si>
  <si>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</si>
  <si>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</si>
  <si>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</si>
  <si>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</si>
  <si>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</si>
  <si>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</si>
  <si>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</si>
  <si>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</si>
  <si>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</si>
  <si>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</si>
  <si>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</si>
  <si>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</si>
  <si>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</si>
  <si>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</si>
  <si>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</si>
  <si>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</si>
  <si>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</si>
  <si>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</si>
  <si>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</si>
  <si>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</si>
  <si>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</si>
  <si>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</si>
  <si>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</si>
  <si>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</si>
  <si>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</si>
  <si>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</si>
  <si>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</si>
  <si>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</si>
  <si>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</si>
  <si>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</si>
  <si>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</si>
  <si>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</si>
  <si>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</si>
  <si>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</si>
  <si>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</si>
  <si>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</si>
  <si>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</si>
  <si>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</si>
  <si>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</si>
  <si>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</si>
  <si>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</si>
  <si>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</si>
  <si>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</si>
  <si>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</si>
  <si>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</si>
  <si>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</si>
  <si>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</si>
  <si>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</si>
  <si>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</si>
  <si>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</si>
  <si>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</si>
  <si>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</si>
  <si>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</si>
  <si>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</si>
  <si>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</si>
  <si>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</si>
  <si>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</si>
  <si>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</si>
  <si>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</si>
  <si>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</si>
  <si>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</si>
  <si>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</si>
  <si>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</si>
  <si>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</si>
  <si>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</si>
  <si>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</si>
  <si>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</si>
  <si>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</si>
  <si>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</si>
  <si>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</si>
  <si>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</si>
  <si>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</si>
  <si>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</si>
  <si>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</si>
  <si>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</si>
  <si>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</si>
  <si>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</si>
  <si>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</si>
  <si>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</si>
  <si>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</si>
  <si>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</si>
  <si>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</si>
  <si>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</si>
  <si>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</si>
  <si>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</si>
  <si>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</si>
  <si>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</si>
  <si>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</si>
  <si>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</si>
  <si>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</si>
  <si>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</si>
  <si>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</si>
  <si>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</si>
  <si>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</si>
  <si>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</si>
  <si>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</si>
  <si>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</si>
  <si>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</si>
  <si>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</si>
  <si>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</si>
  <si>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</si>
  <si>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</si>
  <si>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</si>
  <si>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</si>
  <si>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</si>
  <si>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</si>
  <si>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</si>
  <si>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</si>
  <si>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</si>
  <si>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</si>
  <si>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</si>
  <si>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</si>
  <si>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</si>
  <si>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</si>
  <si>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</si>
  <si>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</si>
  <si>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</si>
  <si>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</si>
  <si>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</si>
  <si>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</si>
  <si>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</si>
  <si>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</si>
  <si>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</si>
  <si>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</si>
  <si>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</si>
  <si>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</si>
  <si>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</si>
  <si>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</si>
  <si>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</si>
  <si>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</si>
  <si>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</si>
  <si>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</si>
  <si>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</si>
  <si>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</si>
  <si>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</si>
  <si>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</si>
  <si>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</si>
  <si>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</si>
  <si>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</si>
  <si>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</si>
  <si>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</si>
  <si>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</si>
  <si>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</si>
  <si>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</si>
  <si>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</si>
  <si>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</si>
  <si>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</si>
  <si>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</si>
  <si>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</si>
  <si>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</si>
  <si>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</si>
  <si>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</si>
  <si>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</si>
  <si>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</si>
  <si>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</si>
  <si>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</si>
  <si>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</si>
  <si>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</si>
  <si>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</si>
  <si>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</si>
  <si>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</si>
  <si>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</si>
  <si>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</si>
  <si>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</si>
  <si>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</si>
  <si>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</si>
  <si>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</si>
  <si>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</si>
  <si>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</si>
  <si>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</si>
  <si>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</si>
  <si>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</si>
  <si>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</si>
  <si>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</si>
  <si>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</si>
  <si>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</si>
  <si>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</si>
  <si>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</si>
  <si>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</si>
  <si>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</si>
  <si>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</si>
  <si>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</si>
  <si>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</si>
  <si>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</si>
  <si>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</si>
  <si>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</si>
  <si>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</si>
  <si>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</si>
  <si>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</si>
  <si>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</si>
  <si>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</si>
  <si>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</si>
  <si>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</si>
  <si>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</si>
  <si>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</si>
  <si>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</si>
  <si>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</si>
  <si>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</si>
  <si>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</si>
  <si>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</si>
  <si>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</si>
  <si>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</si>
  <si>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</si>
  <si>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</si>
  <si>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</si>
  <si>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</si>
  <si>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</si>
  <si>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</si>
  <si>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</si>
  <si>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</si>
  <si>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</si>
  <si>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</si>
  <si>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</si>
  <si>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</si>
  <si>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</si>
  <si>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</si>
  <si>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</si>
  <si>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</si>
  <si>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</si>
  <si>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</si>
  <si>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</si>
  <si>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</si>
  <si>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</si>
  <si>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</si>
  <si>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</si>
  <si>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</si>
  <si>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</si>
  <si>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</si>
  <si>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</si>
  <si>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</si>
  <si>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</si>
  <si>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</si>
  <si>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</si>
  <si>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</si>
  <si>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</si>
  <si>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</si>
  <si>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</si>
  <si>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</si>
  <si>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</si>
  <si>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</si>
  <si>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</si>
  <si>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</si>
  <si>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</si>
  <si>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</si>
  <si>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</si>
  <si>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</si>
  <si>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</si>
  <si>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</si>
  <si>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</si>
  <si>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</si>
  <si>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</si>
  <si>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</si>
  <si>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</si>
  <si>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</si>
  <si>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</si>
  <si>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</si>
  <si>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</si>
  <si>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</si>
  <si>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</si>
  <si>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</si>
  <si>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</si>
  <si>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</si>
  <si>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</si>
  <si>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</si>
  <si>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</si>
  <si>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</si>
  <si>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</si>
  <si>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</si>
  <si>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</si>
  <si>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</si>
  <si>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</si>
  <si>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</si>
  <si>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</si>
  <si>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</si>
  <si>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</si>
  <si>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</si>
  <si>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</si>
  <si>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</si>
  <si>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</si>
  <si>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</si>
  <si>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</si>
  <si>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</si>
  <si>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</si>
  <si>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</si>
  <si>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</si>
  <si>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</si>
  <si>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</si>
  <si>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</si>
  <si>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</si>
  <si>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</si>
  <si>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</si>
  <si>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</si>
  <si>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</si>
  <si>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</si>
  <si>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</si>
  <si>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</si>
  <si>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</si>
  <si>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</si>
  <si>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</si>
  <si>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</si>
  <si>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</si>
  <si>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</si>
  <si>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</si>
  <si>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</si>
  <si>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</si>
  <si>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</si>
  <si>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</si>
  <si>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</si>
  <si>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</si>
  <si>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</si>
  <si>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</si>
  <si>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</si>
  <si>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</si>
  <si>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</si>
  <si>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</si>
  <si>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</si>
  <si>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</si>
  <si>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</si>
  <si>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</si>
  <si>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</si>
  <si>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</si>
  <si>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</si>
  <si>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</si>
  <si>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</si>
  <si>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</si>
  <si>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</si>
  <si>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</si>
  <si>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</si>
  <si>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</si>
  <si>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</si>
  <si>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</si>
  <si>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</si>
  <si>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</si>
  <si>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</si>
  <si>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</si>
  <si>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</si>
  <si>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</si>
  <si>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</si>
  <si>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</si>
  <si>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</si>
  <si>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</si>
  <si>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</si>
  <si>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</si>
  <si>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</si>
  <si>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</si>
  <si>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</si>
  <si>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</si>
  <si>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</si>
  <si>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</si>
  <si>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</si>
  <si>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</si>
  <si>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</si>
  <si>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</si>
  <si>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</si>
  <si>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</si>
  <si>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</si>
  <si>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</si>
  <si>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</si>
  <si>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</si>
  <si>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</si>
  <si>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</si>
  <si>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</si>
  <si>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</si>
  <si>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</si>
  <si>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</si>
  <si>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</si>
  <si>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</si>
  <si>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</si>
  <si>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</si>
  <si>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</si>
  <si>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</si>
  <si>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</si>
  <si>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</si>
  <si>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</si>
  <si>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</si>
  <si>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</si>
  <si>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</si>
  <si>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</si>
  <si>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</si>
  <si>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</si>
  <si>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</si>
  <si>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</si>
  <si>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</si>
  <si>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</si>
  <si>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</si>
  <si>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</si>
  <si>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</si>
  <si>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</si>
  <si>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</si>
  <si>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</si>
  <si>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</si>
  <si>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</si>
  <si>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</si>
  <si>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</si>
  <si>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</si>
  <si>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</si>
  <si>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</si>
  <si>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</si>
  <si>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</si>
  <si>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</si>
  <si>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</si>
  <si>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</si>
  <si>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</si>
  <si>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</si>
  <si>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</si>
  <si>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</si>
  <si>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</si>
  <si>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</si>
  <si>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</si>
  <si>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</si>
  <si>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</si>
  <si>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</si>
  <si>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</si>
  <si>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</si>
  <si>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</si>
  <si>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</si>
  <si>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</si>
  <si>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</si>
  <si>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</si>
  <si>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</si>
  <si>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</si>
  <si>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</si>
  <si>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</si>
  <si>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</si>
  <si>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</si>
  <si>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</si>
  <si>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</si>
  <si>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</si>
  <si>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</si>
  <si>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</si>
  <si>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</si>
  <si>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</si>
  <si>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</si>
  <si>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</si>
  <si>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</si>
  <si>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</si>
  <si>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</si>
  <si>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</si>
  <si>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</si>
  <si>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</si>
  <si>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</si>
  <si>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</si>
  <si>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</si>
  <si>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</si>
  <si>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</si>
  <si>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</si>
  <si>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</si>
  <si>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</si>
  <si>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</si>
  <si>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</si>
  <si>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</si>
  <si>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</si>
  <si>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</si>
  <si>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</si>
  <si>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</si>
  <si>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</si>
  <si>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</si>
  <si>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</si>
  <si>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</si>
  <si>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</si>
  <si>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</si>
  <si>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</si>
  <si>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</si>
  <si>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</si>
  <si>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</si>
  <si>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</si>
  <si>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</si>
  <si>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</si>
  <si>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</si>
  <si>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</si>
  <si>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</si>
  <si>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</si>
  <si>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</si>
  <si>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</si>
  <si>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</si>
  <si>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</si>
  <si>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</si>
  <si>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</si>
  <si>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</si>
  <si>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</si>
  <si>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</si>
  <si>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</si>
  <si>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</si>
  <si>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</si>
  <si>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</si>
  <si>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</si>
  <si>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</si>
  <si>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</si>
  <si>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</si>
  <si>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</si>
  <si>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</si>
  <si>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</si>
  <si>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</si>
  <si>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</si>
  <si>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</si>
  <si>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</si>
  <si>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</si>
  <si>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</si>
  <si>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</si>
  <si>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</si>
  <si>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</si>
  <si>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</si>
  <si>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</si>
  <si>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</si>
  <si>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</si>
  <si>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</si>
  <si>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</si>
  <si>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</si>
  <si>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</si>
  <si>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</si>
  <si>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</si>
  <si>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</si>
  <si>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</si>
  <si>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</si>
  <si>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</si>
  <si>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</si>
  <si>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</si>
  <si>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</si>
  <si>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</si>
  <si>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</si>
  <si>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</si>
  <si>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</si>
  <si>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</si>
  <si>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</si>
  <si>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</si>
  <si>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</si>
  <si>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</si>
  <si>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</si>
  <si>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</si>
  <si>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</si>
  <si>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</si>
  <si>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</si>
  <si>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</si>
  <si>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</si>
  <si>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</si>
  <si>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</si>
  <si>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</si>
  <si>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</si>
  <si>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</si>
  <si>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</si>
  <si>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</si>
  <si>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</si>
  <si>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</si>
  <si>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</si>
  <si>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</si>
  <si>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</si>
  <si>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</si>
  <si>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</si>
  <si>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</si>
  <si>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</si>
  <si>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</si>
  <si>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</si>
  <si>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</si>
  <si>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</si>
  <si>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</si>
  <si>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</si>
  <si>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</si>
  <si>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</si>
  <si>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</si>
  <si>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</si>
  <si>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</si>
  <si>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</si>
  <si>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</si>
  <si>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</si>
  <si>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</si>
  <si>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</si>
  <si>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</si>
  <si>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</si>
  <si>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</si>
  <si>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</si>
  <si>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</si>
  <si>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</si>
  <si>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</si>
  <si>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</si>
  <si>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</si>
  <si>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</si>
  <si>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</si>
  <si>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</si>
  <si>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</si>
  <si>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</si>
  <si>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</si>
  <si>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</si>
  <si>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</si>
  <si>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</si>
  <si>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</si>
  <si>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</si>
  <si>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</si>
  <si>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</si>
  <si>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</si>
  <si>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</si>
  <si>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</si>
  <si>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</si>
  <si>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</si>
  <si>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</si>
  <si>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</si>
  <si>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</si>
  <si>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</si>
  <si>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</si>
  <si>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</si>
  <si>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</si>
  <si>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</si>
  <si>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</si>
  <si>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</si>
  <si>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</si>
  <si>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</si>
  <si>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</si>
  <si>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</si>
  <si>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</si>
  <si>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</si>
  <si>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</si>
  <si>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</si>
  <si>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</si>
  <si>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</si>
  <si>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</si>
  <si>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</si>
  <si>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</si>
  <si>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</si>
  <si>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</si>
  <si>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</si>
  <si>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</si>
  <si>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</si>
  <si>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</si>
  <si>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</si>
  <si>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</si>
  <si>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</si>
  <si>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</si>
  <si>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</si>
  <si>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</si>
  <si>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</si>
  <si>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</si>
  <si>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</si>
  <si>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</si>
  <si>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</si>
  <si>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</si>
  <si>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</si>
  <si>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</si>
  <si>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</si>
  <si>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</si>
  <si>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</si>
  <si>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</si>
  <si>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</si>
  <si>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</si>
  <si>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</si>
  <si>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</si>
  <si>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</si>
  <si>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</si>
  <si>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</si>
  <si>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</si>
  <si>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</si>
  <si>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</si>
  <si>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</si>
  <si>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</si>
  <si>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</si>
  <si>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</si>
  <si>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</si>
  <si>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</si>
  <si>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</si>
  <si>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</si>
  <si>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</si>
  <si>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</si>
  <si>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</si>
  <si>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</si>
  <si>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</si>
  <si>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</si>
  <si>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</si>
  <si>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</si>
  <si>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</si>
  <si>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</si>
  <si>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</si>
  <si>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</si>
  <si>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</si>
  <si>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</si>
  <si>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</si>
  <si>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</si>
  <si>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</si>
  <si>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</si>
  <si>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</si>
  <si>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</si>
  <si>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</si>
  <si>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</si>
  <si>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</si>
  <si>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</si>
  <si>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</si>
  <si>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</si>
  <si>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</si>
  <si>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</si>
  <si>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</si>
  <si>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</si>
  <si>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</si>
  <si>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</si>
  <si>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</si>
  <si>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</si>
  <si>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</si>
  <si>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</si>
  <si>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</si>
  <si>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</si>
  <si>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</si>
  <si>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</si>
  <si>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</si>
  <si>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</si>
  <si>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</si>
  <si>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</si>
  <si>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</si>
  <si>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</si>
  <si>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</si>
  <si>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</si>
  <si>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</si>
  <si>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</si>
  <si>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</si>
  <si>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</si>
  <si>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</si>
  <si>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</si>
  <si>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</si>
  <si>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</si>
  <si>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</si>
  <si>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</si>
  <si>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</si>
  <si>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</si>
  <si>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</si>
  <si>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</si>
  <si>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</si>
  <si>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</si>
  <si>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</si>
  <si>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</si>
  <si>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</si>
  <si>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</si>
  <si>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</si>
  <si>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</si>
  <si>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</si>
  <si>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</si>
  <si>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</si>
  <si>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</si>
  <si>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</si>
  <si>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</si>
  <si>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</si>
  <si>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</si>
  <si>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</si>
  <si>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</si>
  <si>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</si>
  <si>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</si>
  <si>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</si>
  <si>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</si>
  <si>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</si>
  <si>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</si>
  <si>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</si>
  <si>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</si>
  <si>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</si>
  <si>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</si>
  <si>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</si>
  <si>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</si>
  <si>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</si>
  <si>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</si>
  <si>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</si>
  <si>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</si>
  <si>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</si>
  <si>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</si>
  <si>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</si>
  <si>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</si>
  <si>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</si>
  <si>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</si>
  <si>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</si>
  <si>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</si>
  <si>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</si>
  <si>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</si>
  <si>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</si>
  <si>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</si>
  <si>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</si>
  <si>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</si>
  <si>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</si>
  <si>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</si>
  <si>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</si>
  <si>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</si>
  <si>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</si>
  <si>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</si>
  <si>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</si>
  <si>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</si>
  <si>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</si>
  <si>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</si>
  <si>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</si>
  <si>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</si>
  <si>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</si>
  <si>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</si>
  <si>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</si>
  <si>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</si>
  <si>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</si>
  <si>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</si>
  <si>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</si>
  <si>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</si>
  <si>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</si>
  <si>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</si>
  <si>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</si>
  <si>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</si>
  <si>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</si>
  <si>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</si>
  <si>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</si>
  <si>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</si>
  <si>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</si>
  <si>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</si>
  <si>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</si>
  <si>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</si>
  <si>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</si>
  <si>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</si>
  <si>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</si>
  <si>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</si>
  <si>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</si>
  <si>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</si>
  <si>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</si>
  <si>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</si>
  <si>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</si>
  <si>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</si>
  <si>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</si>
  <si>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</si>
  <si>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</si>
  <si>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</si>
  <si>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</si>
  <si>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</si>
  <si>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</si>
  <si>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</si>
  <si>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</si>
  <si>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</si>
  <si>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</si>
  <si>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</si>
  <si>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</si>
  <si>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</si>
  <si>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</si>
  <si>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</si>
  <si>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</si>
  <si>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</si>
  <si>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</si>
  <si>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</si>
  <si>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</si>
  <si>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</si>
  <si>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</si>
  <si>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</si>
  <si>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</si>
  <si>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</si>
  <si>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</si>
  <si>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</si>
  <si>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</si>
  <si>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</si>
  <si>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</si>
  <si>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</si>
  <si>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</si>
  <si>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</si>
  <si>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</si>
  <si>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</si>
  <si>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</si>
  <si>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</si>
  <si>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</si>
  <si>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</si>
  <si>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</si>
  <si>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</si>
  <si>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</si>
  <si>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</si>
  <si>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</si>
  <si>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</si>
  <si>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</si>
  <si>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</si>
  <si>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</si>
  <si>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</si>
  <si>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</si>
  <si>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</si>
  <si>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</si>
  <si>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</si>
  <si>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</si>
  <si>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</si>
  <si>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</si>
  <si>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</si>
  <si>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</si>
  <si>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</si>
  <si>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</si>
  <si>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</si>
  <si>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</si>
  <si>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</si>
  <si>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</si>
  <si>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</si>
  <si>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</si>
  <si>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</si>
  <si>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</si>
  <si>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</si>
  <si>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</si>
  <si>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</si>
  <si>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</si>
  <si>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</si>
  <si>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</si>
  <si>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</si>
  <si>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</si>
  <si>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</si>
  <si>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</si>
  <si>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</si>
  <si>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</si>
  <si>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</si>
  <si>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</si>
  <si>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</si>
  <si>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</si>
  <si>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</si>
  <si>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</si>
  <si>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</si>
  <si>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</si>
  <si>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</si>
  <si>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</si>
  <si>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</si>
  <si>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</si>
  <si>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</si>
  <si>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</si>
  <si>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</si>
  <si>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</si>
  <si>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</si>
  <si>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</si>
  <si>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</si>
  <si>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</si>
  <si>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</si>
  <si>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</si>
  <si>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</si>
  <si>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</si>
  <si>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</si>
  <si>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</si>
  <si>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</si>
  <si>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</si>
  <si>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</si>
  <si>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</si>
  <si>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</si>
  <si>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</si>
  <si>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</si>
  <si>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</si>
  <si>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</si>
  <si>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</si>
  <si>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</si>
  <si>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</si>
  <si>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</si>
  <si>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</si>
  <si>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</si>
  <si>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</si>
  <si>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</si>
  <si>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</si>
  <si>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</si>
  <si>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</si>
  <si>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</si>
  <si>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</si>
  <si>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</si>
  <si>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</si>
  <si>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</si>
  <si>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</si>
  <si>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</si>
  <si>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</si>
  <si>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</si>
  <si>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</si>
  <si>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</si>
  <si>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</si>
  <si>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</si>
  <si>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</si>
  <si>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</si>
  <si>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</si>
  <si>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</si>
  <si>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</si>
  <si>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</si>
  <si>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</si>
  <si>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</si>
  <si>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</si>
  <si>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</si>
  <si>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</si>
  <si>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</si>
  <si>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</si>
  <si>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</si>
  <si>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</si>
  <si>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</si>
  <si>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</si>
  <si>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</si>
  <si>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</si>
  <si>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</si>
  <si>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</si>
  <si>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</si>
  <si>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</si>
  <si>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</si>
  <si>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</si>
  <si>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</si>
  <si>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</si>
  <si>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</si>
  <si>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</si>
  <si>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</si>
  <si>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</si>
  <si>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</si>
  <si>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</si>
  <si>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</si>
  <si>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</si>
  <si>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</si>
  <si>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</si>
  <si>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</si>
  <si>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</si>
  <si>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</si>
  <si>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</si>
  <si>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</si>
  <si>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</si>
  <si>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</si>
  <si>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</si>
  <si>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</si>
  <si>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</si>
  <si>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</si>
  <si>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</si>
  <si>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</si>
  <si>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</si>
  <si>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</si>
  <si>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</si>
  <si>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</si>
  <si>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</si>
  <si>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</si>
  <si>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</si>
  <si>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</si>
  <si>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</si>
  <si>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</si>
  <si>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</si>
  <si>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</si>
  <si>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</si>
  <si>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</si>
  <si>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</si>
  <si>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</si>
  <si>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</si>
  <si>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</si>
  <si>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</si>
  <si>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</si>
  <si>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</si>
  <si>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</si>
  <si>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</si>
  <si>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</si>
  <si>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</si>
  <si>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</si>
  <si>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</si>
  <si>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</si>
  <si>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</si>
  <si>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</si>
  <si>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</si>
  <si>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</si>
  <si>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</si>
  <si>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</si>
  <si>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</si>
  <si>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</si>
  <si>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</si>
  <si>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</si>
  <si>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</si>
  <si>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</si>
  <si>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</si>
  <si>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</si>
  <si>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</si>
  <si>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</si>
  <si>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</si>
  <si>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</si>
  <si>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</si>
  <si>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</si>
  <si>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</si>
  <si>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</si>
  <si>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</si>
  <si>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</si>
  <si>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</si>
  <si>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</si>
  <si>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</si>
  <si>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</si>
  <si>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</si>
  <si>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</si>
  <si>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</si>
  <si>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</si>
  <si>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</si>
  <si>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</si>
  <si>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</si>
  <si>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</si>
  <si>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</si>
  <si>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</si>
  <si>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</si>
  <si>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</si>
  <si>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</si>
  <si>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</si>
  <si>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</si>
  <si>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</si>
  <si>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</si>
  <si>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</si>
  <si>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</si>
  <si>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</si>
  <si>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</si>
  <si>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</si>
  <si>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</si>
  <si>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</si>
  <si>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</si>
  <si>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</si>
  <si>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</si>
  <si>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</si>
  <si>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</si>
  <si>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</si>
  <si>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</si>
  <si>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</si>
  <si>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</si>
  <si>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</si>
  <si>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</si>
  <si>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</si>
  <si>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</si>
  <si>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</si>
  <si>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</si>
  <si>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</si>
  <si>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</si>
  <si>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</si>
  <si>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</si>
  <si>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</si>
  <si>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</si>
  <si>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</si>
  <si>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</si>
  <si>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</si>
  <si>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</si>
  <si>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</si>
  <si>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</si>
  <si>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</si>
  <si>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</si>
  <si>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</si>
  <si>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</si>
  <si>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</si>
  <si>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</si>
  <si>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</si>
  <si>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</si>
  <si>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</si>
  <si>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</si>
  <si>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</si>
  <si>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</si>
  <si>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</si>
  <si>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</si>
  <si>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</si>
  <si>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</si>
  <si>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</si>
  <si>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</si>
  <si>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</si>
  <si>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</si>
  <si>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</si>
  <si>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</si>
  <si>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</si>
  <si>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</si>
  <si>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</si>
  <si>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</si>
  <si>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</si>
  <si>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</si>
  <si>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</si>
  <si>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</si>
  <si>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</si>
  <si>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</si>
  <si>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</si>
  <si>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</si>
  <si>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</si>
  <si>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</si>
  <si>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</si>
  <si>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</si>
  <si>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</si>
  <si>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</si>
  <si>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</si>
  <si>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</si>
  <si>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</si>
  <si>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</si>
  <si>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</si>
  <si>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</si>
  <si>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</si>
  <si>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</si>
  <si>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</si>
  <si>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</si>
  <si>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</si>
  <si>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</si>
  <si>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</si>
  <si>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</si>
  <si>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</si>
  <si>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</si>
  <si>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</si>
  <si>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</si>
  <si>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</si>
  <si>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</si>
  <si>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</si>
  <si>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</si>
  <si>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</si>
  <si>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</si>
  <si>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</si>
  <si>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</si>
  <si>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</si>
  <si>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</si>
  <si>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</si>
  <si>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</si>
  <si>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</si>
  <si>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</si>
  <si>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</si>
  <si>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</si>
  <si>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</si>
  <si>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</si>
  <si>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</si>
  <si>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</si>
  <si>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</si>
  <si>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</si>
  <si>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</si>
  <si>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</si>
  <si>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</si>
  <si>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</si>
  <si>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</si>
  <si>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</si>
  <si>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</si>
  <si>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</si>
  <si>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</si>
  <si>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</si>
  <si>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</si>
  <si>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</si>
  <si>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</si>
  <si>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</si>
  <si>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</si>
  <si>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</si>
  <si>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</si>
  <si>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</si>
  <si>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</si>
  <si>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</si>
  <si>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</si>
  <si>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</si>
  <si>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</si>
  <si>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</si>
  <si>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</si>
  <si>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</si>
  <si>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</si>
  <si>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</si>
  <si>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</si>
  <si>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</si>
  <si>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</si>
  <si>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</si>
  <si>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</si>
  <si>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</si>
  <si>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</si>
  <si>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</si>
  <si>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</si>
  <si>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</si>
  <si>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</si>
  <si>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</si>
  <si>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</si>
  <si>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</si>
  <si>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</si>
  <si>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</si>
  <si>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</si>
  <si>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</si>
  <si>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</si>
  <si>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</si>
  <si>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</si>
  <si>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</si>
  <si>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</si>
  <si>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</si>
  <si>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</si>
  <si>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</si>
  <si>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</si>
  <si>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</si>
  <si>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</si>
  <si>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</si>
  <si>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</si>
  <si>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</si>
  <si>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</si>
  <si>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</si>
  <si>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</si>
  <si>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</si>
  <si>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</si>
  <si>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</si>
  <si>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</si>
  <si>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</si>
  <si>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</si>
  <si>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</si>
  <si>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</si>
  <si>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</si>
  <si>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</si>
  <si>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</si>
  <si>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</si>
  <si>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</si>
  <si>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</si>
  <si>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</si>
  <si>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</si>
  <si>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</si>
  <si>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</si>
  <si>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</si>
  <si>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</si>
  <si>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</si>
  <si>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</si>
  <si>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</si>
  <si>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</si>
  <si>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</si>
  <si>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</si>
  <si>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</si>
  <si>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</si>
  <si>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</si>
  <si>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</si>
  <si>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</si>
  <si>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</si>
  <si>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</si>
  <si>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</si>
  <si>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</si>
  <si>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</si>
  <si>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</si>
  <si>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</si>
  <si>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</si>
  <si>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</si>
  <si>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</si>
  <si>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</si>
  <si>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</si>
  <si>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</si>
  <si>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</si>
  <si>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</si>
  <si>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</si>
  <si>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</si>
  <si>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</si>
  <si>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</si>
  <si>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</si>
  <si>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</si>
  <si>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</si>
  <si>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</si>
  <si>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</si>
  <si>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</si>
  <si>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</si>
  <si>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</si>
  <si>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</si>
  <si>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</si>
  <si>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</si>
  <si>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</si>
  <si>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</si>
  <si>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</si>
  <si>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</si>
  <si>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</si>
  <si>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</si>
  <si>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</si>
  <si>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</si>
  <si>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</si>
  <si>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</si>
  <si>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</si>
  <si>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</si>
  <si>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</si>
  <si>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</si>
  <si>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</si>
  <si>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</si>
  <si>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</si>
  <si>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</si>
  <si>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</si>
  <si>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</si>
  <si>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</si>
  <si>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</si>
  <si>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</si>
  <si>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</si>
  <si>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</si>
  <si>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</si>
  <si>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</si>
  <si>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</si>
  <si>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</si>
  <si>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</si>
  <si>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</si>
  <si>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</si>
  <si>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</si>
  <si>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</si>
  <si>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</si>
  <si>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</si>
  <si>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</si>
  <si>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</si>
  <si>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</si>
  <si>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</si>
  <si>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</si>
  <si>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</si>
  <si>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</si>
  <si>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</si>
  <si>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</si>
  <si>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</si>
  <si>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</si>
  <si>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</si>
  <si>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</si>
  <si>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</si>
  <si>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</si>
  <si>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</si>
  <si>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</si>
  <si>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</si>
  <si>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</si>
  <si>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</si>
  <si>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</si>
  <si>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</si>
  <si>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</si>
  <si>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</si>
  <si>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</si>
  <si>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</si>
  <si>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</si>
  <si>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</si>
  <si>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</si>
  <si>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</si>
  <si>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</si>
  <si>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</si>
  <si>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</si>
  <si>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</si>
  <si>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</si>
  <si>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</si>
  <si>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</si>
  <si>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</si>
  <si>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</si>
  <si>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</si>
  <si>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</si>
  <si>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</si>
  <si>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</si>
  <si>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</si>
  <si>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</si>
  <si>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</si>
  <si>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</si>
  <si>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</si>
  <si>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</si>
  <si>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</si>
  <si>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</si>
  <si>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</si>
  <si>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</si>
  <si>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</si>
  <si>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</si>
  <si>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</si>
  <si>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</si>
  <si>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</si>
  <si>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</si>
  <si>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</si>
  <si>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</si>
  <si>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</si>
  <si>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</si>
  <si>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</si>
  <si>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</si>
  <si>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</si>
  <si>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</si>
  <si>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</si>
  <si>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</si>
  <si>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</si>
  <si>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</si>
  <si>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</si>
  <si>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</si>
  <si>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</si>
  <si>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</si>
  <si>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</si>
  <si>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</si>
  <si>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</si>
  <si>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</si>
  <si>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</si>
  <si>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</si>
  <si>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</si>
  <si>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</si>
  <si>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</si>
  <si>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</si>
  <si>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</si>
  <si>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</si>
  <si>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</si>
  <si>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</si>
  <si>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</si>
  <si>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</si>
  <si>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</si>
  <si>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</si>
  <si>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</si>
  <si>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</si>
  <si>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</si>
  <si>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</si>
  <si>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</si>
  <si>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</si>
  <si>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</si>
  <si>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</si>
  <si>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</si>
  <si>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</si>
  <si>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</si>
  <si>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</si>
  <si>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</si>
  <si>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</si>
  <si>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</si>
  <si>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</si>
  <si>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</si>
  <si>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</si>
  <si>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</si>
  <si>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</si>
  <si>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</si>
  <si>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</si>
  <si>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</si>
  <si>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</si>
  <si>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</si>
  <si>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</si>
  <si>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</si>
  <si>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</si>
  <si>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</si>
  <si>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</si>
  <si>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</si>
  <si>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</si>
  <si>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</si>
  <si>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</si>
  <si>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</si>
  <si>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</si>
  <si>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</si>
  <si>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</si>
  <si>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</si>
  <si>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</si>
  <si>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</si>
  <si>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</si>
  <si>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</si>
  <si>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</si>
  <si>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</si>
  <si>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</si>
  <si>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</si>
  <si>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</si>
  <si>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</si>
  <si>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</si>
  <si>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</si>
  <si>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</si>
  <si>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</si>
  <si>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</si>
  <si>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</si>
  <si>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</si>
  <si>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</si>
  <si>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</si>
  <si>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</si>
  <si>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</si>
  <si>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</si>
  <si>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</si>
  <si>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</si>
  <si>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</si>
  <si>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</si>
  <si>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</si>
  <si>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</si>
  <si>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</si>
  <si>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</si>
  <si>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</si>
  <si>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</si>
  <si>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</si>
  <si>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</si>
  <si>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</si>
  <si>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</si>
  <si>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</si>
  <si>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</si>
  <si>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</si>
  <si>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</si>
  <si>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</si>
  <si>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</si>
  <si>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</si>
  <si>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</si>
  <si>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</si>
  <si>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</si>
  <si>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</si>
  <si>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</si>
  <si>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</si>
  <si>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</si>
  <si>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</si>
  <si>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</si>
  <si>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</si>
  <si>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</si>
  <si>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</si>
  <si>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</si>
  <si>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</si>
  <si>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</si>
  <si>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</si>
  <si>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</si>
  <si>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</si>
  <si>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</si>
  <si>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</si>
  <si>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</si>
  <si>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</si>
  <si>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</si>
  <si>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</si>
  <si>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</si>
  <si>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</si>
  <si>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</si>
  <si>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</si>
  <si>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</si>
  <si>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</si>
  <si>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</si>
  <si>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</si>
  <si>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</si>
  <si>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</si>
  <si>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</si>
  <si>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</si>
  <si>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</si>
  <si>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</si>
  <si>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</si>
  <si>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</si>
  <si>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</si>
  <si>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</si>
  <si>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</si>
  <si>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</si>
  <si>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</si>
  <si>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</si>
  <si>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</si>
  <si>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</si>
  <si>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</si>
  <si>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</si>
  <si>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</si>
  <si>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</si>
  <si>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</si>
  <si>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</si>
  <si>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</si>
  <si>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</si>
  <si>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</si>
  <si>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</si>
  <si>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</si>
  <si>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</si>
  <si>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</si>
  <si>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</si>
  <si>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</si>
  <si>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</si>
  <si>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</si>
  <si>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</si>
  <si>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</si>
  <si>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</si>
  <si>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</si>
  <si>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</si>
  <si>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</si>
  <si>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</si>
  <si>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</si>
  <si>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</si>
  <si>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</si>
  <si>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</si>
  <si>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</si>
  <si>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</si>
  <si>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</si>
  <si>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</si>
  <si>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</si>
  <si>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</si>
  <si>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</si>
  <si>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</si>
  <si>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</si>
  <si>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</si>
  <si>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</si>
  <si>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</si>
  <si>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</si>
  <si>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</si>
  <si>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</si>
  <si>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</si>
  <si>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</si>
  <si>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</si>
  <si>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</si>
  <si>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</si>
  <si>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</si>
  <si>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</si>
  <si>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</si>
  <si>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</si>
  <si>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</si>
  <si>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</si>
  <si>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</si>
  <si>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</si>
  <si>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</si>
  <si>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</si>
  <si>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</si>
  <si>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</si>
  <si>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</si>
  <si>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</si>
  <si>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</si>
  <si>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</si>
  <si>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</si>
  <si>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</si>
  <si>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</si>
  <si>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</si>
  <si>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</si>
  <si>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</si>
  <si>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</si>
  <si>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</si>
  <si>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</si>
  <si>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</si>
  <si>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</si>
  <si>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</si>
  <si>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</si>
  <si>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</si>
  <si>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</si>
  <si>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</si>
  <si>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</si>
  <si>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</si>
  <si>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</si>
  <si>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</si>
  <si>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</si>
  <si>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</si>
  <si>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</si>
  <si>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</si>
  <si>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</si>
  <si>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</si>
  <si>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</si>
  <si>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</si>
  <si>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</si>
  <si>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</si>
  <si>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</si>
  <si>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</si>
  <si>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</si>
  <si>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</si>
  <si>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</si>
  <si>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</si>
  <si>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</si>
  <si>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</si>
  <si>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</si>
  <si>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</si>
  <si>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</si>
  <si>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</si>
  <si>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</si>
  <si>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</si>
  <si>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</si>
  <si>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</si>
  <si>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</si>
  <si>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</si>
  <si>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</si>
  <si>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</si>
  <si>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</si>
  <si>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</si>
  <si>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</si>
  <si>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</si>
  <si>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</si>
  <si>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</si>
  <si>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</si>
  <si>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</si>
  <si>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</si>
  <si>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</si>
  <si>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</si>
  <si>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</si>
  <si>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</si>
  <si>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</si>
  <si>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</si>
  <si>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</si>
  <si>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</si>
  <si>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</si>
  <si>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</si>
  <si>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</si>
  <si>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</si>
  <si>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</si>
  <si>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</si>
  <si>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</si>
  <si>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</si>
  <si>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</si>
  <si>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</si>
  <si>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</si>
  <si>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</si>
  <si>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</si>
  <si>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</si>
  <si>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</si>
  <si>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</si>
  <si>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</si>
  <si>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</si>
  <si>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</si>
  <si>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</si>
  <si>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</si>
  <si>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</si>
  <si>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</si>
  <si>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</si>
  <si>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</si>
  <si>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</si>
  <si>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</si>
  <si>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</si>
  <si>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</si>
  <si>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</si>
  <si>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</si>
  <si>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</si>
  <si>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</si>
  <si>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</si>
  <si>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</si>
  <si>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</si>
  <si>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</si>
  <si>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</si>
  <si>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</si>
  <si>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</si>
  <si>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</si>
  <si>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</si>
  <si>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</si>
  <si>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</si>
  <si>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</si>
  <si>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</si>
  <si>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</si>
  <si>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</si>
  <si>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</si>
  <si>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</si>
  <si>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</si>
  <si>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</si>
  <si>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</si>
  <si>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</si>
  <si>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</si>
  <si>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</si>
  <si>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</si>
  <si>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335753768</t>
  </si>
  <si>
    <t>1 Gavetas Vacía y 2 Fallando</t>
  </si>
  <si>
    <t>335753785</t>
  </si>
  <si>
    <t>335753809</t>
  </si>
  <si>
    <t>335753824</t>
  </si>
  <si>
    <t>335753819</t>
  </si>
  <si>
    <t>335753845</t>
  </si>
  <si>
    <t>335753877</t>
  </si>
  <si>
    <t>335753912 </t>
  </si>
  <si>
    <t>2 Fallando y 1 Vacia</t>
  </si>
  <si>
    <t>335754338</t>
  </si>
  <si>
    <t>335754757</t>
  </si>
  <si>
    <t>335755263</t>
  </si>
  <si>
    <t>335755262</t>
  </si>
  <si>
    <t>335755261</t>
  </si>
  <si>
    <t>335755260</t>
  </si>
  <si>
    <t>335755278</t>
  </si>
  <si>
    <t>335755270</t>
  </si>
  <si>
    <t>335755268</t>
  </si>
  <si>
    <t>335755267</t>
  </si>
  <si>
    <t>335755266</t>
  </si>
  <si>
    <t>335755265</t>
  </si>
  <si>
    <t>335755264</t>
  </si>
  <si>
    <t>GAVETA DE DEPOSTO LLENA</t>
  </si>
  <si>
    <t>Closed</t>
  </si>
  <si>
    <t>335755777</t>
  </si>
  <si>
    <t>335755845</t>
  </si>
  <si>
    <t>335755898</t>
  </si>
  <si>
    <t>335755911</t>
  </si>
  <si>
    <t>335755933</t>
  </si>
  <si>
    <t>335756144</t>
  </si>
  <si>
    <t>335756177</t>
  </si>
  <si>
    <t>335756178</t>
  </si>
  <si>
    <t>335756184</t>
  </si>
  <si>
    <t>335756216</t>
  </si>
  <si>
    <t>335756226</t>
  </si>
  <si>
    <t>335756246</t>
  </si>
  <si>
    <t>335756257</t>
  </si>
  <si>
    <t>GAVETAS VACIAS + GAVETAS FALLAND...</t>
  </si>
  <si>
    <t>FALLA NO CONFIRMAD...</t>
  </si>
  <si>
    <t>335756474</t>
  </si>
  <si>
    <t>335756473</t>
  </si>
  <si>
    <t>335756472</t>
  </si>
  <si>
    <t>335756470</t>
  </si>
  <si>
    <t>335756465</t>
  </si>
  <si>
    <t>335756457</t>
  </si>
  <si>
    <t>335756450</t>
  </si>
  <si>
    <t>335756436</t>
  </si>
  <si>
    <t>335756428</t>
  </si>
  <si>
    <t>335756426</t>
  </si>
  <si>
    <t>335756416</t>
  </si>
  <si>
    <t>335756395</t>
  </si>
  <si>
    <t>335756372</t>
  </si>
  <si>
    <t>335756311</t>
  </si>
  <si>
    <t>335756298</t>
  </si>
  <si>
    <t>335756489</t>
  </si>
  <si>
    <t>335756488</t>
  </si>
  <si>
    <t>335756487</t>
  </si>
  <si>
    <t>335756486</t>
  </si>
  <si>
    <t>335756485</t>
  </si>
  <si>
    <t>335756484</t>
  </si>
  <si>
    <t>335756483</t>
  </si>
  <si>
    <t>335756481</t>
  </si>
  <si>
    <t>335756479</t>
  </si>
  <si>
    <t>335756478</t>
  </si>
  <si>
    <t>335756477</t>
  </si>
  <si>
    <t>335756476</t>
  </si>
  <si>
    <t>335756475</t>
  </si>
  <si>
    <t>07 Enero de 2021</t>
  </si>
  <si>
    <t>335756509</t>
  </si>
  <si>
    <t>335756508</t>
  </si>
  <si>
    <t>335756507</t>
  </si>
  <si>
    <t>335756506</t>
  </si>
  <si>
    <t>335756505</t>
  </si>
  <si>
    <t>335756503</t>
  </si>
  <si>
    <t>335756502</t>
  </si>
  <si>
    <t>SIN EFCTIVO</t>
  </si>
  <si>
    <t>335756510</t>
  </si>
  <si>
    <t>335756537</t>
  </si>
  <si>
    <t>335756553</t>
  </si>
  <si>
    <t>335756563</t>
  </si>
  <si>
    <t>335756568</t>
  </si>
  <si>
    <t>335756584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</si>
</sst>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u/>
      <sz val="12"/>
      <color theme="0"/>
      <name val="Palatino Linotype"/>
      <family val="1"/>
    </font>
    <font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51" fillId="42" borderId="56" xfId="0" applyFont="1" applyFill="1" applyBorder="1" applyAlignment="1">
      <alignment horizontal="center" vertical="center" wrapText="1"/>
    </xf>
    <xf numFmtId="22" fontId="50" fillId="5" borderId="63" xfId="0" applyNumberFormat="1" applyFont="1" applyFill="1" applyBorder="1" applyAlignment="1">
      <alignment horizontal="center" vertical="center"/>
    </xf>
    <xf numFmtId="0" fontId="11" fillId="50" borderId="6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96"/>
      <tableStyleElement type="headerRow" dxfId="595"/>
      <tableStyleElement type="totalRow" dxfId="594"/>
      <tableStyleElement type="firstColumn" dxfId="593"/>
      <tableStyleElement type="lastColumn" dxfId="592"/>
      <tableStyleElement type="firstRowStripe" dxfId="591"/>
      <tableStyleElement type="firstColumnStripe" dxfId="59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464486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464502" TargetMode="External"/><Relationship Id="rId12" Type="http://schemas.openxmlformats.org/officeDocument/2006/relationships/hyperlink" Target="http://s460-helpdesk/CAisd/pdmweb.exe?OP=SEARCH+FACTORY=in+SKIPLIST=1+QBE.EQ.id=3464428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464455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comments" Target="../comments1.xml"/><Relationship Id="rId10" Type="http://schemas.openxmlformats.org/officeDocument/2006/relationships/hyperlink" Target="http://s460-helpdesk/CAisd/pdmweb.exe?OP=SEARCH+FACTORY=in+SKIPLIST=1+QBE.EQ.id=346447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64481" TargetMode="External"/><Relationship Id="rId1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70"/>
  <sheetViews>
    <sheetView tabSelected="1" topLeftCell="I1" zoomScale="85" zoomScaleNormal="85" workbookViewId="0">
      <pane ySplit="4" topLeftCell="A57" activePane="bottomLeft" state="frozen"/>
      <selection pane="bottomLeft" activeCell="Q65" sqref="Q65:Q70"/>
    </sheetView>
  </sheetViews>
  <sheetFormatPr baseColWidth="10" defaultColWidth="20.85546875" defaultRowHeight="15" x14ac:dyDescent="0.25"/>
  <cols>
    <col min="1" max="1" width="27.140625" style="71" bestFit="1" customWidth="1"/>
    <col min="2" max="2" width="19.140625" style="47" bestFit="1" customWidth="1"/>
    <col min="3" max="3" width="17.7109375" style="48" bestFit="1" customWidth="1"/>
    <col min="4" max="4" width="27.42578125" style="71" bestFit="1" customWidth="1"/>
    <col min="5" max="5" width="11.7109375" style="85" bestFit="1" customWidth="1"/>
    <col min="6" max="6" width="11.140625" style="49" bestFit="1" customWidth="1"/>
    <col min="7" max="7" width="50.5703125" style="49" bestFit="1" customWidth="1"/>
    <col min="8" max="11" width="5.28515625" style="49" bestFit="1" customWidth="1"/>
    <col min="12" max="12" width="48.140625" style="49" bestFit="1" customWidth="1"/>
    <col min="13" max="13" width="18.7109375" style="71" bestFit="1" customWidth="1"/>
    <col min="14" max="14" width="16.5703125" style="89" bestFit="1" customWidth="1"/>
    <col min="15" max="15" width="35.140625" style="89" bestFit="1" customWidth="1"/>
    <col min="16" max="16" width="21.5703125" style="75" bestFit="1" customWidth="1"/>
    <col min="17" max="17" width="48.14062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2565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ESTE</v>
      </c>
      <c r="B5" s="117">
        <v>335750816</v>
      </c>
      <c r="C5" s="87">
        <v>44193.719212962962</v>
      </c>
      <c r="D5" s="87" t="s">
        <v>2189</v>
      </c>
      <c r="E5" s="115">
        <v>803</v>
      </c>
      <c r="F5" s="86" t="str">
        <f>VLOOKUP(E5,VIP!$A$2:$O10905,2,0)</f>
        <v>DRBR803</v>
      </c>
      <c r="G5" s="119" t="str">
        <f>VLOOKUP(E5,'LISTADO ATM'!$A$2:$B$893,2,0)</f>
        <v xml:space="preserve">ATM Hotel Be Live Canoa (Bayahibe) I </v>
      </c>
      <c r="H5" s="119" t="str">
        <f>VLOOKUP(E5,VIP!$A$2:$O15731,7,FALSE)</f>
        <v>Si</v>
      </c>
      <c r="I5" s="119" t="str">
        <f>VLOOKUP(E5,VIP!$A$2:$O7700,8,FALSE)</f>
        <v>Si</v>
      </c>
      <c r="J5" s="119" t="str">
        <f>VLOOKUP(E5,VIP!$A$2:$O7648,8,FALSE)</f>
        <v>Si</v>
      </c>
      <c r="K5" s="119" t="str">
        <f>VLOOKUP(E5,VIP!$A$2:$O11224,6,0)</f>
        <v>NO</v>
      </c>
      <c r="L5" s="119" t="s">
        <v>2254</v>
      </c>
      <c r="M5" s="88" t="s">
        <v>2473</v>
      </c>
      <c r="N5" s="126" t="s">
        <v>2521</v>
      </c>
      <c r="O5" s="119" t="s">
        <v>2486</v>
      </c>
      <c r="P5" s="119"/>
      <c r="Q5" s="90" t="s">
        <v>2254</v>
      </c>
    </row>
    <row r="6" spans="1:17" ht="18" x14ac:dyDescent="0.25">
      <c r="A6" s="86" t="str">
        <f>VLOOKUP(E6,'LISTADO ATM'!$A$2:$C$894,3,0)</f>
        <v>SUR</v>
      </c>
      <c r="B6" s="117">
        <v>335753026</v>
      </c>
      <c r="C6" s="87">
        <v>44195.84920138889</v>
      </c>
      <c r="D6" s="87" t="s">
        <v>2189</v>
      </c>
      <c r="E6" s="115">
        <v>7</v>
      </c>
      <c r="F6" s="86" t="str">
        <f>VLOOKUP(E6,VIP!$A$2:$O11057,2,0)</f>
        <v>DRBR007</v>
      </c>
      <c r="G6" s="119" t="str">
        <f>VLOOKUP(E6,'LISTADO ATM'!$A$2:$B$893,2,0)</f>
        <v>ATM Isla San Juan</v>
      </c>
      <c r="H6" s="119" t="str">
        <f>VLOOKUP(E6,VIP!$A$2:$O15979,7,FALSE)</f>
        <v>Si</v>
      </c>
      <c r="I6" s="119" t="str">
        <f>VLOOKUP(E6,VIP!$A$2:$O7944,8,FALSE)</f>
        <v>Si</v>
      </c>
      <c r="J6" s="119" t="str">
        <f>VLOOKUP(E6,VIP!$A$2:$O7894,8,FALSE)</f>
        <v>Si</v>
      </c>
      <c r="K6" s="119" t="str">
        <f>VLOOKUP(E6,VIP!$A$2:$O11468,6,0)</f>
        <v/>
      </c>
      <c r="L6" s="119" t="s">
        <v>2254</v>
      </c>
      <c r="M6" s="88" t="s">
        <v>2473</v>
      </c>
      <c r="N6" s="88" t="s">
        <v>2491</v>
      </c>
      <c r="O6" s="119" t="s">
        <v>2486</v>
      </c>
      <c r="P6" s="91"/>
      <c r="Q6" s="90" t="s">
        <v>2254</v>
      </c>
    </row>
    <row r="7" spans="1:17" ht="18" x14ac:dyDescent="0.25">
      <c r="A7" s="86" t="str">
        <f>VLOOKUP(E7,'LISTADO ATM'!$A$2:$C$894,3,0)</f>
        <v>DISTRITO NACIONAL</v>
      </c>
      <c r="B7" s="117">
        <v>335753555</v>
      </c>
      <c r="C7" s="87">
        <v>44197.06658564815</v>
      </c>
      <c r="D7" s="87" t="s">
        <v>2189</v>
      </c>
      <c r="E7" s="115">
        <v>639</v>
      </c>
      <c r="F7" s="86" t="str">
        <f>VLOOKUP(E7,VIP!$A$2:$O11051,2,0)</f>
        <v>DRBR639</v>
      </c>
      <c r="G7" s="119" t="str">
        <f>VLOOKUP(E7,'LISTADO ATM'!$A$2:$B$893,2,0)</f>
        <v xml:space="preserve">ATM Comisión Militar MOPC </v>
      </c>
      <c r="H7" s="119" t="str">
        <f>VLOOKUP(E7,VIP!$A$2:$O15973,7,FALSE)</f>
        <v>Si</v>
      </c>
      <c r="I7" s="119" t="str">
        <f>VLOOKUP(E7,VIP!$A$2:$O7938,8,FALSE)</f>
        <v>Si</v>
      </c>
      <c r="J7" s="119" t="str">
        <f>VLOOKUP(E7,VIP!$A$2:$O7888,8,FALSE)</f>
        <v>Si</v>
      </c>
      <c r="K7" s="119" t="str">
        <f>VLOOKUP(E7,VIP!$A$2:$O11462,6,0)</f>
        <v>NO</v>
      </c>
      <c r="L7" s="119" t="s">
        <v>2228</v>
      </c>
      <c r="M7" s="88" t="s">
        <v>2473</v>
      </c>
      <c r="N7" s="88" t="s">
        <v>2491</v>
      </c>
      <c r="O7" s="119" t="s">
        <v>2486</v>
      </c>
      <c r="P7" s="91"/>
      <c r="Q7" s="90" t="s">
        <v>2228</v>
      </c>
    </row>
    <row r="8" spans="1:17" ht="18" x14ac:dyDescent="0.25">
      <c r="A8" s="86" t="str">
        <f>VLOOKUP(E8,'LISTADO ATM'!$A$2:$C$894,3,0)</f>
        <v>DISTRITO NACIONAL</v>
      </c>
      <c r="B8" s="117">
        <v>335753605</v>
      </c>
      <c r="C8" s="87">
        <v>44197.994108796294</v>
      </c>
      <c r="D8" s="87" t="s">
        <v>2189</v>
      </c>
      <c r="E8" s="115">
        <v>493</v>
      </c>
      <c r="F8" s="86" t="str">
        <f>VLOOKUP(E8,VIP!$A$2:$O11079,2,0)</f>
        <v>DRBR493</v>
      </c>
      <c r="G8" s="119" t="str">
        <f>VLOOKUP(E8,'LISTADO ATM'!$A$2:$B$893,2,0)</f>
        <v xml:space="preserve">ATM Oficina Haina Occidental II </v>
      </c>
      <c r="H8" s="119" t="str">
        <f>VLOOKUP(E8,VIP!$A$2:$O16000,7,FALSE)</f>
        <v>Si</v>
      </c>
      <c r="I8" s="119" t="str">
        <f>VLOOKUP(E8,VIP!$A$2:$O7965,8,FALSE)</f>
        <v>Si</v>
      </c>
      <c r="J8" s="119" t="str">
        <f>VLOOKUP(E8,VIP!$A$2:$O7915,8,FALSE)</f>
        <v>Si</v>
      </c>
      <c r="K8" s="119" t="str">
        <f>VLOOKUP(E8,VIP!$A$2:$O11489,6,0)</f>
        <v>NO</v>
      </c>
      <c r="L8" s="119" t="s">
        <v>2228</v>
      </c>
      <c r="M8" s="88" t="s">
        <v>2473</v>
      </c>
      <c r="N8" s="88" t="s">
        <v>2491</v>
      </c>
      <c r="O8" s="119" t="s">
        <v>2486</v>
      </c>
      <c r="P8" s="91"/>
      <c r="Q8" s="90" t="s">
        <v>2228</v>
      </c>
    </row>
    <row r="9" spans="1:17" s="92" customFormat="1" ht="16.5" customHeight="1" x14ac:dyDescent="0.25">
      <c r="A9" s="86" t="str">
        <f>VLOOKUP(E9,'LISTADO ATM'!$A$2:$C$894,3,0)</f>
        <v>SUR</v>
      </c>
      <c r="B9" s="117">
        <v>335753701</v>
      </c>
      <c r="C9" s="87">
        <v>44199.335578703707</v>
      </c>
      <c r="D9" s="87" t="s">
        <v>2189</v>
      </c>
      <c r="E9" s="115">
        <v>751</v>
      </c>
      <c r="F9" s="86" t="str">
        <f>VLOOKUP(E9,VIP!$A$2:$O11078,2,0)</f>
        <v>DRBR751</v>
      </c>
      <c r="G9" s="119" t="str">
        <f>VLOOKUP(E9,'LISTADO ATM'!$A$2:$B$893,2,0)</f>
        <v>ATM Eco Petroleo Camilo</v>
      </c>
      <c r="H9" s="119" t="str">
        <f>VLOOKUP(E9,VIP!$A$2:$O15999,7,FALSE)</f>
        <v>N/A</v>
      </c>
      <c r="I9" s="119" t="str">
        <f>VLOOKUP(E9,VIP!$A$2:$O7964,8,FALSE)</f>
        <v>N/A</v>
      </c>
      <c r="J9" s="119" t="str">
        <f>VLOOKUP(E9,VIP!$A$2:$O7914,8,FALSE)</f>
        <v>N/A</v>
      </c>
      <c r="K9" s="119" t="str">
        <f>VLOOKUP(E9,VIP!$A$2:$O11488,6,0)</f>
        <v>N/A</v>
      </c>
      <c r="L9" s="119" t="s">
        <v>2228</v>
      </c>
      <c r="M9" s="88" t="s">
        <v>2473</v>
      </c>
      <c r="N9" s="88" t="s">
        <v>2491</v>
      </c>
      <c r="O9" s="119" t="s">
        <v>2486</v>
      </c>
      <c r="P9" s="91"/>
      <c r="Q9" s="90" t="s">
        <v>2228</v>
      </c>
    </row>
    <row r="10" spans="1:17" s="92" customFormat="1" ht="16.5" customHeight="1" x14ac:dyDescent="0.25">
      <c r="A10" s="86" t="str">
        <f>VLOOKUP(E10,'LISTADO ATM'!$A$2:$C$894,3,0)</f>
        <v>NORTE</v>
      </c>
      <c r="B10" s="117">
        <v>335753706</v>
      </c>
      <c r="C10" s="87">
        <v>44199.375509259262</v>
      </c>
      <c r="D10" s="87" t="s">
        <v>2190</v>
      </c>
      <c r="E10" s="115">
        <v>291</v>
      </c>
      <c r="F10" s="86" t="str">
        <f>VLOOKUP(E10,VIP!$A$2:$O11093,2,0)</f>
        <v>DRBR291</v>
      </c>
      <c r="G10" s="119" t="str">
        <f>VLOOKUP(E10,'LISTADO ATM'!$A$2:$B$893,2,0)</f>
        <v xml:space="preserve">ATM S/M Jumbo Las Colinas </v>
      </c>
      <c r="H10" s="119" t="str">
        <f>VLOOKUP(E10,VIP!$A$2:$O16014,7,FALSE)</f>
        <v>Si</v>
      </c>
      <c r="I10" s="119" t="str">
        <f>VLOOKUP(E10,VIP!$A$2:$O7979,8,FALSE)</f>
        <v>Si</v>
      </c>
      <c r="J10" s="119" t="str">
        <f>VLOOKUP(E10,VIP!$A$2:$O7929,8,FALSE)</f>
        <v>Si</v>
      </c>
      <c r="K10" s="119" t="str">
        <f>VLOOKUP(E10,VIP!$A$2:$O11503,6,0)</f>
        <v>NO</v>
      </c>
      <c r="L10" s="119" t="s">
        <v>2254</v>
      </c>
      <c r="M10" s="88" t="s">
        <v>2473</v>
      </c>
      <c r="N10" s="88" t="s">
        <v>2491</v>
      </c>
      <c r="O10" s="119" t="s">
        <v>2484</v>
      </c>
      <c r="P10" s="91"/>
      <c r="Q10" s="90" t="s">
        <v>2254</v>
      </c>
    </row>
    <row r="11" spans="1:17" s="92" customFormat="1" ht="16.5" customHeight="1" x14ac:dyDescent="0.25">
      <c r="A11" s="86" t="str">
        <f>VLOOKUP(E11,'LISTADO ATM'!$A$2:$C$894,3,0)</f>
        <v>DISTRITO NACIONAL</v>
      </c>
      <c r="B11" s="117" t="s">
        <v>2503</v>
      </c>
      <c r="C11" s="87">
        <v>44200.557164351849</v>
      </c>
      <c r="D11" s="87" t="s">
        <v>2189</v>
      </c>
      <c r="E11" s="115">
        <v>938</v>
      </c>
      <c r="F11" s="86" t="str">
        <f>VLOOKUP(E11,VIP!$A$2:$O11062,2,0)</f>
        <v>DRBR938</v>
      </c>
      <c r="G11" s="119" t="str">
        <f>VLOOKUP(E11,'LISTADO ATM'!$A$2:$B$893,2,0)</f>
        <v xml:space="preserve">ATM Autobanco Oficina Filadelfia Plaza </v>
      </c>
      <c r="H11" s="119" t="str">
        <f>VLOOKUP(E11,VIP!$A$2:$O15983,7,FALSE)</f>
        <v>Si</v>
      </c>
      <c r="I11" s="119" t="str">
        <f>VLOOKUP(E11,VIP!$A$2:$O7948,8,FALSE)</f>
        <v>Si</v>
      </c>
      <c r="J11" s="119" t="str">
        <f>VLOOKUP(E11,VIP!$A$2:$O7898,8,FALSE)</f>
        <v>Si</v>
      </c>
      <c r="K11" s="119" t="str">
        <f>VLOOKUP(E11,VIP!$A$2:$O11472,6,0)</f>
        <v>NO</v>
      </c>
      <c r="L11" s="119" t="s">
        <v>2228</v>
      </c>
      <c r="M11" s="88" t="s">
        <v>2473</v>
      </c>
      <c r="N11" s="88" t="s">
        <v>2491</v>
      </c>
      <c r="O11" s="119" t="s">
        <v>2486</v>
      </c>
      <c r="P11" s="91"/>
      <c r="Q11" s="90" t="s">
        <v>2228</v>
      </c>
    </row>
    <row r="12" spans="1:17" ht="18" x14ac:dyDescent="0.25">
      <c r="A12" s="86" t="str">
        <f>VLOOKUP(E12,'LISTADO ATM'!$A$2:$C$894,3,0)</f>
        <v>DISTRITO NACIONAL</v>
      </c>
      <c r="B12" s="117" t="s">
        <v>2507</v>
      </c>
      <c r="C12" s="87">
        <v>44201.420567129629</v>
      </c>
      <c r="D12" s="87" t="s">
        <v>2189</v>
      </c>
      <c r="E12" s="115">
        <v>231</v>
      </c>
      <c r="F12" s="86" t="str">
        <f>VLOOKUP(E12,VIP!$A$2:$O11071,2,0)</f>
        <v>DRBR231</v>
      </c>
      <c r="G12" s="119" t="str">
        <f>VLOOKUP(E12,'LISTADO ATM'!$A$2:$B$893,2,0)</f>
        <v xml:space="preserve">ATM Oficina Zona Oriental </v>
      </c>
      <c r="H12" s="119" t="str">
        <f>VLOOKUP(E12,VIP!$A$2:$O15992,7,FALSE)</f>
        <v>Si</v>
      </c>
      <c r="I12" s="119" t="str">
        <f>VLOOKUP(E12,VIP!$A$2:$O7957,8,FALSE)</f>
        <v>Si</v>
      </c>
      <c r="J12" s="119" t="str">
        <f>VLOOKUP(E12,VIP!$A$2:$O7907,8,FALSE)</f>
        <v>Si</v>
      </c>
      <c r="K12" s="119" t="str">
        <f>VLOOKUP(E12,VIP!$A$2:$O11481,6,0)</f>
        <v>SI</v>
      </c>
      <c r="L12" s="119" t="s">
        <v>2228</v>
      </c>
      <c r="M12" s="88" t="s">
        <v>2473</v>
      </c>
      <c r="N12" s="88" t="s">
        <v>2491</v>
      </c>
      <c r="O12" s="119" t="s">
        <v>2486</v>
      </c>
      <c r="P12" s="91"/>
      <c r="Q12" s="90" t="s">
        <v>2228</v>
      </c>
    </row>
    <row r="13" spans="1:17" ht="18" x14ac:dyDescent="0.25">
      <c r="A13" s="86" t="str">
        <f>VLOOKUP(E13,'LISTADO ATM'!$A$2:$C$894,3,0)</f>
        <v>DISTRITO NACIONAL</v>
      </c>
      <c r="B13" s="117" t="s">
        <v>2512</v>
      </c>
      <c r="C13" s="87">
        <v>44201.846504629626</v>
      </c>
      <c r="D13" s="87" t="s">
        <v>2477</v>
      </c>
      <c r="E13" s="115">
        <v>642</v>
      </c>
      <c r="F13" s="86" t="str">
        <f>VLOOKUP(E13,VIP!$A$2:$O11098,2,0)</f>
        <v>DRBR24O</v>
      </c>
      <c r="G13" s="119" t="str">
        <f>VLOOKUP(E13,'LISTADO ATM'!$A$2:$B$893,2,0)</f>
        <v xml:space="preserve">ATM OMSA Sto. Dgo. </v>
      </c>
      <c r="H13" s="119" t="str">
        <f>VLOOKUP(E13,VIP!$A$2:$O16019,7,FALSE)</f>
        <v>Si</v>
      </c>
      <c r="I13" s="119" t="str">
        <f>VLOOKUP(E13,VIP!$A$2:$O7984,8,FALSE)</f>
        <v>Si</v>
      </c>
      <c r="J13" s="119" t="str">
        <f>VLOOKUP(E13,VIP!$A$2:$O7934,8,FALSE)</f>
        <v>Si</v>
      </c>
      <c r="K13" s="119" t="str">
        <f>VLOOKUP(E13,VIP!$A$2:$O11508,6,0)</f>
        <v>NO</v>
      </c>
      <c r="L13" s="119" t="s">
        <v>2466</v>
      </c>
      <c r="M13" s="88" t="s">
        <v>2473</v>
      </c>
      <c r="N13" s="88" t="s">
        <v>2483</v>
      </c>
      <c r="O13" s="119" t="s">
        <v>2485</v>
      </c>
      <c r="P13" s="91"/>
      <c r="Q13" s="90" t="s">
        <v>2466</v>
      </c>
    </row>
    <row r="14" spans="1:17" ht="18" x14ac:dyDescent="0.25">
      <c r="A14" s="86" t="str">
        <f>VLOOKUP(E14,'LISTADO ATM'!$A$2:$C$894,3,0)</f>
        <v>NORTE</v>
      </c>
      <c r="B14" s="117" t="s">
        <v>2519</v>
      </c>
      <c r="C14" s="87">
        <v>44201.860636574071</v>
      </c>
      <c r="D14" s="87" t="s">
        <v>2481</v>
      </c>
      <c r="E14" s="115">
        <v>775</v>
      </c>
      <c r="F14" s="86" t="str">
        <f>VLOOKUP(E14,VIP!$A$2:$O11112,2,0)</f>
        <v>DRBR450</v>
      </c>
      <c r="G14" s="119" t="str">
        <f>VLOOKUP(E14,'LISTADO ATM'!$A$2:$B$893,2,0)</f>
        <v xml:space="preserve">ATM S/M Lilo (Montecristi) </v>
      </c>
      <c r="H14" s="119" t="str">
        <f>VLOOKUP(E14,VIP!$A$2:$O16033,7,FALSE)</f>
        <v>Si</v>
      </c>
      <c r="I14" s="119" t="str">
        <f>VLOOKUP(E14,VIP!$A$2:$O7998,8,FALSE)</f>
        <v>Si</v>
      </c>
      <c r="J14" s="119" t="str">
        <f>VLOOKUP(E14,VIP!$A$2:$O7948,8,FALSE)</f>
        <v>Si</v>
      </c>
      <c r="K14" s="119" t="str">
        <f>VLOOKUP(E14,VIP!$A$2:$O11522,6,0)</f>
        <v>NO</v>
      </c>
      <c r="L14" s="119" t="s">
        <v>2430</v>
      </c>
      <c r="M14" s="88" t="s">
        <v>2473</v>
      </c>
      <c r="N14" s="88" t="s">
        <v>2483</v>
      </c>
      <c r="O14" s="119" t="s">
        <v>2488</v>
      </c>
      <c r="P14" s="91"/>
      <c r="Q14" s="90" t="s">
        <v>2430</v>
      </c>
    </row>
    <row r="15" spans="1:17" ht="18" x14ac:dyDescent="0.25">
      <c r="A15" s="86" t="str">
        <f>VLOOKUP(E15,'LISTADO ATM'!$A$2:$C$894,3,0)</f>
        <v>DISTRITO NACIONAL</v>
      </c>
      <c r="B15" s="117" t="s">
        <v>2514</v>
      </c>
      <c r="C15" s="87">
        <v>44201.900706018518</v>
      </c>
      <c r="D15" s="87" t="s">
        <v>2189</v>
      </c>
      <c r="E15" s="115">
        <v>816</v>
      </c>
      <c r="F15" s="86" t="str">
        <f>VLOOKUP(E15,VIP!$A$2:$O11106,2,0)</f>
        <v>DRBR816</v>
      </c>
      <c r="G15" s="119" t="str">
        <f>VLOOKUP(E15,'LISTADO ATM'!$A$2:$B$893,2,0)</f>
        <v xml:space="preserve">ATM Oficina Pedro Brand </v>
      </c>
      <c r="H15" s="119" t="str">
        <f>VLOOKUP(E15,VIP!$A$2:$O16027,7,FALSE)</f>
        <v>Si</v>
      </c>
      <c r="I15" s="119" t="str">
        <f>VLOOKUP(E15,VIP!$A$2:$O7992,8,FALSE)</f>
        <v>Si</v>
      </c>
      <c r="J15" s="119" t="str">
        <f>VLOOKUP(E15,VIP!$A$2:$O7942,8,FALSE)</f>
        <v>Si</v>
      </c>
      <c r="K15" s="119" t="str">
        <f>VLOOKUP(E15,VIP!$A$2:$O11516,6,0)</f>
        <v>NO</v>
      </c>
      <c r="L15" s="119" t="s">
        <v>2254</v>
      </c>
      <c r="M15" s="88" t="s">
        <v>2473</v>
      </c>
      <c r="N15" s="88" t="s">
        <v>2491</v>
      </c>
      <c r="O15" s="119" t="s">
        <v>2486</v>
      </c>
      <c r="P15" s="91"/>
      <c r="Q15" s="90" t="s">
        <v>2254</v>
      </c>
    </row>
    <row r="16" spans="1:17" ht="18" x14ac:dyDescent="0.25">
      <c r="A16" s="86" t="str">
        <f>VLOOKUP(E16,'LISTADO ATM'!$A$2:$C$894,3,0)</f>
        <v>DISTRITO NACIONAL</v>
      </c>
      <c r="B16" s="117" t="s">
        <v>2513</v>
      </c>
      <c r="C16" s="87">
        <v>44201.91777777778</v>
      </c>
      <c r="D16" s="87" t="s">
        <v>2478</v>
      </c>
      <c r="E16" s="115">
        <v>231</v>
      </c>
      <c r="F16" s="86" t="str">
        <f>VLOOKUP(E16,VIP!$A$2:$O11098,2,0)</f>
        <v>DRBR231</v>
      </c>
      <c r="G16" s="119" t="str">
        <f>VLOOKUP(E16,'LISTADO ATM'!$A$2:$B$893,2,0)</f>
        <v xml:space="preserve">ATM Oficina Zona Oriental </v>
      </c>
      <c r="H16" s="119" t="str">
        <f>VLOOKUP(E16,VIP!$A$2:$O16019,7,FALSE)</f>
        <v>Si</v>
      </c>
      <c r="I16" s="119" t="str">
        <f>VLOOKUP(E16,VIP!$A$2:$O7984,8,FALSE)</f>
        <v>Si</v>
      </c>
      <c r="J16" s="119" t="str">
        <f>VLOOKUP(E16,VIP!$A$2:$O7934,8,FALSE)</f>
        <v>Si</v>
      </c>
      <c r="K16" s="119" t="str">
        <f>VLOOKUP(E16,VIP!$A$2:$O11508,6,0)</f>
        <v>SI</v>
      </c>
      <c r="L16" s="119" t="s">
        <v>2520</v>
      </c>
      <c r="M16" s="88" t="s">
        <v>2473</v>
      </c>
      <c r="N16" s="88" t="s">
        <v>2483</v>
      </c>
      <c r="O16" s="119" t="s">
        <v>2487</v>
      </c>
      <c r="P16" s="91"/>
      <c r="Q16" s="90" t="s">
        <v>2520</v>
      </c>
    </row>
    <row r="17" spans="1:17" ht="18" x14ac:dyDescent="0.25">
      <c r="A17" s="86" t="str">
        <f>VLOOKUP(E17,'LISTADO ATM'!$A$2:$C$894,3,0)</f>
        <v>DISTRITO NACIONAL</v>
      </c>
      <c r="B17" s="117" t="s">
        <v>2522</v>
      </c>
      <c r="C17" s="87">
        <v>44202.461944444447</v>
      </c>
      <c r="D17" s="87" t="s">
        <v>2189</v>
      </c>
      <c r="E17" s="115">
        <v>26</v>
      </c>
      <c r="F17" s="86" t="str">
        <f>VLOOKUP(E17,VIP!$A$2:$O11087,2,0)</f>
        <v>DRBR221</v>
      </c>
      <c r="G17" s="119" t="str">
        <f>VLOOKUP(E17,'LISTADO ATM'!$A$2:$B$893,2,0)</f>
        <v>ATM S/M Jumbo San Isidro</v>
      </c>
      <c r="H17" s="119" t="str">
        <f>VLOOKUP(E17,VIP!$A$2:$O16008,7,FALSE)</f>
        <v>Si</v>
      </c>
      <c r="I17" s="119" t="str">
        <f>VLOOKUP(E17,VIP!$A$2:$O7973,8,FALSE)</f>
        <v>Si</v>
      </c>
      <c r="J17" s="119" t="str">
        <f>VLOOKUP(E17,VIP!$A$2:$O7923,8,FALSE)</f>
        <v>Si</v>
      </c>
      <c r="K17" s="119" t="str">
        <f>VLOOKUP(E17,VIP!$A$2:$O11497,6,0)</f>
        <v>NO</v>
      </c>
      <c r="L17" s="119" t="s">
        <v>2435</v>
      </c>
      <c r="M17" s="88" t="s">
        <v>2473</v>
      </c>
      <c r="N17" s="88" t="s">
        <v>2483</v>
      </c>
      <c r="O17" s="119" t="s">
        <v>2486</v>
      </c>
      <c r="P17" s="91"/>
      <c r="Q17" s="90" t="s">
        <v>2435</v>
      </c>
    </row>
    <row r="18" spans="1:17" ht="18" x14ac:dyDescent="0.25">
      <c r="A18" s="86" t="str">
        <f>VLOOKUP(E18,'LISTADO ATM'!$A$2:$C$894,3,0)</f>
        <v>DISTRITO NACIONAL</v>
      </c>
      <c r="B18" s="117" t="s">
        <v>2523</v>
      </c>
      <c r="C18" s="87">
        <v>44202.478958333333</v>
      </c>
      <c r="D18" s="87" t="s">
        <v>2477</v>
      </c>
      <c r="E18" s="115">
        <v>525</v>
      </c>
      <c r="F18" s="86" t="str">
        <f>VLOOKUP(E18,VIP!$A$2:$O11089,2,0)</f>
        <v>DRBR525</v>
      </c>
      <c r="G18" s="119" t="str">
        <f>VLOOKUP(E18,'LISTADO ATM'!$A$2:$B$893,2,0)</f>
        <v>ATM S/M Bravo Las Americas</v>
      </c>
      <c r="H18" s="119" t="str">
        <f>VLOOKUP(E18,VIP!$A$2:$O16010,7,FALSE)</f>
        <v>Si</v>
      </c>
      <c r="I18" s="119" t="str">
        <f>VLOOKUP(E18,VIP!$A$2:$O7975,8,FALSE)</f>
        <v>Si</v>
      </c>
      <c r="J18" s="119" t="str">
        <f>VLOOKUP(E18,VIP!$A$2:$O7925,8,FALSE)</f>
        <v>Si</v>
      </c>
      <c r="K18" s="119" t="str">
        <f>VLOOKUP(E18,VIP!$A$2:$O11499,6,0)</f>
        <v>NO</v>
      </c>
      <c r="L18" s="119" t="s">
        <v>2430</v>
      </c>
      <c r="M18" s="88" t="s">
        <v>2473</v>
      </c>
      <c r="N18" s="88" t="s">
        <v>2483</v>
      </c>
      <c r="O18" s="119" t="s">
        <v>2485</v>
      </c>
      <c r="P18" s="91"/>
      <c r="Q18" s="90" t="s">
        <v>2430</v>
      </c>
    </row>
    <row r="19" spans="1:17" ht="18" x14ac:dyDescent="0.25">
      <c r="A19" s="86" t="str">
        <f>VLOOKUP(E19,'LISTADO ATM'!$A$2:$C$894,3,0)</f>
        <v>ESTE</v>
      </c>
      <c r="B19" s="117" t="s">
        <v>2524</v>
      </c>
      <c r="C19" s="87">
        <v>44202.494606481479</v>
      </c>
      <c r="D19" s="87" t="s">
        <v>2477</v>
      </c>
      <c r="E19" s="115">
        <v>795</v>
      </c>
      <c r="F19" s="86" t="str">
        <f>VLOOKUP(E19,VIP!$A$2:$O11090,2,0)</f>
        <v>DRBR795</v>
      </c>
      <c r="G19" s="119" t="str">
        <f>VLOOKUP(E19,'LISTADO ATM'!$A$2:$B$893,2,0)</f>
        <v xml:space="preserve">ATM UNP Guaymate (La Romana) </v>
      </c>
      <c r="H19" s="119" t="str">
        <f>VLOOKUP(E19,VIP!$A$2:$O16011,7,FALSE)</f>
        <v>Si</v>
      </c>
      <c r="I19" s="119" t="str">
        <f>VLOOKUP(E19,VIP!$A$2:$O7976,8,FALSE)</f>
        <v>Si</v>
      </c>
      <c r="J19" s="119" t="str">
        <f>VLOOKUP(E19,VIP!$A$2:$O7926,8,FALSE)</f>
        <v>Si</v>
      </c>
      <c r="K19" s="119" t="str">
        <f>VLOOKUP(E19,VIP!$A$2:$O11500,6,0)</f>
        <v>NO</v>
      </c>
      <c r="L19" s="119" t="s">
        <v>2466</v>
      </c>
      <c r="M19" s="88" t="s">
        <v>2473</v>
      </c>
      <c r="N19" s="88" t="s">
        <v>2483</v>
      </c>
      <c r="O19" s="119" t="s">
        <v>2485</v>
      </c>
      <c r="P19" s="91"/>
      <c r="Q19" s="90" t="s">
        <v>2535</v>
      </c>
    </row>
    <row r="20" spans="1:17" ht="18" x14ac:dyDescent="0.25">
      <c r="A20" s="86" t="str">
        <f>VLOOKUP(E20,'LISTADO ATM'!$A$2:$C$894,3,0)</f>
        <v>ESTE</v>
      </c>
      <c r="B20" s="117" t="s">
        <v>2525</v>
      </c>
      <c r="C20" s="87">
        <v>44202.497604166667</v>
      </c>
      <c r="D20" s="87" t="s">
        <v>2477</v>
      </c>
      <c r="E20" s="115">
        <v>824</v>
      </c>
      <c r="F20" s="86" t="str">
        <f>VLOOKUP(E20,VIP!$A$2:$O11091,2,0)</f>
        <v>DRBR824</v>
      </c>
      <c r="G20" s="119" t="str">
        <f>VLOOKUP(E20,'LISTADO ATM'!$A$2:$B$893,2,0)</f>
        <v xml:space="preserve">ATM Multiplaza (Higuey) </v>
      </c>
      <c r="H20" s="119" t="str">
        <f>VLOOKUP(E20,VIP!$A$2:$O16012,7,FALSE)</f>
        <v>Si</v>
      </c>
      <c r="I20" s="119" t="str">
        <f>VLOOKUP(E20,VIP!$A$2:$O7977,8,FALSE)</f>
        <v>Si</v>
      </c>
      <c r="J20" s="119" t="str">
        <f>VLOOKUP(E20,VIP!$A$2:$O7927,8,FALSE)</f>
        <v>Si</v>
      </c>
      <c r="K20" s="119" t="str">
        <f>VLOOKUP(E20,VIP!$A$2:$O11501,6,0)</f>
        <v>NO</v>
      </c>
      <c r="L20" s="119" t="s">
        <v>2430</v>
      </c>
      <c r="M20" s="88" t="s">
        <v>2473</v>
      </c>
      <c r="N20" s="88" t="s">
        <v>2483</v>
      </c>
      <c r="O20" s="119" t="s">
        <v>2485</v>
      </c>
      <c r="P20" s="91"/>
      <c r="Q20" s="90" t="s">
        <v>2430</v>
      </c>
    </row>
    <row r="21" spans="1:17" ht="18" x14ac:dyDescent="0.25">
      <c r="A21" s="86" t="str">
        <f>VLOOKUP(E21,'LISTADO ATM'!$A$2:$C$894,3,0)</f>
        <v>DISTRITO NACIONAL</v>
      </c>
      <c r="B21" s="117" t="s">
        <v>2526</v>
      </c>
      <c r="C21" s="87">
        <v>44202.505613425928</v>
      </c>
      <c r="D21" s="87" t="s">
        <v>2189</v>
      </c>
      <c r="E21" s="115">
        <v>587</v>
      </c>
      <c r="F21" s="86" t="str">
        <f>VLOOKUP(E21,VIP!$A$2:$O11092,2,0)</f>
        <v>DRBR123</v>
      </c>
      <c r="G21" s="119" t="str">
        <f>VLOOKUP(E21,'LISTADO ATM'!$A$2:$B$893,2,0)</f>
        <v xml:space="preserve">ATM Cuerpo de Ayudantes Militares </v>
      </c>
      <c r="H21" s="119" t="str">
        <f>VLOOKUP(E21,VIP!$A$2:$O16013,7,FALSE)</f>
        <v>Si</v>
      </c>
      <c r="I21" s="119" t="str">
        <f>VLOOKUP(E21,VIP!$A$2:$O7978,8,FALSE)</f>
        <v>Si</v>
      </c>
      <c r="J21" s="119" t="str">
        <f>VLOOKUP(E21,VIP!$A$2:$O7928,8,FALSE)</f>
        <v>Si</v>
      </c>
      <c r="K21" s="119" t="str">
        <f>VLOOKUP(E21,VIP!$A$2:$O11502,6,0)</f>
        <v>NO</v>
      </c>
      <c r="L21" s="119" t="s">
        <v>2254</v>
      </c>
      <c r="M21" s="88" t="s">
        <v>2473</v>
      </c>
      <c r="N21" s="88" t="s">
        <v>2483</v>
      </c>
      <c r="O21" s="119" t="s">
        <v>2486</v>
      </c>
      <c r="P21" s="91"/>
      <c r="Q21" s="90" t="s">
        <v>2254</v>
      </c>
    </row>
    <row r="22" spans="1:17" ht="18" x14ac:dyDescent="0.25">
      <c r="A22" s="86" t="str">
        <f>VLOOKUP(E22,'LISTADO ATM'!$A$2:$C$894,3,0)</f>
        <v>DISTRITO NACIONAL</v>
      </c>
      <c r="B22" s="117" t="s">
        <v>2527</v>
      </c>
      <c r="C22" s="87">
        <v>44202.594652777778</v>
      </c>
      <c r="D22" s="87" t="s">
        <v>2477</v>
      </c>
      <c r="E22" s="115">
        <v>425</v>
      </c>
      <c r="F22" s="86" t="str">
        <f>VLOOKUP(E22,VIP!$A$2:$O11095,2,0)</f>
        <v>DRBR425</v>
      </c>
      <c r="G22" s="119" t="str">
        <f>VLOOKUP(E22,'LISTADO ATM'!$A$2:$B$893,2,0)</f>
        <v xml:space="preserve">ATM UNP Jumbo Luperón II </v>
      </c>
      <c r="H22" s="119" t="str">
        <f>VLOOKUP(E22,VIP!$A$2:$O16016,7,FALSE)</f>
        <v>Si</v>
      </c>
      <c r="I22" s="119" t="str">
        <f>VLOOKUP(E22,VIP!$A$2:$O7981,8,FALSE)</f>
        <v>Si</v>
      </c>
      <c r="J22" s="119" t="str">
        <f>VLOOKUP(E22,VIP!$A$2:$O7931,8,FALSE)</f>
        <v>Si</v>
      </c>
      <c r="K22" s="119" t="str">
        <f>VLOOKUP(E22,VIP!$A$2:$O11505,6,0)</f>
        <v>NO</v>
      </c>
      <c r="L22" s="119" t="s">
        <v>2430</v>
      </c>
      <c r="M22" s="88" t="s">
        <v>2473</v>
      </c>
      <c r="N22" s="88" t="s">
        <v>2483</v>
      </c>
      <c r="O22" s="119" t="s">
        <v>2485</v>
      </c>
      <c r="P22" s="91"/>
      <c r="Q22" s="90" t="s">
        <v>2430</v>
      </c>
    </row>
    <row r="23" spans="1:17" ht="18" x14ac:dyDescent="0.25">
      <c r="A23" s="86" t="str">
        <f>VLOOKUP(E23,'LISTADO ATM'!$A$2:$C$894,3,0)</f>
        <v>DISTRITO NACIONAL</v>
      </c>
      <c r="B23" s="117" t="s">
        <v>2528</v>
      </c>
      <c r="C23" s="87">
        <v>44202.615011574075</v>
      </c>
      <c r="D23" s="87" t="s">
        <v>2189</v>
      </c>
      <c r="E23" s="115">
        <v>696</v>
      </c>
      <c r="F23" s="86" t="str">
        <f>VLOOKUP(E23,VIP!$A$2:$O11097,2,0)</f>
        <v>DRBR696</v>
      </c>
      <c r="G23" s="119" t="str">
        <f>VLOOKUP(E23,'LISTADO ATM'!$A$2:$B$893,2,0)</f>
        <v>ATM Olé Jacobo Majluta</v>
      </c>
      <c r="H23" s="119" t="str">
        <f>VLOOKUP(E23,VIP!$A$2:$O16018,7,FALSE)</f>
        <v>Si</v>
      </c>
      <c r="I23" s="119" t="str">
        <f>VLOOKUP(E23,VIP!$A$2:$O7983,8,FALSE)</f>
        <v>Si</v>
      </c>
      <c r="J23" s="119" t="str">
        <f>VLOOKUP(E23,VIP!$A$2:$O7933,8,FALSE)</f>
        <v>Si</v>
      </c>
      <c r="K23" s="119" t="str">
        <f>VLOOKUP(E23,VIP!$A$2:$O11507,6,0)</f>
        <v>NO</v>
      </c>
      <c r="L23" s="119" t="s">
        <v>2228</v>
      </c>
      <c r="M23" s="88" t="s">
        <v>2473</v>
      </c>
      <c r="N23" s="88" t="s">
        <v>2483</v>
      </c>
      <c r="O23" s="119" t="s">
        <v>2486</v>
      </c>
      <c r="P23" s="91"/>
      <c r="Q23" s="90" t="s">
        <v>2228</v>
      </c>
    </row>
    <row r="24" spans="1:17" ht="18" x14ac:dyDescent="0.25">
      <c r="A24" s="86" t="str">
        <f>VLOOKUP(E24,'LISTADO ATM'!$A$2:$C$894,3,0)</f>
        <v>DISTRITO NACIONAL</v>
      </c>
      <c r="B24" s="117" t="s">
        <v>2529</v>
      </c>
      <c r="C24" s="87">
        <v>44202.615902777776</v>
      </c>
      <c r="D24" s="87" t="s">
        <v>2189</v>
      </c>
      <c r="E24" s="115">
        <v>169</v>
      </c>
      <c r="F24" s="86" t="str">
        <f>VLOOKUP(E24,VIP!$A$2:$O11098,2,0)</f>
        <v>DRBR169</v>
      </c>
      <c r="G24" s="119" t="str">
        <f>VLOOKUP(E24,'LISTADO ATM'!$A$2:$B$893,2,0)</f>
        <v xml:space="preserve">ATM Oficina Caonabo </v>
      </c>
      <c r="H24" s="119" t="str">
        <f>VLOOKUP(E24,VIP!$A$2:$O16019,7,FALSE)</f>
        <v>Si</v>
      </c>
      <c r="I24" s="119" t="str">
        <f>VLOOKUP(E24,VIP!$A$2:$O7984,8,FALSE)</f>
        <v>Si</v>
      </c>
      <c r="J24" s="119" t="str">
        <f>VLOOKUP(E24,VIP!$A$2:$O7934,8,FALSE)</f>
        <v>Si</v>
      </c>
      <c r="K24" s="119" t="str">
        <f>VLOOKUP(E24,VIP!$A$2:$O11508,6,0)</f>
        <v>NO</v>
      </c>
      <c r="L24" s="119" t="s">
        <v>2228</v>
      </c>
      <c r="M24" s="88" t="s">
        <v>2473</v>
      </c>
      <c r="N24" s="88" t="s">
        <v>2483</v>
      </c>
      <c r="O24" s="119" t="s">
        <v>2486</v>
      </c>
      <c r="P24" s="91"/>
      <c r="Q24" s="90" t="s">
        <v>2228</v>
      </c>
    </row>
    <row r="25" spans="1:17" ht="18" x14ac:dyDescent="0.25">
      <c r="A25" s="86" t="str">
        <f>VLOOKUP(E25,'LISTADO ATM'!$A$2:$C$894,3,0)</f>
        <v>DISTRITO NACIONAL</v>
      </c>
      <c r="B25" s="117" t="s">
        <v>2530</v>
      </c>
      <c r="C25" s="87">
        <v>44202.621747685182</v>
      </c>
      <c r="D25" s="87" t="s">
        <v>2189</v>
      </c>
      <c r="E25" s="115">
        <v>152</v>
      </c>
      <c r="F25" s="86" t="str">
        <f>VLOOKUP(E25,VIP!$A$2:$O11099,2,0)</f>
        <v>DRBR152</v>
      </c>
      <c r="G25" s="119" t="str">
        <f>VLOOKUP(E25,'LISTADO ATM'!$A$2:$B$893,2,0)</f>
        <v xml:space="preserve">ATM Kiosco Megacentro II </v>
      </c>
      <c r="H25" s="119" t="str">
        <f>VLOOKUP(E25,VIP!$A$2:$O16020,7,FALSE)</f>
        <v>Si</v>
      </c>
      <c r="I25" s="119" t="str">
        <f>VLOOKUP(E25,VIP!$A$2:$O7985,8,FALSE)</f>
        <v>Si</v>
      </c>
      <c r="J25" s="119" t="str">
        <f>VLOOKUP(E25,VIP!$A$2:$O7935,8,FALSE)</f>
        <v>Si</v>
      </c>
      <c r="K25" s="119" t="str">
        <f>VLOOKUP(E25,VIP!$A$2:$O11509,6,0)</f>
        <v>NO</v>
      </c>
      <c r="L25" s="119" t="s">
        <v>2228</v>
      </c>
      <c r="M25" s="88" t="s">
        <v>2473</v>
      </c>
      <c r="N25" s="88" t="s">
        <v>2483</v>
      </c>
      <c r="O25" s="119" t="s">
        <v>2486</v>
      </c>
      <c r="P25" s="91"/>
      <c r="Q25" s="90" t="s">
        <v>2228</v>
      </c>
    </row>
    <row r="26" spans="1:17" ht="18" x14ac:dyDescent="0.25">
      <c r="A26" s="86" t="str">
        <f>VLOOKUP(E26,'LISTADO ATM'!$A$2:$C$894,3,0)</f>
        <v>DISTRITO NACIONAL</v>
      </c>
      <c r="B26" s="117" t="s">
        <v>2531</v>
      </c>
      <c r="C26" s="87">
        <v>44202.632407407407</v>
      </c>
      <c r="D26" s="87" t="s">
        <v>2189</v>
      </c>
      <c r="E26" s="115">
        <v>300</v>
      </c>
      <c r="F26" s="86" t="str">
        <f>VLOOKUP(E26,VIP!$A$2:$O11100,2,0)</f>
        <v>DRBR300</v>
      </c>
      <c r="G26" s="119" t="str">
        <f>VLOOKUP(E26,'LISTADO ATM'!$A$2:$B$893,2,0)</f>
        <v xml:space="preserve">ATM S/M Aprezio Los Guaricanos </v>
      </c>
      <c r="H26" s="119" t="str">
        <f>VLOOKUP(E26,VIP!$A$2:$O16021,7,FALSE)</f>
        <v>Si</v>
      </c>
      <c r="I26" s="119" t="str">
        <f>VLOOKUP(E26,VIP!$A$2:$O7986,8,FALSE)</f>
        <v>Si</v>
      </c>
      <c r="J26" s="119" t="str">
        <f>VLOOKUP(E26,VIP!$A$2:$O7936,8,FALSE)</f>
        <v>Si</v>
      </c>
      <c r="K26" s="119" t="str">
        <f>VLOOKUP(E26,VIP!$A$2:$O11510,6,0)</f>
        <v>NO</v>
      </c>
      <c r="L26" s="119" t="s">
        <v>2463</v>
      </c>
      <c r="M26" s="88" t="s">
        <v>2473</v>
      </c>
      <c r="N26" s="88" t="s">
        <v>2483</v>
      </c>
      <c r="O26" s="119" t="s">
        <v>2486</v>
      </c>
      <c r="P26" s="91"/>
      <c r="Q26" s="90" t="s">
        <v>2463</v>
      </c>
    </row>
    <row r="27" spans="1:17" ht="18" x14ac:dyDescent="0.25">
      <c r="A27" s="86" t="str">
        <f>VLOOKUP(E27,'LISTADO ATM'!$A$2:$C$894,3,0)</f>
        <v>NORTE</v>
      </c>
      <c r="B27" s="117" t="s">
        <v>2532</v>
      </c>
      <c r="C27" s="87">
        <v>44202.636053240742</v>
      </c>
      <c r="D27" s="87" t="s">
        <v>2190</v>
      </c>
      <c r="E27" s="115">
        <v>285</v>
      </c>
      <c r="F27" s="86" t="str">
        <f>VLOOKUP(E27,VIP!$A$2:$O11101,2,0)</f>
        <v>DRBR285</v>
      </c>
      <c r="G27" s="119" t="str">
        <f>VLOOKUP(E27,'LISTADO ATM'!$A$2:$B$893,2,0)</f>
        <v xml:space="preserve">ATM Oficina Camino Real (Puerto Plata) </v>
      </c>
      <c r="H27" s="119" t="str">
        <f>VLOOKUP(E27,VIP!$A$2:$O16022,7,FALSE)</f>
        <v>Si</v>
      </c>
      <c r="I27" s="119" t="str">
        <f>VLOOKUP(E27,VIP!$A$2:$O7987,8,FALSE)</f>
        <v>Si</v>
      </c>
      <c r="J27" s="119" t="str">
        <f>VLOOKUP(E27,VIP!$A$2:$O7937,8,FALSE)</f>
        <v>Si</v>
      </c>
      <c r="K27" s="119" t="str">
        <f>VLOOKUP(E27,VIP!$A$2:$O11511,6,0)</f>
        <v>NO</v>
      </c>
      <c r="L27" s="119" t="s">
        <v>2254</v>
      </c>
      <c r="M27" s="88" t="s">
        <v>2473</v>
      </c>
      <c r="N27" s="88" t="s">
        <v>2483</v>
      </c>
      <c r="O27" s="119" t="s">
        <v>2490</v>
      </c>
      <c r="P27" s="91"/>
      <c r="Q27" s="90" t="s">
        <v>2536</v>
      </c>
    </row>
    <row r="28" spans="1:17" ht="18" x14ac:dyDescent="0.25">
      <c r="A28" s="86" t="str">
        <f>VLOOKUP(E28,'LISTADO ATM'!$A$2:$C$894,3,0)</f>
        <v>DISTRITO NACIONAL</v>
      </c>
      <c r="B28" s="117" t="s">
        <v>2533</v>
      </c>
      <c r="C28" s="87">
        <v>44202.638333333336</v>
      </c>
      <c r="D28" s="87" t="s">
        <v>2189</v>
      </c>
      <c r="E28" s="115">
        <v>409</v>
      </c>
      <c r="F28" s="86" t="str">
        <f>VLOOKUP(E28,VIP!$A$2:$O11102,2,0)</f>
        <v>DRBR409</v>
      </c>
      <c r="G28" s="119" t="str">
        <f>VLOOKUP(E28,'LISTADO ATM'!$A$2:$B$893,2,0)</f>
        <v xml:space="preserve">ATM Oficina Las Palmas de Herrera I </v>
      </c>
      <c r="H28" s="119" t="str">
        <f>VLOOKUP(E28,VIP!$A$2:$O16023,7,FALSE)</f>
        <v>Si</v>
      </c>
      <c r="I28" s="119" t="str">
        <f>VLOOKUP(E28,VIP!$A$2:$O7988,8,FALSE)</f>
        <v>Si</v>
      </c>
      <c r="J28" s="119" t="str">
        <f>VLOOKUP(E28,VIP!$A$2:$O7938,8,FALSE)</f>
        <v>Si</v>
      </c>
      <c r="K28" s="119" t="str">
        <f>VLOOKUP(E28,VIP!$A$2:$O11512,6,0)</f>
        <v>NO</v>
      </c>
      <c r="L28" s="119" t="s">
        <v>2463</v>
      </c>
      <c r="M28" s="88" t="s">
        <v>2473</v>
      </c>
      <c r="N28" s="88" t="s">
        <v>2483</v>
      </c>
      <c r="O28" s="119" t="s">
        <v>2486</v>
      </c>
      <c r="P28" s="91"/>
      <c r="Q28" s="90" t="s">
        <v>2463</v>
      </c>
    </row>
    <row r="29" spans="1:17" ht="18" x14ac:dyDescent="0.25">
      <c r="A29" s="86" t="str">
        <f>VLOOKUP(E29,'LISTADO ATM'!$A$2:$C$894,3,0)</f>
        <v>DISTRITO NACIONAL</v>
      </c>
      <c r="B29" s="117" t="s">
        <v>2534</v>
      </c>
      <c r="C29" s="87">
        <v>44202.640659722223</v>
      </c>
      <c r="D29" s="87" t="s">
        <v>2189</v>
      </c>
      <c r="E29" s="115">
        <v>611</v>
      </c>
      <c r="F29" s="86" t="str">
        <f>VLOOKUP(E29,VIP!$A$2:$O11103,2,0)</f>
        <v>DRBR611</v>
      </c>
      <c r="G29" s="119" t="str">
        <f>VLOOKUP(E29,'LISTADO ATM'!$A$2:$B$893,2,0)</f>
        <v xml:space="preserve">ATM DGII Sede Central </v>
      </c>
      <c r="H29" s="119" t="str">
        <f>VLOOKUP(E29,VIP!$A$2:$O16024,7,FALSE)</f>
        <v>Si</v>
      </c>
      <c r="I29" s="119" t="str">
        <f>VLOOKUP(E29,VIP!$A$2:$O7989,8,FALSE)</f>
        <v>Si</v>
      </c>
      <c r="J29" s="119" t="str">
        <f>VLOOKUP(E29,VIP!$A$2:$O7939,8,FALSE)</f>
        <v>Si</v>
      </c>
      <c r="K29" s="119" t="str">
        <f>VLOOKUP(E29,VIP!$A$2:$O11513,6,0)</f>
        <v>NO</v>
      </c>
      <c r="L29" s="119" t="s">
        <v>2463</v>
      </c>
      <c r="M29" s="88" t="s">
        <v>2473</v>
      </c>
      <c r="N29" s="88" t="s">
        <v>2483</v>
      </c>
      <c r="O29" s="119" t="s">
        <v>2486</v>
      </c>
      <c r="P29" s="91"/>
      <c r="Q29" s="90" t="s">
        <v>2463</v>
      </c>
    </row>
    <row r="30" spans="1:17" ht="18" x14ac:dyDescent="0.25">
      <c r="A30" s="86" t="str">
        <f>VLOOKUP(E30,'LISTADO ATM'!$A$2:$C$894,3,0)</f>
        <v>ESTE</v>
      </c>
      <c r="B30" s="117" t="s">
        <v>2551</v>
      </c>
      <c r="C30" s="87">
        <v>44202.657847222225</v>
      </c>
      <c r="D30" s="87" t="s">
        <v>2189</v>
      </c>
      <c r="E30" s="115">
        <v>353</v>
      </c>
      <c r="F30" s="86" t="str">
        <f>VLOOKUP(E30,VIP!$A$2:$O11123,2,0)</f>
        <v>DRBR353</v>
      </c>
      <c r="G30" s="119" t="str">
        <f>VLOOKUP(E30,'LISTADO ATM'!$A$2:$B$893,2,0)</f>
        <v xml:space="preserve">ATM Estación Boulevard Juan Dolio </v>
      </c>
      <c r="H30" s="119" t="str">
        <f>VLOOKUP(E30,VIP!$A$2:$O16044,7,FALSE)</f>
        <v>Si</v>
      </c>
      <c r="I30" s="119" t="str">
        <f>VLOOKUP(E30,VIP!$A$2:$O8009,8,FALSE)</f>
        <v>Si</v>
      </c>
      <c r="J30" s="119" t="str">
        <f>VLOOKUP(E30,VIP!$A$2:$O7959,8,FALSE)</f>
        <v>Si</v>
      </c>
      <c r="K30" s="119" t="str">
        <f>VLOOKUP(E30,VIP!$A$2:$O11533,6,0)</f>
        <v>NO</v>
      </c>
      <c r="L30" s="119" t="s">
        <v>2228</v>
      </c>
      <c r="M30" s="88" t="s">
        <v>2473</v>
      </c>
      <c r="N30" s="88" t="s">
        <v>2483</v>
      </c>
      <c r="O30" s="119" t="s">
        <v>2486</v>
      </c>
      <c r="P30" s="91"/>
      <c r="Q30" s="90" t="s">
        <v>2228</v>
      </c>
    </row>
    <row r="31" spans="1:17" ht="18" x14ac:dyDescent="0.25">
      <c r="A31" s="86" t="str">
        <f>VLOOKUP(E31,'LISTADO ATM'!$A$2:$C$894,3,0)</f>
        <v>DISTRITO NACIONAL</v>
      </c>
      <c r="B31" s="117" t="s">
        <v>2550</v>
      </c>
      <c r="C31" s="87">
        <v>44202.660104166665</v>
      </c>
      <c r="D31" s="87" t="s">
        <v>2189</v>
      </c>
      <c r="E31" s="115">
        <v>966</v>
      </c>
      <c r="F31" s="86" t="str">
        <f>VLOOKUP(E31,VIP!$A$2:$O11122,2,0)</f>
        <v>DRBR966</v>
      </c>
      <c r="G31" s="119" t="str">
        <f>VLOOKUP(E31,'LISTADO ATM'!$A$2:$B$893,2,0)</f>
        <v>ATM Centro Medico Real</v>
      </c>
      <c r="H31" s="119" t="str">
        <f>VLOOKUP(E31,VIP!$A$2:$O16043,7,FALSE)</f>
        <v>Si</v>
      </c>
      <c r="I31" s="119" t="str">
        <f>VLOOKUP(E31,VIP!$A$2:$O8008,8,FALSE)</f>
        <v>Si</v>
      </c>
      <c r="J31" s="119" t="str">
        <f>VLOOKUP(E31,VIP!$A$2:$O7958,8,FALSE)</f>
        <v>Si</v>
      </c>
      <c r="K31" s="119" t="str">
        <f>VLOOKUP(E31,VIP!$A$2:$O11532,6,0)</f>
        <v>NO</v>
      </c>
      <c r="L31" s="119" t="s">
        <v>2228</v>
      </c>
      <c r="M31" s="88" t="s">
        <v>2473</v>
      </c>
      <c r="N31" s="88" t="s">
        <v>2483</v>
      </c>
      <c r="O31" s="119" t="s">
        <v>2486</v>
      </c>
      <c r="P31" s="91"/>
      <c r="Q31" s="90" t="s">
        <v>2228</v>
      </c>
    </row>
    <row r="32" spans="1:17" ht="18" x14ac:dyDescent="0.25">
      <c r="A32" s="86" t="str">
        <f>VLOOKUP(E32,'LISTADO ATM'!$A$2:$C$894,3,0)</f>
        <v>NORTE</v>
      </c>
      <c r="B32" s="117" t="s">
        <v>2549</v>
      </c>
      <c r="C32" s="87">
        <v>44202.680486111109</v>
      </c>
      <c r="D32" s="87" t="s">
        <v>2190</v>
      </c>
      <c r="E32" s="115">
        <v>88</v>
      </c>
      <c r="F32" s="86" t="str">
        <f>VLOOKUP(E32,VIP!$A$2:$O11121,2,0)</f>
        <v>DRBR088</v>
      </c>
      <c r="G32" s="119" t="str">
        <f>VLOOKUP(E32,'LISTADO ATM'!$A$2:$B$893,2,0)</f>
        <v xml:space="preserve">ATM S/M La Fuente (Santiago) </v>
      </c>
      <c r="H32" s="119" t="str">
        <f>VLOOKUP(E32,VIP!$A$2:$O16042,7,FALSE)</f>
        <v>Si</v>
      </c>
      <c r="I32" s="119" t="str">
        <f>VLOOKUP(E32,VIP!$A$2:$O8007,8,FALSE)</f>
        <v>Si</v>
      </c>
      <c r="J32" s="119" t="str">
        <f>VLOOKUP(E32,VIP!$A$2:$O7957,8,FALSE)</f>
        <v>Si</v>
      </c>
      <c r="K32" s="119" t="str">
        <f>VLOOKUP(E32,VIP!$A$2:$O11531,6,0)</f>
        <v>NO</v>
      </c>
      <c r="L32" s="119" t="s">
        <v>2228</v>
      </c>
      <c r="M32" s="88" t="s">
        <v>2473</v>
      </c>
      <c r="N32" s="88" t="s">
        <v>2483</v>
      </c>
      <c r="O32" s="119" t="s">
        <v>2486</v>
      </c>
      <c r="P32" s="91"/>
      <c r="Q32" s="90" t="s">
        <v>2228</v>
      </c>
    </row>
    <row r="33" spans="1:17" ht="18" x14ac:dyDescent="0.25">
      <c r="A33" s="86" t="str">
        <f>VLOOKUP(E33,'LISTADO ATM'!$A$2:$C$894,3,0)</f>
        <v>DISTRITO NACIONAL</v>
      </c>
      <c r="B33" s="117" t="s">
        <v>2548</v>
      </c>
      <c r="C33" s="87">
        <v>44202.695023148146</v>
      </c>
      <c r="D33" s="87" t="s">
        <v>2189</v>
      </c>
      <c r="E33" s="115">
        <v>955</v>
      </c>
      <c r="F33" s="86" t="str">
        <f>VLOOKUP(E33,VIP!$A$2:$O11120,2,0)</f>
        <v>DRBR955</v>
      </c>
      <c r="G33" s="119" t="str">
        <f>VLOOKUP(E33,'LISTADO ATM'!$A$2:$B$893,2,0)</f>
        <v xml:space="preserve">ATM Oficina Americana Independencia II </v>
      </c>
      <c r="H33" s="119" t="str">
        <f>VLOOKUP(E33,VIP!$A$2:$O16041,7,FALSE)</f>
        <v>Si</v>
      </c>
      <c r="I33" s="119" t="str">
        <f>VLOOKUP(E33,VIP!$A$2:$O8006,8,FALSE)</f>
        <v>Si</v>
      </c>
      <c r="J33" s="119" t="str">
        <f>VLOOKUP(E33,VIP!$A$2:$O7956,8,FALSE)</f>
        <v>Si</v>
      </c>
      <c r="K33" s="119" t="str">
        <f>VLOOKUP(E33,VIP!$A$2:$O11530,6,0)</f>
        <v>NO</v>
      </c>
      <c r="L33" s="119" t="s">
        <v>2228</v>
      </c>
      <c r="M33" s="88" t="s">
        <v>2473</v>
      </c>
      <c r="N33" s="88" t="s">
        <v>2483</v>
      </c>
      <c r="O33" s="119" t="s">
        <v>2486</v>
      </c>
      <c r="P33" s="91"/>
      <c r="Q33" s="90" t="s">
        <v>2228</v>
      </c>
    </row>
    <row r="34" spans="1:17" ht="18" x14ac:dyDescent="0.25">
      <c r="A34" s="86" t="str">
        <f>VLOOKUP(E34,'LISTADO ATM'!$A$2:$C$894,3,0)</f>
        <v>NORTE</v>
      </c>
      <c r="B34" s="117" t="s">
        <v>2547</v>
      </c>
      <c r="C34" s="87">
        <v>44202.702997685185</v>
      </c>
      <c r="D34" s="87" t="s">
        <v>2190</v>
      </c>
      <c r="E34" s="115">
        <v>351</v>
      </c>
      <c r="F34" s="86" t="str">
        <f>VLOOKUP(E34,VIP!$A$2:$O11119,2,0)</f>
        <v>DRBR351</v>
      </c>
      <c r="G34" s="119" t="str">
        <f>VLOOKUP(E34,'LISTADO ATM'!$A$2:$B$893,2,0)</f>
        <v xml:space="preserve">ATM S/M José Luís (Puerto Plata) </v>
      </c>
      <c r="H34" s="119" t="str">
        <f>VLOOKUP(E34,VIP!$A$2:$O16040,7,FALSE)</f>
        <v>Si</v>
      </c>
      <c r="I34" s="119" t="str">
        <f>VLOOKUP(E34,VIP!$A$2:$O8005,8,FALSE)</f>
        <v>Si</v>
      </c>
      <c r="J34" s="119" t="str">
        <f>VLOOKUP(E34,VIP!$A$2:$O7955,8,FALSE)</f>
        <v>Si</v>
      </c>
      <c r="K34" s="119" t="str">
        <f>VLOOKUP(E34,VIP!$A$2:$O11529,6,0)</f>
        <v>NO</v>
      </c>
      <c r="L34" s="119" t="s">
        <v>2228</v>
      </c>
      <c r="M34" s="88" t="s">
        <v>2473</v>
      </c>
      <c r="N34" s="88" t="s">
        <v>2483</v>
      </c>
      <c r="O34" s="119" t="s">
        <v>2486</v>
      </c>
      <c r="P34" s="91"/>
      <c r="Q34" s="90" t="s">
        <v>2228</v>
      </c>
    </row>
    <row r="35" spans="1:17" ht="18" x14ac:dyDescent="0.25">
      <c r="A35" s="86" t="str">
        <f>VLOOKUP(E35,'LISTADO ATM'!$A$2:$C$894,3,0)</f>
        <v>DISTRITO NACIONAL</v>
      </c>
      <c r="B35" s="117" t="s">
        <v>2546</v>
      </c>
      <c r="C35" s="87">
        <v>44202.711770833332</v>
      </c>
      <c r="D35" s="87" t="s">
        <v>2477</v>
      </c>
      <c r="E35" s="115">
        <v>744</v>
      </c>
      <c r="F35" s="86" t="str">
        <f>VLOOKUP(E35,VIP!$A$2:$O11116,2,0)</f>
        <v>DRBR289</v>
      </c>
      <c r="G35" s="119" t="str">
        <f>VLOOKUP(E35,'LISTADO ATM'!$A$2:$B$893,2,0)</f>
        <v xml:space="preserve">ATM Multicentro La Sirena Venezuela </v>
      </c>
      <c r="H35" s="119" t="str">
        <f>VLOOKUP(E35,VIP!$A$2:$O16037,7,FALSE)</f>
        <v>Si</v>
      </c>
      <c r="I35" s="119" t="str">
        <f>VLOOKUP(E35,VIP!$A$2:$O8002,8,FALSE)</f>
        <v>Si</v>
      </c>
      <c r="J35" s="119" t="str">
        <f>VLOOKUP(E35,VIP!$A$2:$O7952,8,FALSE)</f>
        <v>Si</v>
      </c>
      <c r="K35" s="119" t="str">
        <f>VLOOKUP(E35,VIP!$A$2:$O11526,6,0)</f>
        <v>SI</v>
      </c>
      <c r="L35" s="119" t="s">
        <v>2430</v>
      </c>
      <c r="M35" s="88" t="s">
        <v>2473</v>
      </c>
      <c r="N35" s="88" t="s">
        <v>2483</v>
      </c>
      <c r="O35" s="119" t="s">
        <v>2485</v>
      </c>
      <c r="P35" s="91"/>
      <c r="Q35" s="90" t="s">
        <v>2430</v>
      </c>
    </row>
    <row r="36" spans="1:17" ht="18" x14ac:dyDescent="0.25">
      <c r="A36" s="86" t="str">
        <f>VLOOKUP(E36,'LISTADO ATM'!$A$2:$C$894,3,0)</f>
        <v>DISTRITO NACIONAL</v>
      </c>
      <c r="B36" s="117" t="s">
        <v>2545</v>
      </c>
      <c r="C36" s="87">
        <v>44202.715509259258</v>
      </c>
      <c r="D36" s="87" t="s">
        <v>2477</v>
      </c>
      <c r="E36" s="115">
        <v>983</v>
      </c>
      <c r="F36" s="86" t="str">
        <f>VLOOKUP(E36,VIP!$A$2:$O11115,2,0)</f>
        <v>DRBR983</v>
      </c>
      <c r="G36" s="119" t="str">
        <f>VLOOKUP(E36,'LISTADO ATM'!$A$2:$B$893,2,0)</f>
        <v xml:space="preserve">ATM Bravo República de Colombia </v>
      </c>
      <c r="H36" s="119" t="str">
        <f>VLOOKUP(E36,VIP!$A$2:$O16036,7,FALSE)</f>
        <v>Si</v>
      </c>
      <c r="I36" s="119" t="str">
        <f>VLOOKUP(E36,VIP!$A$2:$O8001,8,FALSE)</f>
        <v>No</v>
      </c>
      <c r="J36" s="119" t="str">
        <f>VLOOKUP(E36,VIP!$A$2:$O7951,8,FALSE)</f>
        <v>No</v>
      </c>
      <c r="K36" s="119" t="str">
        <f>VLOOKUP(E36,VIP!$A$2:$O11525,6,0)</f>
        <v>NO</v>
      </c>
      <c r="L36" s="119" t="s">
        <v>2430</v>
      </c>
      <c r="M36" s="88" t="s">
        <v>2473</v>
      </c>
      <c r="N36" s="88" t="s">
        <v>2483</v>
      </c>
      <c r="O36" s="119" t="s">
        <v>2485</v>
      </c>
      <c r="P36" s="91"/>
      <c r="Q36" s="90" t="s">
        <v>2430</v>
      </c>
    </row>
    <row r="37" spans="1:17" ht="18" x14ac:dyDescent="0.25">
      <c r="A37" s="86" t="str">
        <f>VLOOKUP(E37,'LISTADO ATM'!$A$2:$C$894,3,0)</f>
        <v>SUR</v>
      </c>
      <c r="B37" s="117" t="s">
        <v>2544</v>
      </c>
      <c r="C37" s="87">
        <v>44202.720081018517</v>
      </c>
      <c r="D37" s="87" t="s">
        <v>2477</v>
      </c>
      <c r="E37" s="115">
        <v>356</v>
      </c>
      <c r="F37" s="86" t="str">
        <f>VLOOKUP(E37,VIP!$A$2:$O11113,2,0)</f>
        <v>DRBR356</v>
      </c>
      <c r="G37" s="119" t="str">
        <f>VLOOKUP(E37,'LISTADO ATM'!$A$2:$B$893,2,0)</f>
        <v xml:space="preserve">ATM Estación Sigma (San Cristóbal) </v>
      </c>
      <c r="H37" s="119" t="str">
        <f>VLOOKUP(E37,VIP!$A$2:$O16034,7,FALSE)</f>
        <v>Si</v>
      </c>
      <c r="I37" s="119" t="str">
        <f>VLOOKUP(E37,VIP!$A$2:$O7999,8,FALSE)</f>
        <v>Si</v>
      </c>
      <c r="J37" s="119" t="str">
        <f>VLOOKUP(E37,VIP!$A$2:$O7949,8,FALSE)</f>
        <v>Si</v>
      </c>
      <c r="K37" s="119" t="str">
        <f>VLOOKUP(E37,VIP!$A$2:$O11523,6,0)</f>
        <v>NO</v>
      </c>
      <c r="L37" s="119" t="s">
        <v>2430</v>
      </c>
      <c r="M37" s="88" t="s">
        <v>2473</v>
      </c>
      <c r="N37" s="88" t="s">
        <v>2483</v>
      </c>
      <c r="O37" s="119" t="s">
        <v>2485</v>
      </c>
      <c r="P37" s="91"/>
      <c r="Q37" s="90" t="s">
        <v>2430</v>
      </c>
    </row>
    <row r="38" spans="1:17" ht="18" x14ac:dyDescent="0.25">
      <c r="A38" s="86" t="str">
        <f>VLOOKUP(E38,'LISTADO ATM'!$A$2:$C$894,3,0)</f>
        <v>NORTE</v>
      </c>
      <c r="B38" s="117" t="s">
        <v>2543</v>
      </c>
      <c r="C38" s="87">
        <v>44202.731712962966</v>
      </c>
      <c r="D38" s="87" t="s">
        <v>2477</v>
      </c>
      <c r="E38" s="115">
        <v>903</v>
      </c>
      <c r="F38" s="86" t="str">
        <f>VLOOKUP(E38,VIP!$A$2:$O11110,2,0)</f>
        <v>DRBR903</v>
      </c>
      <c r="G38" s="119" t="str">
        <f>VLOOKUP(E38,'LISTADO ATM'!$A$2:$B$893,2,0)</f>
        <v xml:space="preserve">ATM Oficina La Vega Real I </v>
      </c>
      <c r="H38" s="119" t="str">
        <f>VLOOKUP(E38,VIP!$A$2:$O16031,7,FALSE)</f>
        <v>Si</v>
      </c>
      <c r="I38" s="119" t="str">
        <f>VLOOKUP(E38,VIP!$A$2:$O7996,8,FALSE)</f>
        <v>Si</v>
      </c>
      <c r="J38" s="119" t="str">
        <f>VLOOKUP(E38,VIP!$A$2:$O7946,8,FALSE)</f>
        <v>Si</v>
      </c>
      <c r="K38" s="119" t="str">
        <f>VLOOKUP(E38,VIP!$A$2:$O11520,6,0)</f>
        <v>NO</v>
      </c>
      <c r="L38" s="119" t="s">
        <v>2430</v>
      </c>
      <c r="M38" s="88" t="s">
        <v>2473</v>
      </c>
      <c r="N38" s="88" t="s">
        <v>2483</v>
      </c>
      <c r="O38" s="119" t="s">
        <v>2485</v>
      </c>
      <c r="P38" s="91"/>
      <c r="Q38" s="90" t="s">
        <v>2430</v>
      </c>
    </row>
    <row r="39" spans="1:17" ht="18" x14ac:dyDescent="0.25">
      <c r="A39" s="86" t="str">
        <f>VLOOKUP(E39,'LISTADO ATM'!$A$2:$C$894,3,0)</f>
        <v>NORTE</v>
      </c>
      <c r="B39" s="117" t="s">
        <v>2542</v>
      </c>
      <c r="C39" s="87">
        <v>44202.73574074074</v>
      </c>
      <c r="D39" s="87" t="s">
        <v>2481</v>
      </c>
      <c r="E39" s="115">
        <v>599</v>
      </c>
      <c r="F39" s="86" t="str">
        <f>VLOOKUP(E39,VIP!$A$2:$O11109,2,0)</f>
        <v>DRBR258</v>
      </c>
      <c r="G39" s="119" t="str">
        <f>VLOOKUP(E39,'LISTADO ATM'!$A$2:$B$893,2,0)</f>
        <v xml:space="preserve">ATM Oficina Plaza Internacional (Santiago) </v>
      </c>
      <c r="H39" s="119" t="str">
        <f>VLOOKUP(E39,VIP!$A$2:$O16030,7,FALSE)</f>
        <v>Si</v>
      </c>
      <c r="I39" s="119" t="str">
        <f>VLOOKUP(E39,VIP!$A$2:$O7995,8,FALSE)</f>
        <v>Si</v>
      </c>
      <c r="J39" s="119" t="str">
        <f>VLOOKUP(E39,VIP!$A$2:$O7945,8,FALSE)</f>
        <v>Si</v>
      </c>
      <c r="K39" s="119" t="str">
        <f>VLOOKUP(E39,VIP!$A$2:$O11519,6,0)</f>
        <v>NO</v>
      </c>
      <c r="L39" s="119" t="s">
        <v>2430</v>
      </c>
      <c r="M39" s="88" t="s">
        <v>2473</v>
      </c>
      <c r="N39" s="88" t="s">
        <v>2483</v>
      </c>
      <c r="O39" s="119" t="s">
        <v>2485</v>
      </c>
      <c r="P39" s="91"/>
      <c r="Q39" s="90" t="s">
        <v>2430</v>
      </c>
    </row>
    <row r="40" spans="1:17" ht="18" x14ac:dyDescent="0.25">
      <c r="A40" s="86" t="str">
        <f>VLOOKUP(E40,'LISTADO ATM'!$A$2:$C$894,3,0)</f>
        <v>NORTE</v>
      </c>
      <c r="B40" s="117" t="s">
        <v>2541</v>
      </c>
      <c r="C40" s="87">
        <v>44202.747314814813</v>
      </c>
      <c r="D40" s="87" t="s">
        <v>2481</v>
      </c>
      <c r="E40" s="115">
        <v>741</v>
      </c>
      <c r="F40" s="86" t="str">
        <f>VLOOKUP(E40,VIP!$A$2:$O11108,2,0)</f>
        <v>DRBR460</v>
      </c>
      <c r="G40" s="119" t="str">
        <f>VLOOKUP(E40,'LISTADO ATM'!$A$2:$B$893,2,0)</f>
        <v>ATM CURNE UASD San Francisco de Macorís</v>
      </c>
      <c r="H40" s="119" t="str">
        <f>VLOOKUP(E40,VIP!$A$2:$O16029,7,FALSE)</f>
        <v>Si</v>
      </c>
      <c r="I40" s="119" t="str">
        <f>VLOOKUP(E40,VIP!$A$2:$O7994,8,FALSE)</f>
        <v>Si</v>
      </c>
      <c r="J40" s="119" t="str">
        <f>VLOOKUP(E40,VIP!$A$2:$O7944,8,FALSE)</f>
        <v>Si</v>
      </c>
      <c r="K40" s="119" t="str">
        <f>VLOOKUP(E40,VIP!$A$2:$O11518,6,0)</f>
        <v>NO</v>
      </c>
      <c r="L40" s="119" t="s">
        <v>2430</v>
      </c>
      <c r="M40" s="88" t="s">
        <v>2473</v>
      </c>
      <c r="N40" s="88" t="s">
        <v>2483</v>
      </c>
      <c r="O40" s="119" t="s">
        <v>2485</v>
      </c>
      <c r="P40" s="91"/>
      <c r="Q40" s="90" t="s">
        <v>2430</v>
      </c>
    </row>
    <row r="41" spans="1:17" ht="18" x14ac:dyDescent="0.25">
      <c r="A41" s="86" t="str">
        <f>VLOOKUP(E41,'LISTADO ATM'!$A$2:$C$894,3,0)</f>
        <v>NORTE</v>
      </c>
      <c r="B41" s="117" t="s">
        <v>2540</v>
      </c>
      <c r="C41" s="87">
        <v>44202.764791666668</v>
      </c>
      <c r="D41" s="87" t="s">
        <v>2481</v>
      </c>
      <c r="E41" s="115">
        <v>315</v>
      </c>
      <c r="F41" s="86" t="str">
        <f>VLOOKUP(E41,VIP!$A$2:$O11107,2,0)</f>
        <v>DRBR315</v>
      </c>
      <c r="G41" s="119" t="str">
        <f>VLOOKUP(E41,'LISTADO ATM'!$A$2:$B$893,2,0)</f>
        <v xml:space="preserve">ATM Oficina Estrella Sadalá </v>
      </c>
      <c r="H41" s="119" t="str">
        <f>VLOOKUP(E41,VIP!$A$2:$O16028,7,FALSE)</f>
        <v>Si</v>
      </c>
      <c r="I41" s="119" t="str">
        <f>VLOOKUP(E41,VIP!$A$2:$O7993,8,FALSE)</f>
        <v>Si</v>
      </c>
      <c r="J41" s="119" t="str">
        <f>VLOOKUP(E41,VIP!$A$2:$O7943,8,FALSE)</f>
        <v>Si</v>
      </c>
      <c r="K41" s="119" t="str">
        <f>VLOOKUP(E41,VIP!$A$2:$O11517,6,0)</f>
        <v>NO</v>
      </c>
      <c r="L41" s="119" t="s">
        <v>2466</v>
      </c>
      <c r="M41" s="88" t="s">
        <v>2473</v>
      </c>
      <c r="N41" s="88" t="s">
        <v>2483</v>
      </c>
      <c r="O41" s="119" t="s">
        <v>2485</v>
      </c>
      <c r="P41" s="91"/>
      <c r="Q41" s="90" t="s">
        <v>2466</v>
      </c>
    </row>
    <row r="42" spans="1:17" ht="18" x14ac:dyDescent="0.25">
      <c r="A42" s="86" t="str">
        <f>VLOOKUP(E42,'LISTADO ATM'!$A$2:$C$894,3,0)</f>
        <v>ESTE</v>
      </c>
      <c r="B42" s="117" t="s">
        <v>2539</v>
      </c>
      <c r="C42" s="87">
        <v>44202.766122685185</v>
      </c>
      <c r="D42" s="87" t="s">
        <v>2477</v>
      </c>
      <c r="E42" s="115">
        <v>211</v>
      </c>
      <c r="F42" s="86" t="str">
        <f>VLOOKUP(E42,VIP!$A$2:$O11106,2,0)</f>
        <v>DRBR211</v>
      </c>
      <c r="G42" s="119" t="str">
        <f>VLOOKUP(E42,'LISTADO ATM'!$A$2:$B$893,2,0)</f>
        <v xml:space="preserve">ATM Oficina La Romana I </v>
      </c>
      <c r="H42" s="119" t="str">
        <f>VLOOKUP(E42,VIP!$A$2:$O16027,7,FALSE)</f>
        <v>Si</v>
      </c>
      <c r="I42" s="119" t="str">
        <f>VLOOKUP(E42,VIP!$A$2:$O7992,8,FALSE)</f>
        <v>Si</v>
      </c>
      <c r="J42" s="119" t="str">
        <f>VLOOKUP(E42,VIP!$A$2:$O7942,8,FALSE)</f>
        <v>Si</v>
      </c>
      <c r="K42" s="119" t="str">
        <f>VLOOKUP(E42,VIP!$A$2:$O11516,6,0)</f>
        <v>NO</v>
      </c>
      <c r="L42" s="119" t="s">
        <v>2430</v>
      </c>
      <c r="M42" s="88" t="s">
        <v>2473</v>
      </c>
      <c r="N42" s="88" t="s">
        <v>2483</v>
      </c>
      <c r="O42" s="119" t="s">
        <v>2485</v>
      </c>
      <c r="P42" s="91"/>
      <c r="Q42" s="90" t="s">
        <v>2430</v>
      </c>
    </row>
    <row r="43" spans="1:17" ht="18" x14ac:dyDescent="0.25">
      <c r="A43" s="86" t="str">
        <f>VLOOKUP(E43,'LISTADO ATM'!$A$2:$C$894,3,0)</f>
        <v>DISTRITO NACIONAL</v>
      </c>
      <c r="B43" s="117" t="s">
        <v>2538</v>
      </c>
      <c r="C43" s="87">
        <v>44202.768136574072</v>
      </c>
      <c r="D43" s="87" t="s">
        <v>2477</v>
      </c>
      <c r="E43" s="115">
        <v>713</v>
      </c>
      <c r="F43" s="86" t="str">
        <f>VLOOKUP(E43,VIP!$A$2:$O11105,2,0)</f>
        <v>DRBR016</v>
      </c>
      <c r="G43" s="119" t="str">
        <f>VLOOKUP(E43,'LISTADO ATM'!$A$2:$B$893,2,0)</f>
        <v xml:space="preserve">ATM Oficina Las Américas </v>
      </c>
      <c r="H43" s="119" t="str">
        <f>VLOOKUP(E43,VIP!$A$2:$O16026,7,FALSE)</f>
        <v>Si</v>
      </c>
      <c r="I43" s="119" t="str">
        <f>VLOOKUP(E43,VIP!$A$2:$O7991,8,FALSE)</f>
        <v>Si</v>
      </c>
      <c r="J43" s="119" t="str">
        <f>VLOOKUP(E43,VIP!$A$2:$O7941,8,FALSE)</f>
        <v>Si</v>
      </c>
      <c r="K43" s="119" t="str">
        <f>VLOOKUP(E43,VIP!$A$2:$O11515,6,0)</f>
        <v>NO</v>
      </c>
      <c r="L43" s="119" t="s">
        <v>2466</v>
      </c>
      <c r="M43" s="88" t="s">
        <v>2473</v>
      </c>
      <c r="N43" s="88" t="s">
        <v>2483</v>
      </c>
      <c r="O43" s="119" t="s">
        <v>2485</v>
      </c>
      <c r="P43" s="91"/>
      <c r="Q43" s="90" t="s">
        <v>2466</v>
      </c>
    </row>
    <row r="44" spans="1:17" ht="18" x14ac:dyDescent="0.25">
      <c r="A44" s="86" t="str">
        <f>VLOOKUP(E44,'LISTADO ATM'!$A$2:$C$894,3,0)</f>
        <v>NORTE</v>
      </c>
      <c r="B44" s="117" t="s">
        <v>2537</v>
      </c>
      <c r="C44" s="87">
        <v>44202.781655092593</v>
      </c>
      <c r="D44" s="87" t="s">
        <v>2478</v>
      </c>
      <c r="E44" s="115">
        <v>98</v>
      </c>
      <c r="F44" s="86" t="str">
        <f>VLOOKUP(E44,VIP!$A$2:$O11104,2,0)</f>
        <v>DRBR098</v>
      </c>
      <c r="G44" s="119" t="str">
        <f>VLOOKUP(E44,'LISTADO ATM'!$A$2:$B$893,2,0)</f>
        <v xml:space="preserve">ATM UNP Pimentel </v>
      </c>
      <c r="H44" s="119" t="str">
        <f>VLOOKUP(E44,VIP!$A$2:$O16025,7,FALSE)</f>
        <v>Si</v>
      </c>
      <c r="I44" s="119" t="str">
        <f>VLOOKUP(E44,VIP!$A$2:$O7990,8,FALSE)</f>
        <v>Si</v>
      </c>
      <c r="J44" s="119" t="str">
        <f>VLOOKUP(E44,VIP!$A$2:$O7940,8,FALSE)</f>
        <v>Si</v>
      </c>
      <c r="K44" s="119" t="str">
        <f>VLOOKUP(E44,VIP!$A$2:$O11514,6,0)</f>
        <v>NO</v>
      </c>
      <c r="L44" s="119" t="s">
        <v>2430</v>
      </c>
      <c r="M44" s="88" t="s">
        <v>2473</v>
      </c>
      <c r="N44" s="88" t="s">
        <v>2483</v>
      </c>
      <c r="O44" s="119" t="s">
        <v>2485</v>
      </c>
      <c r="P44" s="91"/>
      <c r="Q44" s="90" t="s">
        <v>2430</v>
      </c>
    </row>
    <row r="45" spans="1:17" ht="18" x14ac:dyDescent="0.25">
      <c r="A45" s="86" t="str">
        <f>VLOOKUP(E45,'LISTADO ATM'!$A$2:$C$894,3,0)</f>
        <v>DISTRITO NACIONAL</v>
      </c>
      <c r="B45" s="117" t="s">
        <v>2564</v>
      </c>
      <c r="C45" s="87">
        <v>44202.798993055556</v>
      </c>
      <c r="D45" s="87" t="s">
        <v>2189</v>
      </c>
      <c r="E45" s="115">
        <v>237</v>
      </c>
      <c r="F45" s="86" t="str">
        <f>VLOOKUP(E45,VIP!$A$2:$O11162,2,0)</f>
        <v>DRBR237</v>
      </c>
      <c r="G45" s="119" t="str">
        <f>VLOOKUP(E45,'LISTADO ATM'!$A$2:$B$893,2,0)</f>
        <v xml:space="preserve">ATM UNP Plaza Vásquez </v>
      </c>
      <c r="H45" s="119" t="str">
        <f>VLOOKUP(E45,VIP!$A$2:$O16083,7,FALSE)</f>
        <v>Si</v>
      </c>
      <c r="I45" s="119" t="str">
        <f>VLOOKUP(E45,VIP!$A$2:$O8048,8,FALSE)</f>
        <v>Si</v>
      </c>
      <c r="J45" s="119" t="str">
        <f>VLOOKUP(E45,VIP!$A$2:$O7998,8,FALSE)</f>
        <v>Si</v>
      </c>
      <c r="K45" s="119" t="str">
        <f>VLOOKUP(E45,VIP!$A$2:$O11572,6,0)</f>
        <v>SI</v>
      </c>
      <c r="L45" s="119" t="s">
        <v>2228</v>
      </c>
      <c r="M45" s="88" t="s">
        <v>2473</v>
      </c>
      <c r="N45" s="88" t="s">
        <v>2483</v>
      </c>
      <c r="O45" s="119" t="s">
        <v>2486</v>
      </c>
      <c r="P45" s="91"/>
      <c r="Q45" s="90" t="s">
        <v>2228</v>
      </c>
    </row>
    <row r="46" spans="1:17" ht="18" x14ac:dyDescent="0.25">
      <c r="A46" s="86" t="str">
        <f>VLOOKUP(E46,'LISTADO ATM'!$A$2:$C$894,3,0)</f>
        <v>DISTRITO NACIONAL</v>
      </c>
      <c r="B46" s="117" t="s">
        <v>2563</v>
      </c>
      <c r="C46" s="87">
        <v>44202.799895833334</v>
      </c>
      <c r="D46" s="87" t="s">
        <v>2189</v>
      </c>
      <c r="E46" s="115">
        <v>240</v>
      </c>
      <c r="F46" s="86" t="str">
        <f>VLOOKUP(E46,VIP!$A$2:$O11161,2,0)</f>
        <v>DRBR24D</v>
      </c>
      <c r="G46" s="119" t="str">
        <f>VLOOKUP(E46,'LISTADO ATM'!$A$2:$B$893,2,0)</f>
        <v xml:space="preserve">ATM Oficina Carrefour I </v>
      </c>
      <c r="H46" s="119" t="str">
        <f>VLOOKUP(E46,VIP!$A$2:$O16082,7,FALSE)</f>
        <v>Si</v>
      </c>
      <c r="I46" s="119" t="str">
        <f>VLOOKUP(E46,VIP!$A$2:$O8047,8,FALSE)</f>
        <v>Si</v>
      </c>
      <c r="J46" s="119" t="str">
        <f>VLOOKUP(E46,VIP!$A$2:$O7997,8,FALSE)</f>
        <v>Si</v>
      </c>
      <c r="K46" s="119" t="str">
        <f>VLOOKUP(E46,VIP!$A$2:$O11571,6,0)</f>
        <v>SI</v>
      </c>
      <c r="L46" s="119" t="s">
        <v>2228</v>
      </c>
      <c r="M46" s="88" t="s">
        <v>2473</v>
      </c>
      <c r="N46" s="88" t="s">
        <v>2483</v>
      </c>
      <c r="O46" s="119" t="s">
        <v>2486</v>
      </c>
      <c r="P46" s="91"/>
      <c r="Q46" s="90" t="s">
        <v>2228</v>
      </c>
    </row>
    <row r="47" spans="1:17" ht="18" x14ac:dyDescent="0.25">
      <c r="A47" s="86" t="str">
        <f>VLOOKUP(E47,'LISTADO ATM'!$A$2:$C$894,3,0)</f>
        <v>DISTRITO NACIONAL</v>
      </c>
      <c r="B47" s="117" t="s">
        <v>2562</v>
      </c>
      <c r="C47" s="87">
        <v>44202.800891203704</v>
      </c>
      <c r="D47" s="87" t="s">
        <v>2189</v>
      </c>
      <c r="E47" s="115">
        <v>522</v>
      </c>
      <c r="F47" s="86" t="str">
        <f>VLOOKUP(E47,VIP!$A$2:$O11160,2,0)</f>
        <v>DRBR522</v>
      </c>
      <c r="G47" s="119" t="str">
        <f>VLOOKUP(E47,'LISTADO ATM'!$A$2:$B$893,2,0)</f>
        <v xml:space="preserve">ATM Oficina Galería 360 </v>
      </c>
      <c r="H47" s="119" t="str">
        <f>VLOOKUP(E47,VIP!$A$2:$O16081,7,FALSE)</f>
        <v>Si</v>
      </c>
      <c r="I47" s="119" t="str">
        <f>VLOOKUP(E47,VIP!$A$2:$O8046,8,FALSE)</f>
        <v>Si</v>
      </c>
      <c r="J47" s="119" t="str">
        <f>VLOOKUP(E47,VIP!$A$2:$O7996,8,FALSE)</f>
        <v>Si</v>
      </c>
      <c r="K47" s="119" t="str">
        <f>VLOOKUP(E47,VIP!$A$2:$O11570,6,0)</f>
        <v>SI</v>
      </c>
      <c r="L47" s="119" t="s">
        <v>2228</v>
      </c>
      <c r="M47" s="88" t="s">
        <v>2473</v>
      </c>
      <c r="N47" s="88" t="s">
        <v>2483</v>
      </c>
      <c r="O47" s="119" t="s">
        <v>2486</v>
      </c>
      <c r="P47" s="91"/>
      <c r="Q47" s="90" t="s">
        <v>2228</v>
      </c>
    </row>
    <row r="48" spans="1:17" ht="18" x14ac:dyDescent="0.25">
      <c r="A48" s="86" t="str">
        <f>VLOOKUP(E48,'LISTADO ATM'!$A$2:$C$894,3,0)</f>
        <v>DISTRITO NACIONAL</v>
      </c>
      <c r="B48" s="117" t="s">
        <v>2561</v>
      </c>
      <c r="C48" s="87">
        <v>44202.801898148151</v>
      </c>
      <c r="D48" s="87" t="s">
        <v>2189</v>
      </c>
      <c r="E48" s="115">
        <v>542</v>
      </c>
      <c r="F48" s="86" t="str">
        <f>VLOOKUP(E48,VIP!$A$2:$O11159,2,0)</f>
        <v>DRBR542</v>
      </c>
      <c r="G48" s="119" t="str">
        <f>VLOOKUP(E48,'LISTADO ATM'!$A$2:$B$893,2,0)</f>
        <v>ATM S/M la Cadena Carretera Mella</v>
      </c>
      <c r="H48" s="119" t="str">
        <f>VLOOKUP(E48,VIP!$A$2:$O16080,7,FALSE)</f>
        <v>NO</v>
      </c>
      <c r="I48" s="119" t="str">
        <f>VLOOKUP(E48,VIP!$A$2:$O8045,8,FALSE)</f>
        <v>SI</v>
      </c>
      <c r="J48" s="119" t="str">
        <f>VLOOKUP(E48,VIP!$A$2:$O7995,8,FALSE)</f>
        <v>SI</v>
      </c>
      <c r="K48" s="119" t="str">
        <f>VLOOKUP(E48,VIP!$A$2:$O11569,6,0)</f>
        <v>NO</v>
      </c>
      <c r="L48" s="119" t="s">
        <v>2228</v>
      </c>
      <c r="M48" s="88" t="s">
        <v>2473</v>
      </c>
      <c r="N48" s="88" t="s">
        <v>2483</v>
      </c>
      <c r="O48" s="119" t="s">
        <v>2486</v>
      </c>
      <c r="P48" s="91"/>
      <c r="Q48" s="90" t="s">
        <v>2228</v>
      </c>
    </row>
    <row r="49" spans="1:17" ht="18" x14ac:dyDescent="0.25">
      <c r="A49" s="86" t="str">
        <f>VLOOKUP(E49,'LISTADO ATM'!$A$2:$C$894,3,0)</f>
        <v>DISTRITO NACIONAL</v>
      </c>
      <c r="B49" s="117" t="s">
        <v>2560</v>
      </c>
      <c r="C49" s="87">
        <v>44202.804305555554</v>
      </c>
      <c r="D49" s="87" t="s">
        <v>2189</v>
      </c>
      <c r="E49" s="115">
        <v>694</v>
      </c>
      <c r="F49" s="86" t="str">
        <f>VLOOKUP(E49,VIP!$A$2:$O11158,2,0)</f>
        <v>DRBR694</v>
      </c>
      <c r="G49" s="119" t="str">
        <f>VLOOKUP(E49,'LISTADO ATM'!$A$2:$B$893,2,0)</f>
        <v>ATM Optica 27 de Febrero</v>
      </c>
      <c r="H49" s="119" t="str">
        <f>VLOOKUP(E49,VIP!$A$2:$O16079,7,FALSE)</f>
        <v>Si</v>
      </c>
      <c r="I49" s="119" t="str">
        <f>VLOOKUP(E49,VIP!$A$2:$O8044,8,FALSE)</f>
        <v>Si</v>
      </c>
      <c r="J49" s="119" t="str">
        <f>VLOOKUP(E49,VIP!$A$2:$O7994,8,FALSE)</f>
        <v>Si</v>
      </c>
      <c r="K49" s="119" t="str">
        <f>VLOOKUP(E49,VIP!$A$2:$O11568,6,0)</f>
        <v>NO</v>
      </c>
      <c r="L49" s="119" t="s">
        <v>2228</v>
      </c>
      <c r="M49" s="88" t="s">
        <v>2473</v>
      </c>
      <c r="N49" s="88" t="s">
        <v>2483</v>
      </c>
      <c r="O49" s="119" t="s">
        <v>2486</v>
      </c>
      <c r="P49" s="91"/>
      <c r="Q49" s="90" t="s">
        <v>2228</v>
      </c>
    </row>
    <row r="50" spans="1:17" ht="18" x14ac:dyDescent="0.25">
      <c r="A50" s="86" t="str">
        <f>VLOOKUP(E50,'LISTADO ATM'!$A$2:$C$894,3,0)</f>
        <v>DISTRITO NACIONAL</v>
      </c>
      <c r="B50" s="117" t="s">
        <v>2559</v>
      </c>
      <c r="C50" s="87">
        <v>44202.80572916667</v>
      </c>
      <c r="D50" s="87" t="s">
        <v>2189</v>
      </c>
      <c r="E50" s="115">
        <v>18</v>
      </c>
      <c r="F50" s="86" t="str">
        <f>VLOOKUP(E50,VIP!$A$2:$O11157,2,0)</f>
        <v>DRBR018</v>
      </c>
      <c r="G50" s="119" t="str">
        <f>VLOOKUP(E50,'LISTADO ATM'!$A$2:$B$893,2,0)</f>
        <v xml:space="preserve">ATM Oficina Haina Occidental I </v>
      </c>
      <c r="H50" s="119" t="str">
        <f>VLOOKUP(E50,VIP!$A$2:$O16078,7,FALSE)</f>
        <v>Si</v>
      </c>
      <c r="I50" s="119" t="str">
        <f>VLOOKUP(E50,VIP!$A$2:$O8043,8,FALSE)</f>
        <v>Si</v>
      </c>
      <c r="J50" s="119" t="str">
        <f>VLOOKUP(E50,VIP!$A$2:$O7993,8,FALSE)</f>
        <v>Si</v>
      </c>
      <c r="K50" s="119" t="str">
        <f>VLOOKUP(E50,VIP!$A$2:$O11567,6,0)</f>
        <v>SI</v>
      </c>
      <c r="L50" s="119" t="s">
        <v>2228</v>
      </c>
      <c r="M50" s="88" t="s">
        <v>2473</v>
      </c>
      <c r="N50" s="88" t="s">
        <v>2483</v>
      </c>
      <c r="O50" s="119" t="s">
        <v>2486</v>
      </c>
      <c r="P50" s="91"/>
      <c r="Q50" s="90" t="s">
        <v>2228</v>
      </c>
    </row>
    <row r="51" spans="1:17" ht="18" x14ac:dyDescent="0.25">
      <c r="A51" s="86" t="str">
        <f>VLOOKUP(E51,'LISTADO ATM'!$A$2:$C$894,3,0)</f>
        <v>DISTRITO NACIONAL</v>
      </c>
      <c r="B51" s="117" t="s">
        <v>2558</v>
      </c>
      <c r="C51" s="87">
        <v>44202.810497685183</v>
      </c>
      <c r="D51" s="87" t="s">
        <v>2189</v>
      </c>
      <c r="E51" s="115">
        <v>115</v>
      </c>
      <c r="F51" s="86" t="str">
        <f>VLOOKUP(E51,VIP!$A$2:$O11156,2,0)</f>
        <v>DRBR115</v>
      </c>
      <c r="G51" s="119" t="str">
        <f>VLOOKUP(E51,'LISTADO ATM'!$A$2:$B$893,2,0)</f>
        <v xml:space="preserve">ATM Oficina Megacentro I </v>
      </c>
      <c r="H51" s="119" t="str">
        <f>VLOOKUP(E51,VIP!$A$2:$O16077,7,FALSE)</f>
        <v>Si</v>
      </c>
      <c r="I51" s="119" t="str">
        <f>VLOOKUP(E51,VIP!$A$2:$O8042,8,FALSE)</f>
        <v>Si</v>
      </c>
      <c r="J51" s="119" t="str">
        <f>VLOOKUP(E51,VIP!$A$2:$O7992,8,FALSE)</f>
        <v>Si</v>
      </c>
      <c r="K51" s="119" t="str">
        <f>VLOOKUP(E51,VIP!$A$2:$O11566,6,0)</f>
        <v>SI</v>
      </c>
      <c r="L51" s="119" t="s">
        <v>2228</v>
      </c>
      <c r="M51" s="88" t="s">
        <v>2473</v>
      </c>
      <c r="N51" s="88" t="s">
        <v>2483</v>
      </c>
      <c r="O51" s="119" t="s">
        <v>2486</v>
      </c>
      <c r="P51" s="91"/>
      <c r="Q51" s="90" t="s">
        <v>2228</v>
      </c>
    </row>
    <row r="52" spans="1:17" ht="18" x14ac:dyDescent="0.25">
      <c r="A52" s="86" t="str">
        <f>VLOOKUP(E52,'LISTADO ATM'!$A$2:$C$894,3,0)</f>
        <v>DISTRITO NACIONAL</v>
      </c>
      <c r="B52" s="117" t="s">
        <v>2557</v>
      </c>
      <c r="C52" s="87">
        <v>44202.813425925924</v>
      </c>
      <c r="D52" s="87" t="s">
        <v>2189</v>
      </c>
      <c r="E52" s="115">
        <v>232</v>
      </c>
      <c r="F52" s="86" t="str">
        <f>VLOOKUP(E52,VIP!$A$2:$O11155,2,0)</f>
        <v>DRBR232</v>
      </c>
      <c r="G52" s="119" t="str">
        <f>VLOOKUP(E52,'LISTADO ATM'!$A$2:$B$893,2,0)</f>
        <v xml:space="preserve">ATM S/M Nacional Charles de Gaulle </v>
      </c>
      <c r="H52" s="119" t="str">
        <f>VLOOKUP(E52,VIP!$A$2:$O16076,7,FALSE)</f>
        <v>Si</v>
      </c>
      <c r="I52" s="119" t="str">
        <f>VLOOKUP(E52,VIP!$A$2:$O8041,8,FALSE)</f>
        <v>Si</v>
      </c>
      <c r="J52" s="119" t="str">
        <f>VLOOKUP(E52,VIP!$A$2:$O7991,8,FALSE)</f>
        <v>Si</v>
      </c>
      <c r="K52" s="119" t="str">
        <f>VLOOKUP(E52,VIP!$A$2:$O11565,6,0)</f>
        <v>SI</v>
      </c>
      <c r="L52" s="119" t="s">
        <v>2228</v>
      </c>
      <c r="M52" s="88" t="s">
        <v>2473</v>
      </c>
      <c r="N52" s="88" t="s">
        <v>2483</v>
      </c>
      <c r="O52" s="119" t="s">
        <v>2486</v>
      </c>
      <c r="P52" s="91"/>
      <c r="Q52" s="90" t="s">
        <v>2228</v>
      </c>
    </row>
    <row r="53" spans="1:17" ht="18" x14ac:dyDescent="0.25">
      <c r="A53" s="86" t="str">
        <f>VLOOKUP(E53,'LISTADO ATM'!$A$2:$C$894,3,0)</f>
        <v>DISTRITO NACIONAL</v>
      </c>
      <c r="B53" s="117" t="s">
        <v>2556</v>
      </c>
      <c r="C53" s="87">
        <v>44202.814305555556</v>
      </c>
      <c r="D53" s="87" t="s">
        <v>2189</v>
      </c>
      <c r="E53" s="115">
        <v>239</v>
      </c>
      <c r="F53" s="86" t="str">
        <f>VLOOKUP(E53,VIP!$A$2:$O11154,2,0)</f>
        <v>DRBR239</v>
      </c>
      <c r="G53" s="119" t="str">
        <f>VLOOKUP(E53,'LISTADO ATM'!$A$2:$B$893,2,0)</f>
        <v xml:space="preserve">ATM Autobanco Charles de Gaulle </v>
      </c>
      <c r="H53" s="119" t="str">
        <f>VLOOKUP(E53,VIP!$A$2:$O16075,7,FALSE)</f>
        <v>Si</v>
      </c>
      <c r="I53" s="119" t="str">
        <f>VLOOKUP(E53,VIP!$A$2:$O8040,8,FALSE)</f>
        <v>Si</v>
      </c>
      <c r="J53" s="119" t="str">
        <f>VLOOKUP(E53,VIP!$A$2:$O7990,8,FALSE)</f>
        <v>Si</v>
      </c>
      <c r="K53" s="119" t="str">
        <f>VLOOKUP(E53,VIP!$A$2:$O11564,6,0)</f>
        <v>SI</v>
      </c>
      <c r="L53" s="119" t="s">
        <v>2228</v>
      </c>
      <c r="M53" s="88" t="s">
        <v>2473</v>
      </c>
      <c r="N53" s="88" t="s">
        <v>2483</v>
      </c>
      <c r="O53" s="119" t="s">
        <v>2486</v>
      </c>
      <c r="P53" s="91"/>
      <c r="Q53" s="90" t="s">
        <v>2228</v>
      </c>
    </row>
    <row r="54" spans="1:17" ht="18" x14ac:dyDescent="0.25">
      <c r="A54" s="86" t="str">
        <f>VLOOKUP(E54,'LISTADO ATM'!$A$2:$C$894,3,0)</f>
        <v>DISTRITO NACIONAL</v>
      </c>
      <c r="B54" s="117" t="s">
        <v>2555</v>
      </c>
      <c r="C54" s="87">
        <v>44202.815266203703</v>
      </c>
      <c r="D54" s="87" t="s">
        <v>2189</v>
      </c>
      <c r="E54" s="115">
        <v>244</v>
      </c>
      <c r="F54" s="86" t="str">
        <f>VLOOKUP(E54,VIP!$A$2:$O11153,2,0)</f>
        <v>DRBR244</v>
      </c>
      <c r="G54" s="119" t="str">
        <f>VLOOKUP(E54,'LISTADO ATM'!$A$2:$B$893,2,0)</f>
        <v xml:space="preserve">ATM Ministerio de Hacienda (antiguo Finanzas) </v>
      </c>
      <c r="H54" s="119" t="str">
        <f>VLOOKUP(E54,VIP!$A$2:$O16074,7,FALSE)</f>
        <v>Si</v>
      </c>
      <c r="I54" s="119" t="str">
        <f>VLOOKUP(E54,VIP!$A$2:$O8039,8,FALSE)</f>
        <v>Si</v>
      </c>
      <c r="J54" s="119" t="str">
        <f>VLOOKUP(E54,VIP!$A$2:$O7989,8,FALSE)</f>
        <v>Si</v>
      </c>
      <c r="K54" s="119" t="str">
        <f>VLOOKUP(E54,VIP!$A$2:$O11563,6,0)</f>
        <v>NO</v>
      </c>
      <c r="L54" s="119" t="s">
        <v>2228</v>
      </c>
      <c r="M54" s="88" t="s">
        <v>2473</v>
      </c>
      <c r="N54" s="88" t="s">
        <v>2483</v>
      </c>
      <c r="O54" s="119" t="s">
        <v>2486</v>
      </c>
      <c r="P54" s="91"/>
      <c r="Q54" s="90" t="s">
        <v>2228</v>
      </c>
    </row>
    <row r="55" spans="1:17" ht="18" x14ac:dyDescent="0.25">
      <c r="A55" s="86" t="str">
        <f>VLOOKUP(E55,'LISTADO ATM'!$A$2:$C$894,3,0)</f>
        <v>DISTRITO NACIONAL</v>
      </c>
      <c r="B55" s="117" t="s">
        <v>2554</v>
      </c>
      <c r="C55" s="87">
        <v>44202.821018518516</v>
      </c>
      <c r="D55" s="87" t="s">
        <v>2189</v>
      </c>
      <c r="E55" s="120">
        <v>560</v>
      </c>
      <c r="F55" s="86" t="str">
        <f>VLOOKUP(E55,VIP!$A$2:$O11152,2,0)</f>
        <v>DRBR229</v>
      </c>
      <c r="G55" s="119" t="str">
        <f>VLOOKUP(E55,'LISTADO ATM'!$A$2:$B$893,2,0)</f>
        <v xml:space="preserve">ATM Junta Central Electoral </v>
      </c>
      <c r="H55" s="119" t="str">
        <f>VLOOKUP(E55,VIP!$A$2:$O16073,7,FALSE)</f>
        <v>Si</v>
      </c>
      <c r="I55" s="119" t="str">
        <f>VLOOKUP(E55,VIP!$A$2:$O8038,8,FALSE)</f>
        <v>Si</v>
      </c>
      <c r="J55" s="119" t="str">
        <f>VLOOKUP(E55,VIP!$A$2:$O7988,8,FALSE)</f>
        <v>Si</v>
      </c>
      <c r="K55" s="119" t="str">
        <f>VLOOKUP(E55,VIP!$A$2:$O11562,6,0)</f>
        <v>SI</v>
      </c>
      <c r="L55" s="119" t="s">
        <v>2228</v>
      </c>
      <c r="M55" s="88" t="s">
        <v>2473</v>
      </c>
      <c r="N55" s="88" t="s">
        <v>2483</v>
      </c>
      <c r="O55" s="119" t="s">
        <v>2486</v>
      </c>
      <c r="P55" s="91"/>
      <c r="Q55" s="90" t="s">
        <v>2228</v>
      </c>
    </row>
    <row r="56" spans="1:17" ht="18" x14ac:dyDescent="0.25">
      <c r="A56" s="86" t="str">
        <f>VLOOKUP(E56,'LISTADO ATM'!$A$2:$C$894,3,0)</f>
        <v>DISTRITO NACIONAL</v>
      </c>
      <c r="B56" s="117" t="s">
        <v>2553</v>
      </c>
      <c r="C56" s="87">
        <v>44202.822627314818</v>
      </c>
      <c r="D56" s="87" t="s">
        <v>2189</v>
      </c>
      <c r="E56" s="120">
        <v>113</v>
      </c>
      <c r="F56" s="86" t="str">
        <f>VLOOKUP(E56,VIP!$A$2:$O11151,2,0)</f>
        <v>DRBR113</v>
      </c>
      <c r="G56" s="119" t="str">
        <f>VLOOKUP(E56,'LISTADO ATM'!$A$2:$B$893,2,0)</f>
        <v xml:space="preserve">ATM Autoservicio Atalaya del Mar </v>
      </c>
      <c r="H56" s="119" t="str">
        <f>VLOOKUP(E56,VIP!$A$2:$O16072,7,FALSE)</f>
        <v>Si</v>
      </c>
      <c r="I56" s="119" t="str">
        <f>VLOOKUP(E56,VIP!$A$2:$O8037,8,FALSE)</f>
        <v>No</v>
      </c>
      <c r="J56" s="119" t="str">
        <f>VLOOKUP(E56,VIP!$A$2:$O7987,8,FALSE)</f>
        <v>No</v>
      </c>
      <c r="K56" s="119" t="str">
        <f>VLOOKUP(E56,VIP!$A$2:$O11561,6,0)</f>
        <v>NO</v>
      </c>
      <c r="L56" s="119" t="s">
        <v>2228</v>
      </c>
      <c r="M56" s="88" t="s">
        <v>2473</v>
      </c>
      <c r="N56" s="88" t="s">
        <v>2483</v>
      </c>
      <c r="O56" s="119" t="s">
        <v>2486</v>
      </c>
      <c r="P56" s="91"/>
      <c r="Q56" s="90" t="s">
        <v>2228</v>
      </c>
    </row>
    <row r="57" spans="1:17" ht="18" x14ac:dyDescent="0.25">
      <c r="A57" s="86" t="str">
        <f>VLOOKUP(E57,'LISTADO ATM'!$A$2:$C$894,3,0)</f>
        <v>DISTRITO NACIONAL</v>
      </c>
      <c r="B57" s="117" t="s">
        <v>2552</v>
      </c>
      <c r="C57" s="87">
        <v>44202.826493055552</v>
      </c>
      <c r="D57" s="87" t="s">
        <v>2189</v>
      </c>
      <c r="E57" s="120">
        <v>640</v>
      </c>
      <c r="F57" s="86" t="str">
        <f>VLOOKUP(E57,VIP!$A$2:$O11150,2,0)</f>
        <v>DRBR640</v>
      </c>
      <c r="G57" s="119" t="str">
        <f>VLOOKUP(E57,'LISTADO ATM'!$A$2:$B$893,2,0)</f>
        <v xml:space="preserve">ATM Ministerio Obras Públicas </v>
      </c>
      <c r="H57" s="119" t="str">
        <f>VLOOKUP(E57,VIP!$A$2:$O16071,7,FALSE)</f>
        <v>Si</v>
      </c>
      <c r="I57" s="119" t="str">
        <f>VLOOKUP(E57,VIP!$A$2:$O8036,8,FALSE)</f>
        <v>Si</v>
      </c>
      <c r="J57" s="119" t="str">
        <f>VLOOKUP(E57,VIP!$A$2:$O7986,8,FALSE)</f>
        <v>Si</v>
      </c>
      <c r="K57" s="119" t="str">
        <f>VLOOKUP(E57,VIP!$A$2:$O11560,6,0)</f>
        <v>NO</v>
      </c>
      <c r="L57" s="119" t="s">
        <v>2228</v>
      </c>
      <c r="M57" s="88" t="s">
        <v>2473</v>
      </c>
      <c r="N57" s="88" t="s">
        <v>2483</v>
      </c>
      <c r="O57" s="119" t="s">
        <v>2486</v>
      </c>
      <c r="P57" s="91"/>
      <c r="Q57" s="90" t="s">
        <v>2228</v>
      </c>
    </row>
    <row r="58" spans="1:17" ht="18" x14ac:dyDescent="0.25">
      <c r="A58" s="86" t="str">
        <f>VLOOKUP(E58,'LISTADO ATM'!$A$2:$C$894,3,0)</f>
        <v>DISTRITO NACIONAL</v>
      </c>
      <c r="B58" s="117" t="s">
        <v>2572</v>
      </c>
      <c r="C58" s="87">
        <v>44203.014386574076</v>
      </c>
      <c r="D58" s="87" t="s">
        <v>2478</v>
      </c>
      <c r="E58" s="120">
        <v>721</v>
      </c>
      <c r="F58" s="86" t="str">
        <f>VLOOKUP(E58,VIP!$A$2:$O11157,2,0)</f>
        <v>DRBR23A</v>
      </c>
      <c r="G58" s="119" t="str">
        <f>VLOOKUP(E58,'LISTADO ATM'!$A$2:$B$893,2,0)</f>
        <v xml:space="preserve">ATM Oficina Charles de Gaulle II </v>
      </c>
      <c r="H58" s="119" t="str">
        <f>VLOOKUP(E58,VIP!$A$2:$O16078,7,FALSE)</f>
        <v>Si</v>
      </c>
      <c r="I58" s="119" t="str">
        <f>VLOOKUP(E58,VIP!$A$2:$O8043,8,FALSE)</f>
        <v>Si</v>
      </c>
      <c r="J58" s="119" t="str">
        <f>VLOOKUP(E58,VIP!$A$2:$O7993,8,FALSE)</f>
        <v>Si</v>
      </c>
      <c r="K58" s="119" t="str">
        <f>VLOOKUP(E58,VIP!$A$2:$O11567,6,0)</f>
        <v>NO</v>
      </c>
      <c r="L58" s="119" t="s">
        <v>2430</v>
      </c>
      <c r="M58" s="88" t="s">
        <v>2473</v>
      </c>
      <c r="N58" s="88" t="s">
        <v>2483</v>
      </c>
      <c r="O58" s="119" t="s">
        <v>2496</v>
      </c>
      <c r="P58" s="91"/>
      <c r="Q58" s="90" t="s">
        <v>2430</v>
      </c>
    </row>
    <row r="59" spans="1:17" ht="18" x14ac:dyDescent="0.25">
      <c r="A59" s="86" t="str">
        <f>VLOOKUP(E59,'LISTADO ATM'!$A$2:$C$894,3,0)</f>
        <v>ESTE</v>
      </c>
      <c r="B59" s="117" t="s">
        <v>2571</v>
      </c>
      <c r="C59" s="87">
        <v>44203.016296296293</v>
      </c>
      <c r="D59" s="87" t="s">
        <v>2477</v>
      </c>
      <c r="E59" s="120">
        <v>912</v>
      </c>
      <c r="F59" s="86" t="str">
        <f>VLOOKUP(E59,VIP!$A$2:$O11156,2,0)</f>
        <v>DRBR973</v>
      </c>
      <c r="G59" s="119" t="str">
        <f>VLOOKUP(E59,'LISTADO ATM'!$A$2:$B$893,2,0)</f>
        <v xml:space="preserve">ATM Oficina San Pedro II </v>
      </c>
      <c r="H59" s="119" t="str">
        <f>VLOOKUP(E59,VIP!$A$2:$O16077,7,FALSE)</f>
        <v>Si</v>
      </c>
      <c r="I59" s="119" t="str">
        <f>VLOOKUP(E59,VIP!$A$2:$O8042,8,FALSE)</f>
        <v>Si</v>
      </c>
      <c r="J59" s="119" t="str">
        <f>VLOOKUP(E59,VIP!$A$2:$O7992,8,FALSE)</f>
        <v>Si</v>
      </c>
      <c r="K59" s="119" t="str">
        <f>VLOOKUP(E59,VIP!$A$2:$O11566,6,0)</f>
        <v>SI</v>
      </c>
      <c r="L59" s="119" t="s">
        <v>2573</v>
      </c>
      <c r="M59" s="88" t="s">
        <v>2473</v>
      </c>
      <c r="N59" s="88" t="s">
        <v>2483</v>
      </c>
      <c r="O59" s="119" t="s">
        <v>2485</v>
      </c>
      <c r="P59" s="91"/>
      <c r="Q59" s="90" t="s">
        <v>2573</v>
      </c>
    </row>
    <row r="60" spans="1:17" ht="18" x14ac:dyDescent="0.25">
      <c r="A60" s="86" t="str">
        <f>VLOOKUP(E60,'LISTADO ATM'!$A$2:$C$894,3,0)</f>
        <v>SUR</v>
      </c>
      <c r="B60" s="117" t="s">
        <v>2570</v>
      </c>
      <c r="C60" s="87">
        <v>44203.024895833332</v>
      </c>
      <c r="D60" s="87" t="s">
        <v>2189</v>
      </c>
      <c r="E60" s="120">
        <v>733</v>
      </c>
      <c r="F60" s="86" t="str">
        <f>VLOOKUP(E60,VIP!$A$2:$O11155,2,0)</f>
        <v>DRBR484</v>
      </c>
      <c r="G60" s="119" t="str">
        <f>VLOOKUP(E60,'LISTADO ATM'!$A$2:$B$893,2,0)</f>
        <v xml:space="preserve">ATM Zona Franca Perdenales </v>
      </c>
      <c r="H60" s="119" t="str">
        <f>VLOOKUP(E60,VIP!$A$2:$O16076,7,FALSE)</f>
        <v>Si</v>
      </c>
      <c r="I60" s="119" t="str">
        <f>VLOOKUP(E60,VIP!$A$2:$O8041,8,FALSE)</f>
        <v>Si</v>
      </c>
      <c r="J60" s="119" t="str">
        <f>VLOOKUP(E60,VIP!$A$2:$O7991,8,FALSE)</f>
        <v>Si</v>
      </c>
      <c r="K60" s="119" t="str">
        <f>VLOOKUP(E60,VIP!$A$2:$O11565,6,0)</f>
        <v>NO</v>
      </c>
      <c r="L60" s="119" t="s">
        <v>2228</v>
      </c>
      <c r="M60" s="88" t="s">
        <v>2473</v>
      </c>
      <c r="N60" s="88" t="s">
        <v>2483</v>
      </c>
      <c r="O60" s="119" t="s">
        <v>2486</v>
      </c>
      <c r="P60" s="91"/>
      <c r="Q60" s="90" t="s">
        <v>2228</v>
      </c>
    </row>
    <row r="61" spans="1:17" ht="18" x14ac:dyDescent="0.25">
      <c r="A61" s="86" t="str">
        <f>VLOOKUP(E61,'LISTADO ATM'!$A$2:$C$894,3,0)</f>
        <v>NORTE</v>
      </c>
      <c r="B61" s="117" t="s">
        <v>2569</v>
      </c>
      <c r="C61" s="87">
        <v>44203.059027777781</v>
      </c>
      <c r="D61" s="87" t="s">
        <v>2190</v>
      </c>
      <c r="E61" s="120">
        <v>261</v>
      </c>
      <c r="F61" s="86" t="str">
        <f>VLOOKUP(E61,VIP!$A$2:$O11154,2,0)</f>
        <v>DRBR261</v>
      </c>
      <c r="G61" s="119" t="str">
        <f>VLOOKUP(E61,'LISTADO ATM'!$A$2:$B$893,2,0)</f>
        <v xml:space="preserve">ATM UNP Aeropuerto Cibao (Santiago) </v>
      </c>
      <c r="H61" s="119" t="str">
        <f>VLOOKUP(E61,VIP!$A$2:$O16075,7,FALSE)</f>
        <v>Si</v>
      </c>
      <c r="I61" s="119" t="str">
        <f>VLOOKUP(E61,VIP!$A$2:$O8040,8,FALSE)</f>
        <v>Si</v>
      </c>
      <c r="J61" s="119" t="str">
        <f>VLOOKUP(E61,VIP!$A$2:$O7990,8,FALSE)</f>
        <v>Si</v>
      </c>
      <c r="K61" s="119" t="str">
        <f>VLOOKUP(E61,VIP!$A$2:$O11564,6,0)</f>
        <v>NO</v>
      </c>
      <c r="L61" s="119" t="s">
        <v>2492</v>
      </c>
      <c r="M61" s="88" t="s">
        <v>2473</v>
      </c>
      <c r="N61" s="88" t="s">
        <v>2483</v>
      </c>
      <c r="O61" s="119" t="s">
        <v>2484</v>
      </c>
      <c r="P61" s="91"/>
      <c r="Q61" s="90" t="s">
        <v>2492</v>
      </c>
    </row>
    <row r="62" spans="1:17" ht="18" x14ac:dyDescent="0.25">
      <c r="A62" s="86" t="str">
        <f>VLOOKUP(E62,'LISTADO ATM'!$A$2:$C$894,3,0)</f>
        <v>DISTRITO NACIONAL</v>
      </c>
      <c r="B62" s="117" t="s">
        <v>2568</v>
      </c>
      <c r="C62" s="87">
        <v>44203.075636574074</v>
      </c>
      <c r="D62" s="87" t="s">
        <v>2477</v>
      </c>
      <c r="E62" s="120">
        <v>14</v>
      </c>
      <c r="F62" s="86" t="str">
        <f>VLOOKUP(E62,VIP!$A$2:$O11153,2,0)</f>
        <v>DRBR014</v>
      </c>
      <c r="G62" s="119" t="str">
        <f>VLOOKUP(E62,'LISTADO ATM'!$A$2:$B$893,2,0)</f>
        <v xml:space="preserve">ATM Oficina Aeropuerto Las Américas I </v>
      </c>
      <c r="H62" s="119" t="str">
        <f>VLOOKUP(E62,VIP!$A$2:$O16074,7,FALSE)</f>
        <v>Si</v>
      </c>
      <c r="I62" s="119" t="str">
        <f>VLOOKUP(E62,VIP!$A$2:$O8039,8,FALSE)</f>
        <v>Si</v>
      </c>
      <c r="J62" s="119" t="str">
        <f>VLOOKUP(E62,VIP!$A$2:$O7989,8,FALSE)</f>
        <v>Si</v>
      </c>
      <c r="K62" s="119" t="str">
        <f>VLOOKUP(E62,VIP!$A$2:$O11563,6,0)</f>
        <v>NO</v>
      </c>
      <c r="L62" s="119" t="s">
        <v>2430</v>
      </c>
      <c r="M62" s="88" t="s">
        <v>2473</v>
      </c>
      <c r="N62" s="88" t="s">
        <v>2483</v>
      </c>
      <c r="O62" s="119" t="s">
        <v>2485</v>
      </c>
      <c r="P62" s="91"/>
      <c r="Q62" s="90" t="s">
        <v>2430</v>
      </c>
    </row>
    <row r="63" spans="1:17" ht="18" x14ac:dyDescent="0.25">
      <c r="A63" s="86" t="str">
        <f>VLOOKUP(E63,'LISTADO ATM'!$A$2:$C$894,3,0)</f>
        <v>DISTRITO NACIONAL</v>
      </c>
      <c r="B63" s="117" t="s">
        <v>2567</v>
      </c>
      <c r="C63" s="87">
        <v>44203.07880787037</v>
      </c>
      <c r="D63" s="87" t="s">
        <v>2477</v>
      </c>
      <c r="E63" s="120">
        <v>415</v>
      </c>
      <c r="F63" s="86" t="str">
        <f>VLOOKUP(E63,VIP!$A$2:$O11152,2,0)</f>
        <v>DRBR415</v>
      </c>
      <c r="G63" s="119" t="str">
        <f>VLOOKUP(E63,'LISTADO ATM'!$A$2:$B$893,2,0)</f>
        <v xml:space="preserve">ATM Autobanco San Martín I </v>
      </c>
      <c r="H63" s="119" t="str">
        <f>VLOOKUP(E63,VIP!$A$2:$O16073,7,FALSE)</f>
        <v>Si</v>
      </c>
      <c r="I63" s="119" t="str">
        <f>VLOOKUP(E63,VIP!$A$2:$O8038,8,FALSE)</f>
        <v>Si</v>
      </c>
      <c r="J63" s="119" t="str">
        <f>VLOOKUP(E63,VIP!$A$2:$O7988,8,FALSE)</f>
        <v>Si</v>
      </c>
      <c r="K63" s="119" t="str">
        <f>VLOOKUP(E63,VIP!$A$2:$O11562,6,0)</f>
        <v>NO</v>
      </c>
      <c r="L63" s="119" t="s">
        <v>2466</v>
      </c>
      <c r="M63" s="88" t="s">
        <v>2473</v>
      </c>
      <c r="N63" s="88" t="s">
        <v>2483</v>
      </c>
      <c r="O63" s="119" t="s">
        <v>2485</v>
      </c>
      <c r="P63" s="91"/>
      <c r="Q63" s="90" t="s">
        <v>2466</v>
      </c>
    </row>
    <row r="64" spans="1:17" ht="18" x14ac:dyDescent="0.25">
      <c r="A64" s="86" t="str">
        <f>VLOOKUP(E64,'LISTADO ATM'!$A$2:$C$894,3,0)</f>
        <v>NORTE</v>
      </c>
      <c r="B64" s="117" t="s">
        <v>2566</v>
      </c>
      <c r="C64" s="87">
        <v>44203.132372685184</v>
      </c>
      <c r="D64" s="87" t="s">
        <v>2190</v>
      </c>
      <c r="E64" s="120">
        <v>854</v>
      </c>
      <c r="F64" s="86" t="str">
        <f>VLOOKUP(E64,VIP!$A$2:$O11151,2,0)</f>
        <v>DRBR854</v>
      </c>
      <c r="G64" s="119" t="str">
        <f>VLOOKUP(E64,'LISTADO ATM'!$A$2:$B$893,2,0)</f>
        <v xml:space="preserve">ATM Centro Comercial Blanco Batista </v>
      </c>
      <c r="H64" s="119" t="str">
        <f>VLOOKUP(E64,VIP!$A$2:$O16072,7,FALSE)</f>
        <v>Si</v>
      </c>
      <c r="I64" s="119" t="str">
        <f>VLOOKUP(E64,VIP!$A$2:$O8037,8,FALSE)</f>
        <v>Si</v>
      </c>
      <c r="J64" s="119" t="str">
        <f>VLOOKUP(E64,VIP!$A$2:$O7987,8,FALSE)</f>
        <v>Si</v>
      </c>
      <c r="K64" s="119" t="str">
        <f>VLOOKUP(E64,VIP!$A$2:$O11561,6,0)</f>
        <v>NO</v>
      </c>
      <c r="L64" s="119" t="s">
        <v>2254</v>
      </c>
      <c r="M64" s="88" t="s">
        <v>2473</v>
      </c>
      <c r="N64" s="88" t="s">
        <v>2483</v>
      </c>
      <c r="O64" s="119" t="s">
        <v>2484</v>
      </c>
      <c r="P64" s="91"/>
      <c r="Q64" s="90" t="s">
        <v>2254</v>
      </c>
    </row>
    <row r="65" spans="1:17" ht="18" x14ac:dyDescent="0.25">
      <c r="A65" s="86" t="str">
        <f>VLOOKUP(E65,'LISTADO ATM'!$A$2:$C$894,3,0)</f>
        <v>NORTE</v>
      </c>
      <c r="B65" s="117" t="s">
        <v>2574</v>
      </c>
      <c r="C65" s="87">
        <v>44203.165810185186</v>
      </c>
      <c r="D65" s="87" t="s">
        <v>2190</v>
      </c>
      <c r="E65" s="120">
        <v>720</v>
      </c>
      <c r="F65" s="86" t="str">
        <f>VLOOKUP(E65,VIP!$A$2:$O11152,2,0)</f>
        <v>DRBR12E</v>
      </c>
      <c r="G65" s="119" t="str">
        <f>VLOOKUP(E65,'LISTADO ATM'!$A$2:$B$893,2,0)</f>
        <v xml:space="preserve">ATM OMSA (Santiago) </v>
      </c>
      <c r="H65" s="119" t="str">
        <f>VLOOKUP(E65,VIP!$A$2:$O16073,7,FALSE)</f>
        <v>Si</v>
      </c>
      <c r="I65" s="119" t="str">
        <f>VLOOKUP(E65,VIP!$A$2:$O8038,8,FALSE)</f>
        <v>Si</v>
      </c>
      <c r="J65" s="119" t="str">
        <f>VLOOKUP(E65,VIP!$A$2:$O7988,8,FALSE)</f>
        <v>Si</v>
      </c>
      <c r="K65" s="119" t="str">
        <f>VLOOKUP(E65,VIP!$A$2:$O11562,6,0)</f>
        <v>NO</v>
      </c>
      <c r="L65" s="119" t="s">
        <v>2254</v>
      </c>
      <c r="M65" s="88" t="s">
        <v>2473</v>
      </c>
      <c r="N65" s="88" t="s">
        <v>2483</v>
      </c>
      <c r="O65" s="119" t="s">
        <v>2490</v>
      </c>
      <c r="P65" s="91"/>
      <c r="Q65" s="90" t="s">
        <v>2254</v>
      </c>
    </row>
    <row r="66" spans="1:17" ht="18" x14ac:dyDescent="0.25">
      <c r="A66" s="86" t="str">
        <f>VLOOKUP(E66,'LISTADO ATM'!$A$2:$C$894,3,0)</f>
        <v>SUR</v>
      </c>
      <c r="B66" s="117" t="s">
        <v>2575</v>
      </c>
      <c r="C66" s="87">
        <v>44203.330983796295</v>
      </c>
      <c r="D66" s="87" t="s">
        <v>2189</v>
      </c>
      <c r="E66" s="120">
        <v>592</v>
      </c>
      <c r="F66" s="86" t="str">
        <f>VLOOKUP(E66,VIP!$A$2:$O11153,2,0)</f>
        <v>DRBR081</v>
      </c>
      <c r="G66" s="119" t="str">
        <f>VLOOKUP(E66,'LISTADO ATM'!$A$2:$B$893,2,0)</f>
        <v xml:space="preserve">ATM Centro de Caja San Cristóbal I </v>
      </c>
      <c r="H66" s="119" t="str">
        <f>VLOOKUP(E66,VIP!$A$2:$O16074,7,FALSE)</f>
        <v>Si</v>
      </c>
      <c r="I66" s="119" t="str">
        <f>VLOOKUP(E66,VIP!$A$2:$O8039,8,FALSE)</f>
        <v>Si</v>
      </c>
      <c r="J66" s="119" t="str">
        <f>VLOOKUP(E66,VIP!$A$2:$O7989,8,FALSE)</f>
        <v>Si</v>
      </c>
      <c r="K66" s="119" t="str">
        <f>VLOOKUP(E66,VIP!$A$2:$O11563,6,0)</f>
        <v>SI</v>
      </c>
      <c r="L66" s="119" t="s">
        <v>2435</v>
      </c>
      <c r="M66" s="88" t="s">
        <v>2473</v>
      </c>
      <c r="N66" s="88" t="s">
        <v>2483</v>
      </c>
      <c r="O66" s="119" t="s">
        <v>2486</v>
      </c>
      <c r="P66" s="91"/>
      <c r="Q66" s="90" t="s">
        <v>2435</v>
      </c>
    </row>
    <row r="67" spans="1:17" ht="18" x14ac:dyDescent="0.25">
      <c r="A67" s="86" t="str">
        <f>VLOOKUP(E67,'LISTADO ATM'!$A$2:$C$894,3,0)</f>
        <v>DISTRITO NACIONAL</v>
      </c>
      <c r="B67" s="117" t="s">
        <v>2576</v>
      </c>
      <c r="C67" s="87">
        <v>44203.337395833332</v>
      </c>
      <c r="D67" s="87" t="s">
        <v>2189</v>
      </c>
      <c r="E67" s="120">
        <v>919</v>
      </c>
      <c r="F67" s="86" t="str">
        <f>VLOOKUP(E67,VIP!$A$2:$O11154,2,0)</f>
        <v>DRBR16F</v>
      </c>
      <c r="G67" s="119" t="str">
        <f>VLOOKUP(E67,'LISTADO ATM'!$A$2:$B$893,2,0)</f>
        <v xml:space="preserve">ATM S/M La Cadena Sarasota </v>
      </c>
      <c r="H67" s="119" t="str">
        <f>VLOOKUP(E67,VIP!$A$2:$O16075,7,FALSE)</f>
        <v>Si</v>
      </c>
      <c r="I67" s="119" t="str">
        <f>VLOOKUP(E67,VIP!$A$2:$O8040,8,FALSE)</f>
        <v>Si</v>
      </c>
      <c r="J67" s="119" t="str">
        <f>VLOOKUP(E67,VIP!$A$2:$O7990,8,FALSE)</f>
        <v>Si</v>
      </c>
      <c r="K67" s="119" t="str">
        <f>VLOOKUP(E67,VIP!$A$2:$O11564,6,0)</f>
        <v>SI</v>
      </c>
      <c r="L67" s="119" t="s">
        <v>2228</v>
      </c>
      <c r="M67" s="88" t="s">
        <v>2473</v>
      </c>
      <c r="N67" s="88" t="s">
        <v>2483</v>
      </c>
      <c r="O67" s="119" t="s">
        <v>2486</v>
      </c>
      <c r="P67" s="91"/>
      <c r="Q67" s="90" t="s">
        <v>2228</v>
      </c>
    </row>
    <row r="68" spans="1:17" ht="18" x14ac:dyDescent="0.25">
      <c r="A68" s="86" t="str">
        <f>VLOOKUP(E68,'LISTADO ATM'!$A$2:$C$894,3,0)</f>
        <v>DISTRITO NACIONAL</v>
      </c>
      <c r="B68" s="117" t="s">
        <v>2577</v>
      </c>
      <c r="C68" s="87">
        <v>44203.338252314818</v>
      </c>
      <c r="D68" s="87" t="s">
        <v>2189</v>
      </c>
      <c r="E68" s="120">
        <v>943</v>
      </c>
      <c r="F68" s="86" t="str">
        <f>VLOOKUP(E68,VIP!$A$2:$O11155,2,0)</f>
        <v>DRBR16K</v>
      </c>
      <c r="G68" s="119" t="str">
        <f>VLOOKUP(E68,'LISTADO ATM'!$A$2:$B$893,2,0)</f>
        <v xml:space="preserve">ATM Oficina Tránsito Terreste </v>
      </c>
      <c r="H68" s="119" t="str">
        <f>VLOOKUP(E68,VIP!$A$2:$O16076,7,FALSE)</f>
        <v>Si</v>
      </c>
      <c r="I68" s="119" t="str">
        <f>VLOOKUP(E68,VIP!$A$2:$O8041,8,FALSE)</f>
        <v>Si</v>
      </c>
      <c r="J68" s="119" t="str">
        <f>VLOOKUP(E68,VIP!$A$2:$O7991,8,FALSE)</f>
        <v>Si</v>
      </c>
      <c r="K68" s="119" t="str">
        <f>VLOOKUP(E68,VIP!$A$2:$O11565,6,0)</f>
        <v>NO</v>
      </c>
      <c r="L68" s="119" t="s">
        <v>2228</v>
      </c>
      <c r="M68" s="88" t="s">
        <v>2473</v>
      </c>
      <c r="N68" s="88" t="s">
        <v>2483</v>
      </c>
      <c r="O68" s="119" t="s">
        <v>2486</v>
      </c>
      <c r="P68" s="91"/>
      <c r="Q68" s="90" t="s">
        <v>2228</v>
      </c>
    </row>
    <row r="69" spans="1:17" ht="18" x14ac:dyDescent="0.25">
      <c r="A69" s="86" t="str">
        <f>VLOOKUP(E69,'LISTADO ATM'!$A$2:$C$894,3,0)</f>
        <v>NORTE</v>
      </c>
      <c r="B69" s="117" t="s">
        <v>2578</v>
      </c>
      <c r="C69" s="87">
        <v>44203.339097222219</v>
      </c>
      <c r="D69" s="87" t="s">
        <v>2190</v>
      </c>
      <c r="E69" s="120">
        <v>528</v>
      </c>
      <c r="F69" s="86" t="str">
        <f>VLOOKUP(E69,VIP!$A$2:$O11156,2,0)</f>
        <v>DRBR284</v>
      </c>
      <c r="G69" s="119" t="str">
        <f>VLOOKUP(E69,'LISTADO ATM'!$A$2:$B$893,2,0)</f>
        <v xml:space="preserve">ATM Ferretería Ochoa (Santiago) </v>
      </c>
      <c r="H69" s="119" t="str">
        <f>VLOOKUP(E69,VIP!$A$2:$O16077,7,FALSE)</f>
        <v>Si</v>
      </c>
      <c r="I69" s="119" t="str">
        <f>VLOOKUP(E69,VIP!$A$2:$O8042,8,FALSE)</f>
        <v>Si</v>
      </c>
      <c r="J69" s="119" t="str">
        <f>VLOOKUP(E69,VIP!$A$2:$O7992,8,FALSE)</f>
        <v>Si</v>
      </c>
      <c r="K69" s="119" t="str">
        <f>VLOOKUP(E69,VIP!$A$2:$O11566,6,0)</f>
        <v>NO</v>
      </c>
      <c r="L69" s="119" t="s">
        <v>2228</v>
      </c>
      <c r="M69" s="88" t="s">
        <v>2473</v>
      </c>
      <c r="N69" s="88" t="s">
        <v>2483</v>
      </c>
      <c r="O69" s="119" t="s">
        <v>2490</v>
      </c>
      <c r="P69" s="91"/>
      <c r="Q69" s="90" t="s">
        <v>2228</v>
      </c>
    </row>
    <row r="70" spans="1:17" ht="18" x14ac:dyDescent="0.25">
      <c r="A70" s="86" t="str">
        <f>VLOOKUP(E70,'LISTADO ATM'!$A$2:$C$894,3,0)</f>
        <v>DISTRITO NACIONAL</v>
      </c>
      <c r="B70" s="117" t="s">
        <v>2579</v>
      </c>
      <c r="C70" s="87">
        <v>44203.341817129629</v>
      </c>
      <c r="D70" s="87" t="s">
        <v>2189</v>
      </c>
      <c r="E70" s="120">
        <v>624</v>
      </c>
      <c r="F70" s="86" t="str">
        <f>VLOOKUP(E70,VIP!$A$2:$O11157,2,0)</f>
        <v>DRBR624</v>
      </c>
      <c r="G70" s="119" t="str">
        <f>VLOOKUP(E70,'LISTADO ATM'!$A$2:$B$893,2,0)</f>
        <v xml:space="preserve">ATM Policía Nacional I </v>
      </c>
      <c r="H70" s="119" t="str">
        <f>VLOOKUP(E70,VIP!$A$2:$O16078,7,FALSE)</f>
        <v>Si</v>
      </c>
      <c r="I70" s="119" t="str">
        <f>VLOOKUP(E70,VIP!$A$2:$O8043,8,FALSE)</f>
        <v>Si</v>
      </c>
      <c r="J70" s="119" t="str">
        <f>VLOOKUP(E70,VIP!$A$2:$O7993,8,FALSE)</f>
        <v>Si</v>
      </c>
      <c r="K70" s="119" t="str">
        <f>VLOOKUP(E70,VIP!$A$2:$O11567,6,0)</f>
        <v>NO</v>
      </c>
      <c r="L70" s="119" t="s">
        <v>2463</v>
      </c>
      <c r="M70" s="88" t="s">
        <v>2473</v>
      </c>
      <c r="N70" s="88" t="s">
        <v>2483</v>
      </c>
      <c r="O70" s="119" t="s">
        <v>2486</v>
      </c>
      <c r="P70" s="91"/>
      <c r="Q70" s="90" t="s">
        <v>2463</v>
      </c>
    </row>
  </sheetData>
  <autoFilter ref="A4:Q32">
    <sortState ref="A5:Q64">
      <sortCondition ref="C4:C3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33:B64 B71:B1048576">
    <cfRule type="duplicateValues" dxfId="589" priority="273047"/>
  </conditionalFormatting>
  <conditionalFormatting sqref="B33:B64 B71:B1048576">
    <cfRule type="duplicateValues" dxfId="588" priority="273051"/>
  </conditionalFormatting>
  <conditionalFormatting sqref="B1:B4 B33:B64 B71:B1048576">
    <cfRule type="duplicateValues" dxfId="587" priority="273054"/>
    <cfRule type="duplicateValues" dxfId="586" priority="273055"/>
    <cfRule type="duplicateValues" dxfId="585" priority="273056"/>
  </conditionalFormatting>
  <conditionalFormatting sqref="B1:B4 B33:B64 B71:B1048576">
    <cfRule type="duplicateValues" dxfId="584" priority="273066"/>
    <cfRule type="duplicateValues" dxfId="583" priority="273067"/>
  </conditionalFormatting>
  <conditionalFormatting sqref="B33:B64 B71:B1048576">
    <cfRule type="duplicateValues" dxfId="582" priority="273074"/>
    <cfRule type="duplicateValues" dxfId="581" priority="273075"/>
    <cfRule type="duplicateValues" dxfId="580" priority="273076"/>
  </conditionalFormatting>
  <conditionalFormatting sqref="B1:B28 B33:B64 B71:B1048576">
    <cfRule type="duplicateValues" dxfId="579" priority="213"/>
  </conditionalFormatting>
  <conditionalFormatting sqref="E9">
    <cfRule type="duplicateValues" dxfId="578" priority="166"/>
  </conditionalFormatting>
  <conditionalFormatting sqref="E9">
    <cfRule type="duplicateValues" dxfId="577" priority="164"/>
    <cfRule type="duplicateValues" dxfId="576" priority="165"/>
  </conditionalFormatting>
  <conditionalFormatting sqref="E9">
    <cfRule type="duplicateValues" dxfId="575" priority="161"/>
    <cfRule type="duplicateValues" dxfId="574" priority="162"/>
    <cfRule type="duplicateValues" dxfId="573" priority="163"/>
  </conditionalFormatting>
  <conditionalFormatting sqref="E9">
    <cfRule type="duplicateValues" dxfId="572" priority="160"/>
  </conditionalFormatting>
  <conditionalFormatting sqref="B9">
    <cfRule type="duplicateValues" dxfId="571" priority="159"/>
  </conditionalFormatting>
  <conditionalFormatting sqref="B9">
    <cfRule type="duplicateValues" dxfId="570" priority="156"/>
    <cfRule type="duplicateValues" dxfId="569" priority="157"/>
    <cfRule type="duplicateValues" dxfId="568" priority="158"/>
  </conditionalFormatting>
  <conditionalFormatting sqref="B9">
    <cfRule type="duplicateValues" dxfId="567" priority="154"/>
    <cfRule type="duplicateValues" dxfId="566" priority="155"/>
  </conditionalFormatting>
  <conditionalFormatting sqref="B9">
    <cfRule type="duplicateValues" dxfId="565" priority="153"/>
  </conditionalFormatting>
  <conditionalFormatting sqref="E9">
    <cfRule type="duplicateValues" dxfId="564" priority="152"/>
  </conditionalFormatting>
  <conditionalFormatting sqref="B9">
    <cfRule type="duplicateValues" dxfId="563" priority="151"/>
  </conditionalFormatting>
  <conditionalFormatting sqref="E10">
    <cfRule type="duplicateValues" dxfId="562" priority="150"/>
  </conditionalFormatting>
  <conditionalFormatting sqref="E10">
    <cfRule type="duplicateValues" dxfId="561" priority="148"/>
    <cfRule type="duplicateValues" dxfId="560" priority="149"/>
  </conditionalFormatting>
  <conditionalFormatting sqref="E10">
    <cfRule type="duplicateValues" dxfId="559" priority="145"/>
    <cfRule type="duplicateValues" dxfId="558" priority="146"/>
    <cfRule type="duplicateValues" dxfId="557" priority="147"/>
  </conditionalFormatting>
  <conditionalFormatting sqref="E10">
    <cfRule type="duplicateValues" dxfId="556" priority="144"/>
  </conditionalFormatting>
  <conditionalFormatting sqref="B10">
    <cfRule type="duplicateValues" dxfId="555" priority="143"/>
  </conditionalFormatting>
  <conditionalFormatting sqref="B10">
    <cfRule type="duplicateValues" dxfId="554" priority="140"/>
    <cfRule type="duplicateValues" dxfId="553" priority="141"/>
    <cfRule type="duplicateValues" dxfId="552" priority="142"/>
  </conditionalFormatting>
  <conditionalFormatting sqref="B10">
    <cfRule type="duplicateValues" dxfId="551" priority="138"/>
    <cfRule type="duplicateValues" dxfId="550" priority="139"/>
  </conditionalFormatting>
  <conditionalFormatting sqref="B10">
    <cfRule type="duplicateValues" dxfId="549" priority="137"/>
  </conditionalFormatting>
  <conditionalFormatting sqref="E10">
    <cfRule type="duplicateValues" dxfId="548" priority="136"/>
  </conditionalFormatting>
  <conditionalFormatting sqref="B10">
    <cfRule type="duplicateValues" dxfId="547" priority="135"/>
  </conditionalFormatting>
  <conditionalFormatting sqref="E11">
    <cfRule type="duplicateValues" dxfId="546" priority="134"/>
  </conditionalFormatting>
  <conditionalFormatting sqref="E11">
    <cfRule type="duplicateValues" dxfId="545" priority="132"/>
    <cfRule type="duplicateValues" dxfId="544" priority="133"/>
  </conditionalFormatting>
  <conditionalFormatting sqref="E11">
    <cfRule type="duplicateValues" dxfId="543" priority="129"/>
    <cfRule type="duplicateValues" dxfId="542" priority="130"/>
    <cfRule type="duplicateValues" dxfId="541" priority="131"/>
  </conditionalFormatting>
  <conditionalFormatting sqref="E11">
    <cfRule type="duplicateValues" dxfId="540" priority="128"/>
  </conditionalFormatting>
  <conditionalFormatting sqref="B11">
    <cfRule type="duplicateValues" dxfId="539" priority="127"/>
  </conditionalFormatting>
  <conditionalFormatting sqref="B11">
    <cfRule type="duplicateValues" dxfId="538" priority="124"/>
    <cfRule type="duplicateValues" dxfId="537" priority="125"/>
    <cfRule type="duplicateValues" dxfId="536" priority="126"/>
  </conditionalFormatting>
  <conditionalFormatting sqref="B11">
    <cfRule type="duplicateValues" dxfId="535" priority="122"/>
    <cfRule type="duplicateValues" dxfId="534" priority="123"/>
  </conditionalFormatting>
  <conditionalFormatting sqref="B11">
    <cfRule type="duplicateValues" dxfId="533" priority="121"/>
  </conditionalFormatting>
  <conditionalFormatting sqref="E11">
    <cfRule type="duplicateValues" dxfId="532" priority="120"/>
  </conditionalFormatting>
  <conditionalFormatting sqref="B11">
    <cfRule type="duplicateValues" dxfId="531" priority="119"/>
  </conditionalFormatting>
  <conditionalFormatting sqref="E71:E1048576 E1:E4 E33:E42">
    <cfRule type="duplicateValues" dxfId="530" priority="298959"/>
  </conditionalFormatting>
  <conditionalFormatting sqref="E71:E1048576 E1:E4 E33:E42">
    <cfRule type="duplicateValues" dxfId="529" priority="298963"/>
    <cfRule type="duplicateValues" dxfId="528" priority="298964"/>
  </conditionalFormatting>
  <conditionalFormatting sqref="E71:E1048576 E33:E42">
    <cfRule type="duplicateValues" dxfId="527" priority="298971"/>
    <cfRule type="duplicateValues" dxfId="526" priority="298972"/>
  </conditionalFormatting>
  <conditionalFormatting sqref="E71:E1048576 E33:E42">
    <cfRule type="duplicateValues" dxfId="525" priority="298977"/>
  </conditionalFormatting>
  <conditionalFormatting sqref="E71:E1048576 E1:E4 E33:E42">
    <cfRule type="duplicateValues" dxfId="524" priority="298980"/>
    <cfRule type="duplicateValues" dxfId="523" priority="298981"/>
    <cfRule type="duplicateValues" dxfId="522" priority="298982"/>
  </conditionalFormatting>
  <conditionalFormatting sqref="E71:E1048576 E33:E42">
    <cfRule type="duplicateValues" dxfId="521" priority="298992"/>
    <cfRule type="duplicateValues" dxfId="520" priority="298993"/>
    <cfRule type="duplicateValues" dxfId="519" priority="298994"/>
  </conditionalFormatting>
  <conditionalFormatting sqref="E71:E1048576 E1:E8 E33:E42">
    <cfRule type="duplicateValues" dxfId="518" priority="299009"/>
  </conditionalFormatting>
  <conditionalFormatting sqref="E5:E8">
    <cfRule type="duplicateValues" dxfId="517" priority="299162"/>
  </conditionalFormatting>
  <conditionalFormatting sqref="E5:E8">
    <cfRule type="duplicateValues" dxfId="516" priority="299163"/>
    <cfRule type="duplicateValues" dxfId="515" priority="299164"/>
  </conditionalFormatting>
  <conditionalFormatting sqref="E5:E8">
    <cfRule type="duplicateValues" dxfId="514" priority="299165"/>
    <cfRule type="duplicateValues" dxfId="513" priority="299166"/>
    <cfRule type="duplicateValues" dxfId="512" priority="299167"/>
  </conditionalFormatting>
  <conditionalFormatting sqref="B5:B8">
    <cfRule type="duplicateValues" dxfId="511" priority="299168"/>
  </conditionalFormatting>
  <conditionalFormatting sqref="B5:B8">
    <cfRule type="duplicateValues" dxfId="510" priority="299169"/>
    <cfRule type="duplicateValues" dxfId="509" priority="299170"/>
    <cfRule type="duplicateValues" dxfId="508" priority="299171"/>
  </conditionalFormatting>
  <conditionalFormatting sqref="B5:B8">
    <cfRule type="duplicateValues" dxfId="507" priority="299172"/>
    <cfRule type="duplicateValues" dxfId="506" priority="299173"/>
  </conditionalFormatting>
  <conditionalFormatting sqref="E12">
    <cfRule type="duplicateValues" dxfId="505" priority="299457"/>
  </conditionalFormatting>
  <conditionalFormatting sqref="E12">
    <cfRule type="duplicateValues" dxfId="504" priority="299458"/>
    <cfRule type="duplicateValues" dxfId="503" priority="299459"/>
  </conditionalFormatting>
  <conditionalFormatting sqref="E12">
    <cfRule type="duplicateValues" dxfId="502" priority="299460"/>
    <cfRule type="duplicateValues" dxfId="501" priority="299461"/>
    <cfRule type="duplicateValues" dxfId="500" priority="299462"/>
  </conditionalFormatting>
  <conditionalFormatting sqref="B12">
    <cfRule type="duplicateValues" dxfId="499" priority="299463"/>
  </conditionalFormatting>
  <conditionalFormatting sqref="B12">
    <cfRule type="duplicateValues" dxfId="498" priority="299464"/>
    <cfRule type="duplicateValues" dxfId="497" priority="299465"/>
    <cfRule type="duplicateValues" dxfId="496" priority="299466"/>
  </conditionalFormatting>
  <conditionalFormatting sqref="B12">
    <cfRule type="duplicateValues" dxfId="495" priority="299467"/>
    <cfRule type="duplicateValues" dxfId="494" priority="299468"/>
  </conditionalFormatting>
  <conditionalFormatting sqref="E13:E17">
    <cfRule type="duplicateValues" dxfId="493" priority="299793"/>
  </conditionalFormatting>
  <conditionalFormatting sqref="E13:E17">
    <cfRule type="duplicateValues" dxfId="492" priority="299794"/>
    <cfRule type="duplicateValues" dxfId="491" priority="299795"/>
  </conditionalFormatting>
  <conditionalFormatting sqref="E13:E17">
    <cfRule type="duplicateValues" dxfId="490" priority="299796"/>
    <cfRule type="duplicateValues" dxfId="489" priority="299797"/>
    <cfRule type="duplicateValues" dxfId="488" priority="299798"/>
  </conditionalFormatting>
  <conditionalFormatting sqref="B13:B17">
    <cfRule type="duplicateValues" dxfId="487" priority="299799"/>
  </conditionalFormatting>
  <conditionalFormatting sqref="B13:B17">
    <cfRule type="duplicateValues" dxfId="486" priority="299800"/>
    <cfRule type="duplicateValues" dxfId="485" priority="299801"/>
    <cfRule type="duplicateValues" dxfId="484" priority="299802"/>
  </conditionalFormatting>
  <conditionalFormatting sqref="B13:B17">
    <cfRule type="duplicateValues" dxfId="483" priority="299803"/>
    <cfRule type="duplicateValues" dxfId="482" priority="299804"/>
  </conditionalFormatting>
  <conditionalFormatting sqref="B5:B28">
    <cfRule type="duplicateValues" dxfId="481" priority="299867"/>
  </conditionalFormatting>
  <conditionalFormatting sqref="B5:B28">
    <cfRule type="duplicateValues" dxfId="480" priority="299869"/>
    <cfRule type="duplicateValues" dxfId="479" priority="299870"/>
    <cfRule type="duplicateValues" dxfId="478" priority="299871"/>
  </conditionalFormatting>
  <conditionalFormatting sqref="B5:B28">
    <cfRule type="duplicateValues" dxfId="477" priority="299875"/>
    <cfRule type="duplicateValues" dxfId="476" priority="299876"/>
  </conditionalFormatting>
  <conditionalFormatting sqref="E18:E42">
    <cfRule type="duplicateValues" dxfId="475" priority="300330"/>
  </conditionalFormatting>
  <conditionalFormatting sqref="E18:E42">
    <cfRule type="duplicateValues" dxfId="474" priority="300332"/>
    <cfRule type="duplicateValues" dxfId="473" priority="300333"/>
  </conditionalFormatting>
  <conditionalFormatting sqref="E18:E42">
    <cfRule type="duplicateValues" dxfId="472" priority="300336"/>
    <cfRule type="duplicateValues" dxfId="471" priority="300337"/>
    <cfRule type="duplicateValues" dxfId="470" priority="300338"/>
  </conditionalFormatting>
  <conditionalFormatting sqref="E55:E57">
    <cfRule type="duplicateValues" dxfId="469" priority="300412"/>
    <cfRule type="duplicateValues" dxfId="468" priority="300413"/>
  </conditionalFormatting>
  <conditionalFormatting sqref="E55:E57">
    <cfRule type="duplicateValues" dxfId="467" priority="300416"/>
    <cfRule type="duplicateValues" dxfId="466" priority="300417"/>
    <cfRule type="duplicateValues" dxfId="465" priority="300418"/>
  </conditionalFormatting>
  <conditionalFormatting sqref="E55:E57">
    <cfRule type="duplicateValues" dxfId="464" priority="300422"/>
    <cfRule type="duplicateValues" dxfId="463" priority="300423"/>
    <cfRule type="duplicateValues" dxfId="462" priority="300424"/>
    <cfRule type="duplicateValues" dxfId="461" priority="300425"/>
  </conditionalFormatting>
  <conditionalFormatting sqref="E55:E57">
    <cfRule type="duplicateValues" dxfId="460" priority="300430"/>
  </conditionalFormatting>
  <conditionalFormatting sqref="B18:B64">
    <cfRule type="duplicateValues" dxfId="459" priority="300432"/>
  </conditionalFormatting>
  <conditionalFormatting sqref="B18:B64">
    <cfRule type="duplicateValues" dxfId="458" priority="300434"/>
    <cfRule type="duplicateValues" dxfId="457" priority="300435"/>
    <cfRule type="duplicateValues" dxfId="456" priority="300436"/>
  </conditionalFormatting>
  <conditionalFormatting sqref="B18:B64">
    <cfRule type="duplicateValues" dxfId="455" priority="300440"/>
    <cfRule type="duplicateValues" dxfId="454" priority="300441"/>
  </conditionalFormatting>
  <conditionalFormatting sqref="E43:E54">
    <cfRule type="duplicateValues" dxfId="453" priority="56"/>
  </conditionalFormatting>
  <conditionalFormatting sqref="E43:E54">
    <cfRule type="duplicateValues" dxfId="452" priority="54"/>
    <cfRule type="duplicateValues" dxfId="451" priority="55"/>
  </conditionalFormatting>
  <conditionalFormatting sqref="E43:E54">
    <cfRule type="duplicateValues" dxfId="450" priority="52"/>
    <cfRule type="duplicateValues" dxfId="449" priority="53"/>
  </conditionalFormatting>
  <conditionalFormatting sqref="E43:E54">
    <cfRule type="duplicateValues" dxfId="448" priority="51"/>
  </conditionalFormatting>
  <conditionalFormatting sqref="E43:E54">
    <cfRule type="duplicateValues" dxfId="447" priority="48"/>
    <cfRule type="duplicateValues" dxfId="446" priority="49"/>
    <cfRule type="duplicateValues" dxfId="445" priority="50"/>
  </conditionalFormatting>
  <conditionalFormatting sqref="E43:E54">
    <cfRule type="duplicateValues" dxfId="444" priority="45"/>
    <cfRule type="duplicateValues" dxfId="443" priority="46"/>
    <cfRule type="duplicateValues" dxfId="442" priority="47"/>
  </conditionalFormatting>
  <conditionalFormatting sqref="E43:E54">
    <cfRule type="duplicateValues" dxfId="441" priority="44"/>
  </conditionalFormatting>
  <conditionalFormatting sqref="E43:E54">
    <cfRule type="duplicateValues" dxfId="440" priority="43"/>
  </conditionalFormatting>
  <conditionalFormatting sqref="E43:E54">
    <cfRule type="duplicateValues" dxfId="439" priority="41"/>
    <cfRule type="duplicateValues" dxfId="438" priority="42"/>
  </conditionalFormatting>
  <conditionalFormatting sqref="E43:E54">
    <cfRule type="duplicateValues" dxfId="437" priority="38"/>
    <cfRule type="duplicateValues" dxfId="436" priority="39"/>
    <cfRule type="duplicateValues" dxfId="435" priority="40"/>
  </conditionalFormatting>
  <conditionalFormatting sqref="E58:E64">
    <cfRule type="duplicateValues" dxfId="434" priority="36"/>
    <cfRule type="duplicateValues" dxfId="433" priority="37"/>
  </conditionalFormatting>
  <conditionalFormatting sqref="E58:E64">
    <cfRule type="duplicateValues" dxfId="432" priority="33"/>
    <cfRule type="duplicateValues" dxfId="431" priority="34"/>
    <cfRule type="duplicateValues" dxfId="430" priority="35"/>
  </conditionalFormatting>
  <conditionalFormatting sqref="E58:E64">
    <cfRule type="duplicateValues" dxfId="429" priority="29"/>
    <cfRule type="duplicateValues" dxfId="428" priority="30"/>
    <cfRule type="duplicateValues" dxfId="427" priority="31"/>
    <cfRule type="duplicateValues" dxfId="426" priority="32"/>
  </conditionalFormatting>
  <conditionalFormatting sqref="E58:E64">
    <cfRule type="duplicateValues" dxfId="425" priority="28"/>
  </conditionalFormatting>
  <conditionalFormatting sqref="B65:B70">
    <cfRule type="duplicateValues" dxfId="26" priority="27"/>
  </conditionalFormatting>
  <conditionalFormatting sqref="B65:B70">
    <cfRule type="duplicateValues" dxfId="25" priority="26"/>
  </conditionalFormatting>
  <conditionalFormatting sqref="B65:B70">
    <cfRule type="duplicateValues" dxfId="24" priority="23"/>
    <cfRule type="duplicateValues" dxfId="23" priority="24"/>
    <cfRule type="duplicateValues" dxfId="22" priority="25"/>
  </conditionalFormatting>
  <conditionalFormatting sqref="B65:B70">
    <cfRule type="duplicateValues" dxfId="21" priority="21"/>
    <cfRule type="duplicateValues" dxfId="20" priority="22"/>
  </conditionalFormatting>
  <conditionalFormatting sqref="B65:B70">
    <cfRule type="duplicateValues" dxfId="19" priority="18"/>
    <cfRule type="duplicateValues" dxfId="18" priority="19"/>
    <cfRule type="duplicateValues" dxfId="17" priority="20"/>
  </conditionalFormatting>
  <conditionalFormatting sqref="B65:B70">
    <cfRule type="duplicateValues" dxfId="16" priority="17"/>
  </conditionalFormatting>
  <conditionalFormatting sqref="B65:B70">
    <cfRule type="duplicateValues" dxfId="15" priority="16"/>
  </conditionalFormatting>
  <conditionalFormatting sqref="B65:B70">
    <cfRule type="duplicateValues" dxfId="14" priority="13"/>
    <cfRule type="duplicateValues" dxfId="13" priority="14"/>
    <cfRule type="duplicateValues" dxfId="12" priority="15"/>
  </conditionalFormatting>
  <conditionalFormatting sqref="B65:B70">
    <cfRule type="duplicateValues" dxfId="11" priority="11"/>
    <cfRule type="duplicateValues" dxfId="10" priority="12"/>
  </conditionalFormatting>
  <conditionalFormatting sqref="E65:E70">
    <cfRule type="duplicateValues" dxfId="9" priority="9"/>
    <cfRule type="duplicateValues" dxfId="8" priority="10"/>
  </conditionalFormatting>
  <conditionalFormatting sqref="E65:E70">
    <cfRule type="duplicateValues" dxfId="7" priority="6"/>
    <cfRule type="duplicateValues" dxfId="6" priority="7"/>
    <cfRule type="duplicateValues" dxfId="5" priority="8"/>
  </conditionalFormatting>
  <conditionalFormatting sqref="E65:E70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E65:E70">
    <cfRule type="duplicateValues" dxfId="0" priority="1"/>
  </conditionalFormatting>
  <hyperlinks>
    <hyperlink ref="B70" r:id="rId7" display="http://s460-helpdesk/CAisd/pdmweb.exe?OP=SEARCH+FACTORY=in+SKIPLIST=1+QBE.EQ.id=3464502"/>
    <hyperlink ref="B69" r:id="rId8" display="http://s460-helpdesk/CAisd/pdmweb.exe?OP=SEARCH+FACTORY=in+SKIPLIST=1+QBE.EQ.id=3464486"/>
    <hyperlink ref="B68" r:id="rId9" display="http://s460-helpdesk/CAisd/pdmweb.exe?OP=SEARCH+FACTORY=in+SKIPLIST=1+QBE.EQ.id=3464481"/>
    <hyperlink ref="B67" r:id="rId10" display="http://s460-helpdesk/CAisd/pdmweb.exe?OP=SEARCH+FACTORY=in+SKIPLIST=1+QBE.EQ.id=3464471"/>
    <hyperlink ref="B66" r:id="rId11" display="http://s460-helpdesk/CAisd/pdmweb.exe?OP=SEARCH+FACTORY=in+SKIPLIST=1+QBE.EQ.id=3464455"/>
    <hyperlink ref="B65" r:id="rId12" display="http://s460-helpdesk/CAisd/pdmweb.exe?OP=SEARCH+FACTORY=in+SKIPLIST=1+QBE.EQ.id=3464428"/>
  </hyperlinks>
  <pageMargins left="0.7" right="0.7" top="0.75" bottom="0.75" header="0.3" footer="0.3"/>
  <pageSetup scale="60" orientation="landscape" r:id="rId13"/>
  <legacy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opLeftCell="A25" zoomScale="85" zoomScaleNormal="85" workbookViewId="0">
      <selection sqref="A1:E115"/>
    </sheetView>
  </sheetViews>
  <sheetFormatPr baseColWidth="10" defaultColWidth="52.7109375" defaultRowHeight="15" x14ac:dyDescent="0.25"/>
  <cols>
    <col min="1" max="1" width="26.42578125" style="92" bestFit="1" customWidth="1"/>
    <col min="2" max="2" width="20.42578125" style="92" bestFit="1" customWidth="1"/>
    <col min="3" max="3" width="59" style="92" bestFit="1" customWidth="1"/>
    <col min="4" max="4" width="50" style="92" bestFit="1" customWidth="1"/>
    <col min="5" max="5" width="13.42578125" style="92" bestFit="1" customWidth="1"/>
    <col min="6" max="16384" width="52.7109375" style="92"/>
  </cols>
  <sheetData>
    <row r="1" spans="1:5" ht="22.5" x14ac:dyDescent="0.25">
      <c r="A1" s="136" t="s">
        <v>2480</v>
      </c>
      <c r="B1" s="137"/>
      <c r="C1" s="137"/>
      <c r="D1" s="137"/>
      <c r="E1" s="138"/>
    </row>
    <row r="2" spans="1:5" ht="22.5" x14ac:dyDescent="0.25">
      <c r="A2" s="136" t="s">
        <v>2158</v>
      </c>
      <c r="B2" s="137"/>
      <c r="C2" s="137"/>
      <c r="D2" s="137"/>
      <c r="E2" s="138"/>
    </row>
    <row r="3" spans="1:5" ht="25.5" x14ac:dyDescent="0.25">
      <c r="A3" s="139" t="s">
        <v>2480</v>
      </c>
      <c r="B3" s="140"/>
      <c r="C3" s="140"/>
      <c r="D3" s="140"/>
      <c r="E3" s="141"/>
    </row>
    <row r="4" spans="1:5" ht="18.75" thickBot="1" x14ac:dyDescent="0.3">
      <c r="A4" s="93"/>
      <c r="B4" s="94"/>
      <c r="C4" s="95"/>
      <c r="D4" s="96"/>
      <c r="E4" s="97"/>
    </row>
    <row r="5" spans="1:5" ht="18.75" thickBot="1" x14ac:dyDescent="0.3">
      <c r="A5" s="98" t="s">
        <v>2423</v>
      </c>
      <c r="B5" s="99">
        <v>44348.25</v>
      </c>
      <c r="C5" s="100"/>
      <c r="D5" s="101"/>
      <c r="E5" s="102"/>
    </row>
    <row r="6" spans="1:5" ht="18.75" thickBot="1" x14ac:dyDescent="0.3">
      <c r="A6" s="98" t="s">
        <v>2424</v>
      </c>
      <c r="B6" s="99">
        <v>44348.75</v>
      </c>
      <c r="C6" s="100"/>
      <c r="D6" s="101"/>
      <c r="E6" s="102"/>
    </row>
    <row r="7" spans="1:5" ht="18.75" thickBot="1" x14ac:dyDescent="0.3">
      <c r="A7" s="103"/>
      <c r="B7" s="104"/>
      <c r="C7" s="105"/>
      <c r="D7" s="106"/>
      <c r="E7" s="107"/>
    </row>
    <row r="8" spans="1:5" ht="18.75" thickBot="1" x14ac:dyDescent="0.3">
      <c r="A8" s="142" t="s">
        <v>2425</v>
      </c>
      <c r="B8" s="143"/>
      <c r="C8" s="143"/>
      <c r="D8" s="143"/>
      <c r="E8" s="144"/>
    </row>
    <row r="9" spans="1:5" ht="18" x14ac:dyDescent="0.25">
      <c r="A9" s="108" t="s">
        <v>15</v>
      </c>
      <c r="B9" s="108" t="s">
        <v>2426</v>
      </c>
      <c r="C9" s="109" t="s">
        <v>46</v>
      </c>
      <c r="D9" s="109" t="s">
        <v>2433</v>
      </c>
      <c r="E9" s="109" t="s">
        <v>2427</v>
      </c>
    </row>
    <row r="10" spans="1:5" ht="18" x14ac:dyDescent="0.25">
      <c r="A10" s="120" t="str">
        <f>VLOOKUP(B10,'[1]LISTADO ATM'!$A$2:$C$817,3,0)</f>
        <v>NORTE</v>
      </c>
      <c r="B10" s="120">
        <v>832</v>
      </c>
      <c r="C10" s="120" t="str">
        <f>VLOOKUP(B10,'[1]LISTADO ATM'!$A$2:$B$816,2,0)</f>
        <v xml:space="preserve">ATM Hospital Traumatológico La Vega </v>
      </c>
      <c r="D10" s="121" t="s">
        <v>2493</v>
      </c>
      <c r="E10" s="117">
        <v>335753905</v>
      </c>
    </row>
    <row r="11" spans="1:5" ht="18" x14ac:dyDescent="0.25">
      <c r="A11" s="120" t="str">
        <f>VLOOKUP(B11,'[1]LISTADO ATM'!$A$2:$C$817,3,0)</f>
        <v>NORTE</v>
      </c>
      <c r="B11" s="120">
        <v>520</v>
      </c>
      <c r="C11" s="120" t="str">
        <f>VLOOKUP(B11,'[1]LISTADO ATM'!$A$2:$B$816,2,0)</f>
        <v xml:space="preserve">ATM Cooperativa Navarrete (COOPNAVA) </v>
      </c>
      <c r="D11" s="121" t="s">
        <v>2493</v>
      </c>
      <c r="E11" s="117" t="s">
        <v>2500</v>
      </c>
    </row>
    <row r="12" spans="1:5" ht="18" x14ac:dyDescent="0.25">
      <c r="A12" s="120" t="str">
        <f>VLOOKUP(B12,'[1]LISTADO ATM'!$A$2:$C$817,3,0)</f>
        <v>SUR</v>
      </c>
      <c r="B12" s="120">
        <v>730</v>
      </c>
      <c r="C12" s="120" t="str">
        <f>VLOOKUP(B12,'[1]LISTADO ATM'!$A$2:$B$816,2,0)</f>
        <v xml:space="preserve">ATM Palacio de Justicia Barahona </v>
      </c>
      <c r="D12" s="121" t="s">
        <v>2493</v>
      </c>
      <c r="E12" s="117">
        <v>335753039</v>
      </c>
    </row>
    <row r="13" spans="1:5" ht="18" x14ac:dyDescent="0.25">
      <c r="A13" s="120" t="str">
        <f>VLOOKUP(B13,'[1]LISTADO ATM'!$A$2:$C$817,3,0)</f>
        <v>SUR</v>
      </c>
      <c r="B13" s="120">
        <v>249</v>
      </c>
      <c r="C13" s="120" t="str">
        <f>VLOOKUP(B13,'[1]LISTADO ATM'!$A$2:$B$816,2,0)</f>
        <v xml:space="preserve">ATM Banco Agrícola Neiba </v>
      </c>
      <c r="D13" s="121" t="s">
        <v>2493</v>
      </c>
      <c r="E13" s="117">
        <v>335753631</v>
      </c>
    </row>
    <row r="14" spans="1:5" ht="18" x14ac:dyDescent="0.25">
      <c r="A14" s="120" t="str">
        <f>VLOOKUP(B14,'[1]LISTADO ATM'!$A$2:$C$817,3,0)</f>
        <v>NORTE</v>
      </c>
      <c r="B14" s="120">
        <v>857</v>
      </c>
      <c r="C14" s="120" t="str">
        <f>VLOOKUP(B14,'[1]LISTADO ATM'!$A$2:$B$816,2,0)</f>
        <v xml:space="preserve">ATM Oficina Los Alamos </v>
      </c>
      <c r="D14" s="121" t="s">
        <v>2493</v>
      </c>
      <c r="E14" s="117" t="s">
        <v>2504</v>
      </c>
    </row>
    <row r="15" spans="1:5" ht="18" x14ac:dyDescent="0.25">
      <c r="A15" s="120" t="str">
        <f>VLOOKUP(B15,'[1]LISTADO ATM'!$A$2:$C$817,3,0)</f>
        <v>DISTRITO NACIONAL</v>
      </c>
      <c r="B15" s="120">
        <v>354</v>
      </c>
      <c r="C15" s="120" t="str">
        <f>VLOOKUP(B15,'[1]LISTADO ATM'!$A$2:$B$816,2,0)</f>
        <v xml:space="preserve">ATM Oficina Núñez de Cáceres II </v>
      </c>
      <c r="D15" s="121" t="s">
        <v>2493</v>
      </c>
      <c r="E15" s="117">
        <v>335755006</v>
      </c>
    </row>
    <row r="16" spans="1:5" ht="18" x14ac:dyDescent="0.25">
      <c r="A16" s="120" t="str">
        <f>VLOOKUP(B16,'[1]LISTADO ATM'!$A$2:$C$817,3,0)</f>
        <v>NORTE</v>
      </c>
      <c r="B16" s="120">
        <v>740</v>
      </c>
      <c r="C16" s="120" t="str">
        <f>VLOOKUP(B16,'[1]LISTADO ATM'!$A$2:$B$816,2,0)</f>
        <v xml:space="preserve">ATM EDENORTE (Santiago) </v>
      </c>
      <c r="D16" s="121" t="s">
        <v>2493</v>
      </c>
      <c r="E16" s="117">
        <v>335755206</v>
      </c>
    </row>
    <row r="17" spans="1:5" ht="18" x14ac:dyDescent="0.25">
      <c r="A17" s="120" t="str">
        <f>VLOOKUP(B17,'[1]LISTADO ATM'!$A$2:$C$817,3,0)</f>
        <v>SUR</v>
      </c>
      <c r="B17" s="120">
        <v>750</v>
      </c>
      <c r="C17" s="120" t="str">
        <f>VLOOKUP(B17,'[1]LISTADO ATM'!$A$2:$B$816,2,0)</f>
        <v xml:space="preserve">ATM UNP Duvergé </v>
      </c>
      <c r="D17" s="121" t="s">
        <v>2493</v>
      </c>
      <c r="E17" s="117" t="s">
        <v>2517</v>
      </c>
    </row>
    <row r="18" spans="1:5" ht="18" x14ac:dyDescent="0.25">
      <c r="A18" s="120" t="str">
        <f>VLOOKUP(B18,'[1]LISTADO ATM'!$A$2:$C$817,3,0)</f>
        <v>DISTRITO NACIONAL</v>
      </c>
      <c r="B18" s="120">
        <v>755</v>
      </c>
      <c r="C18" s="120" t="str">
        <f>VLOOKUP(B18,'[1]LISTADO ATM'!$A$2:$B$816,2,0)</f>
        <v xml:space="preserve">ATM Oficina Galería del Este (Plaza) </v>
      </c>
      <c r="D18" s="121" t="s">
        <v>2493</v>
      </c>
      <c r="E18" s="117">
        <v>335755480</v>
      </c>
    </row>
    <row r="19" spans="1:5" ht="18" x14ac:dyDescent="0.25">
      <c r="A19" s="120" t="str">
        <f>VLOOKUP(B19,'[1]LISTADO ATM'!$A$2:$C$817,3,0)</f>
        <v>ESTE</v>
      </c>
      <c r="B19" s="120">
        <v>660</v>
      </c>
      <c r="C19" s="120" t="str">
        <f>VLOOKUP(B19,'[1]LISTADO ATM'!$A$2:$B$816,2,0)</f>
        <v>ATM Oficina Romana Norte II</v>
      </c>
      <c r="D19" s="121" t="s">
        <v>2493</v>
      </c>
      <c r="E19" s="117">
        <v>335755732</v>
      </c>
    </row>
    <row r="20" spans="1:5" ht="18" x14ac:dyDescent="0.25">
      <c r="A20" s="120" t="str">
        <f>VLOOKUP(B20,'[1]LISTADO ATM'!$A$2:$C$817,3,0)</f>
        <v>NORTE</v>
      </c>
      <c r="B20" s="120">
        <v>807</v>
      </c>
      <c r="C20" s="120" t="str">
        <f>VLOOKUP(B20,'[1]LISTADO ATM'!$A$2:$B$816,2,0)</f>
        <v xml:space="preserve">ATM S/M Morel (Mao) </v>
      </c>
      <c r="D20" s="121" t="s">
        <v>2493</v>
      </c>
      <c r="E20" s="117">
        <v>335755826</v>
      </c>
    </row>
    <row r="21" spans="1:5" ht="18" x14ac:dyDescent="0.25">
      <c r="A21" s="120" t="str">
        <f>VLOOKUP(B21,'[1]LISTADO ATM'!$A$2:$C$817,3,0)</f>
        <v>ESTE</v>
      </c>
      <c r="B21" s="120">
        <v>945</v>
      </c>
      <c r="C21" s="120" t="str">
        <f>VLOOKUP(B21,'[1]LISTADO ATM'!$A$2:$B$816,2,0)</f>
        <v xml:space="preserve">ATM UNP El Valle (Hato Mayor) </v>
      </c>
      <c r="D21" s="121" t="s">
        <v>2493</v>
      </c>
      <c r="E21" s="117">
        <v>335755088</v>
      </c>
    </row>
    <row r="22" spans="1:5" ht="18" x14ac:dyDescent="0.25">
      <c r="A22" s="120" t="str">
        <f>VLOOKUP(B22,'[1]LISTADO ATM'!$A$2:$C$817,3,0)</f>
        <v>DISTRITO NACIONAL</v>
      </c>
      <c r="B22" s="120">
        <v>147</v>
      </c>
      <c r="C22" s="120" t="str">
        <f>VLOOKUP(B22,'[1]LISTADO ATM'!$A$2:$B$816,2,0)</f>
        <v xml:space="preserve">ATM Kiosco Megacentro I </v>
      </c>
      <c r="D22" s="121" t="s">
        <v>2493</v>
      </c>
      <c r="E22" s="117">
        <v>335755250</v>
      </c>
    </row>
    <row r="23" spans="1:5" ht="18" x14ac:dyDescent="0.25">
      <c r="A23" s="120" t="str">
        <f>VLOOKUP(B23,'[1]LISTADO ATM'!$A$2:$C$817,3,0)</f>
        <v>DISTRITO NACIONAL</v>
      </c>
      <c r="B23" s="120">
        <v>152</v>
      </c>
      <c r="C23" s="120" t="str">
        <f>VLOOKUP(B23,'[1]LISTADO ATM'!$A$2:$B$816,2,0)</f>
        <v xml:space="preserve">ATM Kiosco Megacentro II </v>
      </c>
      <c r="D23" s="121" t="s">
        <v>2493</v>
      </c>
      <c r="E23" s="117">
        <v>335755251</v>
      </c>
    </row>
    <row r="24" spans="1:5" ht="18" x14ac:dyDescent="0.25">
      <c r="A24" s="120" t="str">
        <f>VLOOKUP(B24,'[1]LISTADO ATM'!$A$2:$C$817,3,0)</f>
        <v>DISTRITO NACIONAL</v>
      </c>
      <c r="B24" s="120">
        <v>946</v>
      </c>
      <c r="C24" s="120" t="str">
        <f>VLOOKUP(B24,'[1]LISTADO ATM'!$A$2:$B$816,2,0)</f>
        <v xml:space="preserve">ATM Oficina Núñez de Cáceres I </v>
      </c>
      <c r="D24" s="121" t="s">
        <v>2493</v>
      </c>
      <c r="E24" s="117" t="s">
        <v>2508</v>
      </c>
    </row>
    <row r="25" spans="1:5" ht="18" x14ac:dyDescent="0.25">
      <c r="A25" s="120" t="str">
        <f>VLOOKUP(B25,'[1]LISTADO ATM'!$A$2:$C$817,3,0)</f>
        <v>DISTRITO NACIONAL</v>
      </c>
      <c r="B25" s="120">
        <v>812</v>
      </c>
      <c r="C25" s="120" t="str">
        <f>VLOOKUP(B25,'[1]LISTADO ATM'!$A$2:$B$816,2,0)</f>
        <v xml:space="preserve">ATM Canasta del Pueblo </v>
      </c>
      <c r="D25" s="121" t="s">
        <v>2493</v>
      </c>
      <c r="E25" s="117">
        <v>335755493</v>
      </c>
    </row>
    <row r="26" spans="1:5" ht="18" x14ac:dyDescent="0.25">
      <c r="A26" s="120" t="str">
        <f>VLOOKUP(B26,'[1]LISTADO ATM'!$A$2:$C$817,3,0)</f>
        <v>SUR</v>
      </c>
      <c r="B26" s="120">
        <v>403</v>
      </c>
      <c r="C26" s="120" t="str">
        <f>VLOOKUP(B26,'[1]LISTADO ATM'!$A$2:$B$816,2,0)</f>
        <v xml:space="preserve">ATM Oficina Vicente Noble </v>
      </c>
      <c r="D26" s="121" t="s">
        <v>2493</v>
      </c>
      <c r="E26" s="117" t="s">
        <v>2499</v>
      </c>
    </row>
    <row r="27" spans="1:5" ht="18" x14ac:dyDescent="0.25">
      <c r="A27" s="120" t="str">
        <f>VLOOKUP(B27,'[1]LISTADO ATM'!$A$2:$C$817,3,0)</f>
        <v>DISTRITO NACIONAL</v>
      </c>
      <c r="B27" s="120">
        <v>958</v>
      </c>
      <c r="C27" s="120" t="str">
        <f>VLOOKUP(B27,'[1]LISTADO ATM'!$A$2:$B$816,2,0)</f>
        <v xml:space="preserve">ATM Olé Aut. San Isidro </v>
      </c>
      <c r="D27" s="121" t="s">
        <v>2493</v>
      </c>
      <c r="E27" s="117">
        <v>335753455</v>
      </c>
    </row>
    <row r="28" spans="1:5" ht="18" x14ac:dyDescent="0.25">
      <c r="A28" s="120" t="str">
        <f>VLOOKUP(B28,'[1]LISTADO ATM'!$A$2:$C$817,3,0)</f>
        <v>NORTE</v>
      </c>
      <c r="B28" s="120">
        <v>986</v>
      </c>
      <c r="C28" s="120" t="str">
        <f>VLOOKUP(B28,'[1]LISTADO ATM'!$A$2:$B$816,2,0)</f>
        <v xml:space="preserve">ATM S/M Jumbo (La Vega) </v>
      </c>
      <c r="D28" s="121" t="s">
        <v>2493</v>
      </c>
      <c r="E28" s="117">
        <v>335755110</v>
      </c>
    </row>
    <row r="29" spans="1:5" ht="18" x14ac:dyDescent="0.25">
      <c r="A29" s="120" t="str">
        <f>VLOOKUP(B29,'[1]LISTADO ATM'!$A$2:$C$817,3,0)</f>
        <v>NORTE</v>
      </c>
      <c r="B29" s="120">
        <v>937</v>
      </c>
      <c r="C29" s="120" t="str">
        <f>VLOOKUP(B29,'[1]LISTADO ATM'!$A$2:$B$816,2,0)</f>
        <v xml:space="preserve">ATM Autobanco Oficina La Vega II </v>
      </c>
      <c r="D29" s="121" t="s">
        <v>2493</v>
      </c>
      <c r="E29" s="117">
        <v>335753982</v>
      </c>
    </row>
    <row r="30" spans="1:5" ht="18" x14ac:dyDescent="0.25">
      <c r="A30" s="120" t="str">
        <f>VLOOKUP(B30,'[1]LISTADO ATM'!$A$2:$C$817,3,0)</f>
        <v>ESTE</v>
      </c>
      <c r="B30" s="120">
        <v>114</v>
      </c>
      <c r="C30" s="120" t="str">
        <f>VLOOKUP(B30,'[1]LISTADO ATM'!$A$2:$B$816,2,0)</f>
        <v xml:space="preserve">ATM Oficina Hato Mayor </v>
      </c>
      <c r="D30" s="121" t="s">
        <v>2493</v>
      </c>
      <c r="E30" s="117">
        <v>335755243</v>
      </c>
    </row>
    <row r="31" spans="1:5" ht="18" x14ac:dyDescent="0.25">
      <c r="A31" s="120" t="str">
        <f>VLOOKUP(B31,'[1]LISTADO ATM'!$A$2:$C$817,3,0)</f>
        <v>DISTRITO NACIONAL</v>
      </c>
      <c r="B31" s="120">
        <v>561</v>
      </c>
      <c r="C31" s="120" t="str">
        <f>VLOOKUP(B31,'[1]LISTADO ATM'!$A$2:$B$816,2,0)</f>
        <v xml:space="preserve">ATM Comando Regional P.N. S.D. Este </v>
      </c>
      <c r="D31" s="121" t="s">
        <v>2493</v>
      </c>
      <c r="E31" s="117">
        <v>335755244</v>
      </c>
    </row>
    <row r="32" spans="1:5" ht="18" x14ac:dyDescent="0.25">
      <c r="A32" s="120" t="str">
        <f>VLOOKUP(B32,'[1]LISTADO ATM'!$A$2:$C$817,3,0)</f>
        <v>NORTE</v>
      </c>
      <c r="B32" s="120">
        <v>310</v>
      </c>
      <c r="C32" s="120" t="str">
        <f>VLOOKUP(B32,'[1]LISTADO ATM'!$A$2:$B$816,2,0)</f>
        <v xml:space="preserve">ATM Farmacia San Judas Tadeo Jarabacoa </v>
      </c>
      <c r="D32" s="121" t="s">
        <v>2493</v>
      </c>
      <c r="E32" s="117">
        <v>335755245</v>
      </c>
    </row>
    <row r="33" spans="1:5" ht="18" x14ac:dyDescent="0.25">
      <c r="A33" s="120" t="str">
        <f>VLOOKUP(B33,'[1]LISTADO ATM'!$A$2:$C$817,3,0)</f>
        <v>NORTE</v>
      </c>
      <c r="B33" s="120">
        <v>402</v>
      </c>
      <c r="C33" s="120" t="str">
        <f>VLOOKUP(B33,'[1]LISTADO ATM'!$A$2:$B$816,2,0)</f>
        <v xml:space="preserve">ATM La Sirena La Vega </v>
      </c>
      <c r="D33" s="121" t="s">
        <v>2493</v>
      </c>
      <c r="E33" s="117">
        <v>335755252</v>
      </c>
    </row>
    <row r="34" spans="1:5" ht="18" x14ac:dyDescent="0.25">
      <c r="A34" s="120" t="str">
        <f>VLOOKUP(B34,'[1]LISTADO ATM'!$A$2:$C$817,3,0)</f>
        <v>NORTE</v>
      </c>
      <c r="B34" s="120">
        <v>895</v>
      </c>
      <c r="C34" s="120" t="str">
        <f>VLOOKUP(B34,'[1]LISTADO ATM'!$A$2:$B$816,2,0)</f>
        <v xml:space="preserve">ATM S/M Bravo (Santiago) </v>
      </c>
      <c r="D34" s="121" t="s">
        <v>2493</v>
      </c>
      <c r="E34" s="117" t="s">
        <v>2511</v>
      </c>
    </row>
    <row r="35" spans="1:5" ht="18" x14ac:dyDescent="0.25">
      <c r="A35" s="120" t="str">
        <f>VLOOKUP(B35,'[1]LISTADO ATM'!$A$2:$C$817,3,0)</f>
        <v>DISTRITO NACIONAL</v>
      </c>
      <c r="B35" s="120">
        <v>655</v>
      </c>
      <c r="C35" s="120" t="str">
        <f>VLOOKUP(B35,'[1]LISTADO ATM'!$A$2:$B$816,2,0)</f>
        <v>ATM Farmacia Sandra</v>
      </c>
      <c r="D35" s="121" t="s">
        <v>2493</v>
      </c>
      <c r="E35" s="117">
        <v>335755246</v>
      </c>
    </row>
    <row r="36" spans="1:5" ht="18" x14ac:dyDescent="0.25">
      <c r="A36" s="120" t="str">
        <f>VLOOKUP(B36,'[1]LISTADO ATM'!$A$2:$C$817,3,0)</f>
        <v>NORTE</v>
      </c>
      <c r="B36" s="120">
        <v>413</v>
      </c>
      <c r="C36" s="120" t="str">
        <f>VLOOKUP(B36,'[1]LISTADO ATM'!$A$2:$B$816,2,0)</f>
        <v xml:space="preserve">ATM UNP Las Galeras Samaná </v>
      </c>
      <c r="D36" s="121" t="s">
        <v>2493</v>
      </c>
      <c r="E36" s="117">
        <v>335755316</v>
      </c>
    </row>
    <row r="37" spans="1:5" ht="18" x14ac:dyDescent="0.25">
      <c r="A37" s="120" t="str">
        <f>VLOOKUP(B37,'[1]LISTADO ATM'!$A$2:$C$817,3,0)</f>
        <v>DISTRITO NACIONAL</v>
      </c>
      <c r="B37" s="120">
        <v>725</v>
      </c>
      <c r="C37" s="120" t="str">
        <f>VLOOKUP(B37,'[1]LISTADO ATM'!$A$2:$B$816,2,0)</f>
        <v xml:space="preserve">ATM El Huacal II  </v>
      </c>
      <c r="D37" s="121" t="s">
        <v>2493</v>
      </c>
      <c r="E37" s="117">
        <v>335755501</v>
      </c>
    </row>
    <row r="38" spans="1:5" ht="18" x14ac:dyDescent="0.25">
      <c r="A38" s="120" t="str">
        <f>VLOOKUP(B38,'[1]LISTADO ATM'!$A$2:$C$817,3,0)</f>
        <v>SUR</v>
      </c>
      <c r="B38" s="120">
        <v>297</v>
      </c>
      <c r="C38" s="120" t="str">
        <f>VLOOKUP(B38,'[1]LISTADO ATM'!$A$2:$B$816,2,0)</f>
        <v xml:space="preserve">ATM S/M Cadena Ocoa </v>
      </c>
      <c r="D38" s="121" t="s">
        <v>2493</v>
      </c>
      <c r="E38" s="117" t="s">
        <v>2510</v>
      </c>
    </row>
    <row r="39" spans="1:5" ht="18" x14ac:dyDescent="0.25">
      <c r="A39" s="120" t="str">
        <f>VLOOKUP(B39,'[1]LISTADO ATM'!$A$2:$C$817,3,0)</f>
        <v>SUR</v>
      </c>
      <c r="B39" s="120">
        <v>825</v>
      </c>
      <c r="C39" s="120" t="str">
        <f>VLOOKUP(B39,'[1]LISTADO ATM'!$A$2:$B$816,2,0)</f>
        <v xml:space="preserve">ATM Estacion Eco Cibeles (Las Matas de Farfán) </v>
      </c>
      <c r="D39" s="121" t="s">
        <v>2493</v>
      </c>
      <c r="E39" s="117" t="s">
        <v>2497</v>
      </c>
    </row>
    <row r="40" spans="1:5" ht="18" x14ac:dyDescent="0.25">
      <c r="A40" s="120" t="str">
        <f>VLOOKUP(B40,'[1]LISTADO ATM'!$A$2:$C$817,3,0)</f>
        <v>DISTRITO NACIONAL</v>
      </c>
      <c r="B40" s="120">
        <v>709</v>
      </c>
      <c r="C40" s="120" t="str">
        <f>VLOOKUP(B40,'[1]LISTADO ATM'!$A$2:$B$816,2,0)</f>
        <v xml:space="preserve">ATM Seguros Maestro SEMMA  </v>
      </c>
      <c r="D40" s="121" t="s">
        <v>2493</v>
      </c>
      <c r="E40" s="117">
        <v>335755727</v>
      </c>
    </row>
    <row r="41" spans="1:5" ht="18" x14ac:dyDescent="0.25">
      <c r="A41" s="120" t="str">
        <f>VLOOKUP(B41,'[1]LISTADO ATM'!$A$2:$C$817,3,0)</f>
        <v>DISTRITO NACIONAL</v>
      </c>
      <c r="B41" s="120">
        <v>588</v>
      </c>
      <c r="C41" s="120" t="str">
        <f>VLOOKUP(B41,'[1]LISTADO ATM'!$A$2:$B$816,2,0)</f>
        <v xml:space="preserve">ATM INAVI </v>
      </c>
      <c r="D41" s="121" t="s">
        <v>2493</v>
      </c>
      <c r="E41" s="117">
        <v>335755836</v>
      </c>
    </row>
    <row r="42" spans="1:5" ht="18" x14ac:dyDescent="0.25">
      <c r="A42" s="120" t="str">
        <f>VLOOKUP(B42,'[1]LISTADO ATM'!$A$2:$C$817,3,0)</f>
        <v>DISTRITO NACIONAL</v>
      </c>
      <c r="B42" s="120">
        <v>516</v>
      </c>
      <c r="C42" s="120" t="str">
        <f>VLOOKUP(B42,'[1]LISTADO ATM'!$A$2:$B$816,2,0)</f>
        <v xml:space="preserve">ATM Oficina Gascue </v>
      </c>
      <c r="D42" s="121" t="s">
        <v>2493</v>
      </c>
      <c r="E42" s="117">
        <v>335753908</v>
      </c>
    </row>
    <row r="43" spans="1:5" ht="18.75" thickBot="1" x14ac:dyDescent="0.3">
      <c r="A43" s="113" t="s">
        <v>2428</v>
      </c>
      <c r="B43" s="116">
        <f>COUNT(B10:B42)</f>
        <v>33</v>
      </c>
      <c r="C43" s="145"/>
      <c r="D43" s="146"/>
      <c r="E43" s="147"/>
    </row>
    <row r="44" spans="1:5" ht="15.75" thickBot="1" x14ac:dyDescent="0.3"/>
    <row r="45" spans="1:5" ht="18.75" thickBot="1" x14ac:dyDescent="0.3">
      <c r="A45" s="142" t="s">
        <v>2430</v>
      </c>
      <c r="B45" s="143"/>
      <c r="C45" s="143"/>
      <c r="D45" s="143"/>
      <c r="E45" s="144"/>
    </row>
    <row r="46" spans="1:5" ht="18" x14ac:dyDescent="0.25">
      <c r="A46" s="108" t="s">
        <v>15</v>
      </c>
      <c r="B46" s="108" t="s">
        <v>2426</v>
      </c>
      <c r="C46" s="109" t="s">
        <v>46</v>
      </c>
      <c r="D46" s="109" t="s">
        <v>2433</v>
      </c>
      <c r="E46" s="109" t="s">
        <v>2427</v>
      </c>
    </row>
    <row r="47" spans="1:5" ht="18" x14ac:dyDescent="0.25">
      <c r="A47" s="120" t="str">
        <f>VLOOKUP(B47,'[1]LISTADO ATM'!$A$2:$C$817,3,0)</f>
        <v>DISTRITO NACIONAL</v>
      </c>
      <c r="B47" s="120">
        <v>527</v>
      </c>
      <c r="C47" s="120" t="str">
        <f>VLOOKUP(B47,'[1]LISTADO ATM'!$A$2:$B$816,2,0)</f>
        <v>ATM Oficina Zona Oriental II</v>
      </c>
      <c r="D47" s="122" t="s">
        <v>2455</v>
      </c>
      <c r="E47" s="117">
        <v>335753604</v>
      </c>
    </row>
    <row r="48" spans="1:5" ht="18" x14ac:dyDescent="0.25">
      <c r="A48" s="120" t="str">
        <f>VLOOKUP(B48,'[1]LISTADO ATM'!$A$2:$C$817,3,0)</f>
        <v>SUR</v>
      </c>
      <c r="B48" s="120">
        <v>767</v>
      </c>
      <c r="C48" s="120" t="str">
        <f>VLOOKUP(B48,'[1]LISTADO ATM'!$A$2:$B$816,2,0)</f>
        <v xml:space="preserve">ATM S/M Diverso (Azua) </v>
      </c>
      <c r="D48" s="122" t="s">
        <v>2455</v>
      </c>
      <c r="E48" s="117" t="s">
        <v>2505</v>
      </c>
    </row>
    <row r="49" spans="1:5" ht="18" x14ac:dyDescent="0.25">
      <c r="A49" s="120" t="str">
        <f>VLOOKUP(B49,'[1]LISTADO ATM'!$A$2:$C$817,3,0)</f>
        <v>DISTRITO NACIONAL</v>
      </c>
      <c r="B49" s="120">
        <v>486</v>
      </c>
      <c r="C49" s="120" t="str">
        <f>VLOOKUP(B49,'[1]LISTADO ATM'!$A$2:$B$816,2,0)</f>
        <v xml:space="preserve">ATM Olé La Caleta </v>
      </c>
      <c r="D49" s="122" t="s">
        <v>2455</v>
      </c>
      <c r="E49" s="117">
        <v>335755010</v>
      </c>
    </row>
    <row r="50" spans="1:5" ht="18" x14ac:dyDescent="0.25">
      <c r="A50" s="120" t="str">
        <f>VLOOKUP(B50,'[1]LISTADO ATM'!$A$2:$C$817,3,0)</f>
        <v>ESTE</v>
      </c>
      <c r="B50" s="127">
        <v>822</v>
      </c>
      <c r="C50" s="120" t="str">
        <f>VLOOKUP(B50,'[1]LISTADO ATM'!$A$2:$B$816,2,0)</f>
        <v xml:space="preserve">ATM INDUSPALMA </v>
      </c>
      <c r="D50" s="122" t="s">
        <v>2455</v>
      </c>
      <c r="E50" s="117">
        <v>335755100</v>
      </c>
    </row>
    <row r="51" spans="1:5" ht="18" x14ac:dyDescent="0.25">
      <c r="A51" s="120" t="str">
        <f>VLOOKUP(B51,'[1]LISTADO ATM'!$A$2:$C$817,3,0)</f>
        <v>NORTE</v>
      </c>
      <c r="B51" s="120">
        <v>383</v>
      </c>
      <c r="C51" s="120" t="str">
        <f>VLOOKUP(B51,'[1]LISTADO ATM'!$A$2:$B$816,2,0)</f>
        <v>ATM S/M Daniel (Dajabón)</v>
      </c>
      <c r="D51" s="122" t="s">
        <v>2455</v>
      </c>
      <c r="E51" s="117">
        <v>335755122</v>
      </c>
    </row>
    <row r="52" spans="1:5" ht="18" x14ac:dyDescent="0.25">
      <c r="A52" s="120" t="str">
        <f>VLOOKUP(B52,'[1]LISTADO ATM'!$A$2:$C$817,3,0)</f>
        <v>DISTRITO NACIONAL</v>
      </c>
      <c r="B52" s="120">
        <v>955</v>
      </c>
      <c r="C52" s="120" t="str">
        <f>VLOOKUP(B52,'[1]LISTADO ATM'!$A$2:$B$816,2,0)</f>
        <v xml:space="preserve">ATM Oficina Americana Independencia II </v>
      </c>
      <c r="D52" s="122" t="s">
        <v>2455</v>
      </c>
      <c r="E52" s="117">
        <v>335755191</v>
      </c>
    </row>
    <row r="53" spans="1:5" ht="18" x14ac:dyDescent="0.25">
      <c r="A53" s="120" t="str">
        <f>VLOOKUP(B53,'[1]LISTADO ATM'!$A$2:$C$817,3,0)</f>
        <v>DISTRITO NACIONAL</v>
      </c>
      <c r="B53" s="120">
        <v>407</v>
      </c>
      <c r="C53" s="120" t="str">
        <f>VLOOKUP(B53,'[1]LISTADO ATM'!$A$2:$B$816,2,0)</f>
        <v xml:space="preserve">ATM Multicentro La Sirena Villa Mella </v>
      </c>
      <c r="D53" s="122" t="s">
        <v>2455</v>
      </c>
      <c r="E53" s="117">
        <v>335755253</v>
      </c>
    </row>
    <row r="54" spans="1:5" ht="18" x14ac:dyDescent="0.25">
      <c r="A54" s="120" t="str">
        <f>VLOOKUP(B54,'[1]LISTADO ATM'!$A$2:$C$817,3,0)</f>
        <v>DISTRITO NACIONAL</v>
      </c>
      <c r="B54" s="120">
        <v>160</v>
      </c>
      <c r="C54" s="120" t="str">
        <f>VLOOKUP(B54,'[1]LISTADO ATM'!$A$2:$B$816,2,0)</f>
        <v xml:space="preserve">ATM Oficina Herrera </v>
      </c>
      <c r="D54" s="122" t="s">
        <v>2455</v>
      </c>
      <c r="E54" s="117">
        <v>335755256</v>
      </c>
    </row>
    <row r="55" spans="1:5" ht="18" x14ac:dyDescent="0.25">
      <c r="A55" s="120" t="str">
        <f>VLOOKUP(B55,'[1]LISTADO ATM'!$A$2:$C$817,3,0)</f>
        <v>NORTE</v>
      </c>
      <c r="B55" s="120">
        <v>88</v>
      </c>
      <c r="C55" s="120" t="str">
        <f>VLOOKUP(B55,'[1]LISTADO ATM'!$A$2:$B$816,2,0)</f>
        <v xml:space="preserve">ATM S/M La Fuente (Santiago) </v>
      </c>
      <c r="D55" s="122" t="s">
        <v>2455</v>
      </c>
      <c r="E55" s="117" t="s">
        <v>2509</v>
      </c>
    </row>
    <row r="56" spans="1:5" ht="18" x14ac:dyDescent="0.25">
      <c r="A56" s="120" t="str">
        <f>VLOOKUP(B56,'[1]LISTADO ATM'!$A$2:$C$817,3,0)</f>
        <v>NORTE</v>
      </c>
      <c r="B56" s="120">
        <v>775</v>
      </c>
      <c r="C56" s="120" t="str">
        <f>VLOOKUP(B56,'[1]LISTADO ATM'!$A$2:$B$816,2,0)</f>
        <v xml:space="preserve">ATM S/M Lilo (Montecristi) </v>
      </c>
      <c r="D56" s="122" t="s">
        <v>2455</v>
      </c>
      <c r="E56" s="117" t="s">
        <v>2519</v>
      </c>
    </row>
    <row r="57" spans="1:5" ht="18" x14ac:dyDescent="0.25">
      <c r="A57" s="120" t="str">
        <f>VLOOKUP(B57,'[1]LISTADO ATM'!$A$2:$C$817,3,0)</f>
        <v>DISTRITO NACIONAL</v>
      </c>
      <c r="B57" s="120">
        <v>875</v>
      </c>
      <c r="C57" s="120" t="str">
        <f>VLOOKUP(B57,'[1]LISTADO ATM'!$A$2:$B$816,2,0)</f>
        <v xml:space="preserve">ATM Texaco Aut. Duarte KM 14 1/2 (Los Alcarrizos) </v>
      </c>
      <c r="D57" s="122" t="s">
        <v>2455</v>
      </c>
      <c r="E57" s="117" t="s">
        <v>2518</v>
      </c>
    </row>
    <row r="58" spans="1:5" ht="18" x14ac:dyDescent="0.25">
      <c r="A58" s="120" t="str">
        <f>VLOOKUP(B58,'[1]LISTADO ATM'!$A$2:$C$817,3,0)</f>
        <v>DISTRITO NACIONAL</v>
      </c>
      <c r="B58" s="120">
        <v>738</v>
      </c>
      <c r="C58" s="120" t="str">
        <f>VLOOKUP(B58,'[1]LISTADO ATM'!$A$2:$B$816,2,0)</f>
        <v xml:space="preserve">ATM Zona Franca Los Alcarrizos </v>
      </c>
      <c r="D58" s="122" t="s">
        <v>2455</v>
      </c>
      <c r="E58" s="117" t="s">
        <v>2516</v>
      </c>
    </row>
    <row r="59" spans="1:5" ht="18" x14ac:dyDescent="0.25">
      <c r="A59" s="120" t="str">
        <f>VLOOKUP(B59,'[1]LISTADO ATM'!$A$2:$C$817,3,0)</f>
        <v>DISTRITO NACIONAL</v>
      </c>
      <c r="B59" s="120">
        <v>678</v>
      </c>
      <c r="C59" s="120" t="str">
        <f>VLOOKUP(B59,'[1]LISTADO ATM'!$A$2:$B$816,2,0)</f>
        <v>ATM Eco Petroleo San Isidro</v>
      </c>
      <c r="D59" s="122" t="s">
        <v>2455</v>
      </c>
      <c r="E59" s="117">
        <v>335755625</v>
      </c>
    </row>
    <row r="60" spans="1:5" ht="18" x14ac:dyDescent="0.25">
      <c r="A60" s="120" t="str">
        <f>VLOOKUP(B60,'[1]LISTADO ATM'!$A$2:$C$817,3,0)</f>
        <v>DISTRITO NACIONAL</v>
      </c>
      <c r="B60" s="120">
        <v>525</v>
      </c>
      <c r="C60" s="120" t="str">
        <f>VLOOKUP(B60,'[1]LISTADO ATM'!$A$2:$B$816,2,0)</f>
        <v>ATM S/M Bravo Las Americas</v>
      </c>
      <c r="D60" s="122" t="s">
        <v>2455</v>
      </c>
      <c r="E60" s="117">
        <v>335755836</v>
      </c>
    </row>
    <row r="61" spans="1:5" ht="18" x14ac:dyDescent="0.25">
      <c r="A61" s="120" t="str">
        <f>VLOOKUP(B61,'[1]LISTADO ATM'!$A$2:$C$817,3,0)</f>
        <v>ESTE</v>
      </c>
      <c r="B61" s="120">
        <v>824</v>
      </c>
      <c r="C61" s="120" t="str">
        <f>VLOOKUP(B61,'[1]LISTADO ATM'!$A$2:$B$816,2,0)</f>
        <v xml:space="preserve">ATM Multiplaza (Higuey) </v>
      </c>
      <c r="D61" s="122" t="s">
        <v>2455</v>
      </c>
      <c r="E61" s="117">
        <v>335755911</v>
      </c>
    </row>
    <row r="62" spans="1:5" ht="18" x14ac:dyDescent="0.25">
      <c r="A62" s="120" t="str">
        <f>VLOOKUP(B62,'[1]LISTADO ATM'!$A$2:$C$817,3,0)</f>
        <v>NORTE</v>
      </c>
      <c r="B62" s="120">
        <v>862</v>
      </c>
      <c r="C62" s="120" t="str">
        <f>VLOOKUP(B62,'[1]LISTADO ATM'!$A$2:$B$816,2,0)</f>
        <v xml:space="preserve">ATM S/M Doble A (Sabaneta) </v>
      </c>
      <c r="D62" s="122" t="s">
        <v>2455</v>
      </c>
      <c r="E62" s="117">
        <v>335756120</v>
      </c>
    </row>
    <row r="63" spans="1:5" ht="18" x14ac:dyDescent="0.25">
      <c r="A63" s="120" t="str">
        <f>VLOOKUP(B63,'[1]LISTADO ATM'!$A$2:$C$817,3,0)</f>
        <v>SUR</v>
      </c>
      <c r="B63" s="120">
        <v>592</v>
      </c>
      <c r="C63" s="120" t="str">
        <f>VLOOKUP(B63,'[1]LISTADO ATM'!$A$2:$B$816,2,0)</f>
        <v xml:space="preserve">ATM Centro de Caja San Cristóbal I </v>
      </c>
      <c r="D63" s="122" t="s">
        <v>2455</v>
      </c>
      <c r="E63" s="117">
        <v>335753147</v>
      </c>
    </row>
    <row r="64" spans="1:5" ht="18" x14ac:dyDescent="0.25">
      <c r="A64" s="120" t="str">
        <f>VLOOKUP(B64,'[1]LISTADO ATM'!$A$2:$C$817,3,0)</f>
        <v>NORTE</v>
      </c>
      <c r="B64" s="120">
        <v>606</v>
      </c>
      <c r="C64" s="120" t="str">
        <f>VLOOKUP(B64,'[1]LISTADO ATM'!$A$2:$B$816,2,0)</f>
        <v xml:space="preserve">ATM UNP Manolo Tavarez Justo </v>
      </c>
      <c r="D64" s="122" t="s">
        <v>2455</v>
      </c>
      <c r="E64" s="117">
        <v>335756140</v>
      </c>
    </row>
    <row r="65" spans="1:5" ht="18" x14ac:dyDescent="0.25">
      <c r="A65" s="120" t="str">
        <f>VLOOKUP(B65,'[1]LISTADO ATM'!$A$2:$C$817,3,0)</f>
        <v>DISTRITO NACIONAL</v>
      </c>
      <c r="B65" s="120">
        <v>425</v>
      </c>
      <c r="C65" s="120" t="str">
        <f>VLOOKUP(B65,'[1]LISTADO ATM'!$A$2:$B$816,2,0)</f>
        <v xml:space="preserve">ATM UNP Jumbo Luperón II </v>
      </c>
      <c r="D65" s="122" t="s">
        <v>2455</v>
      </c>
      <c r="E65" s="117">
        <v>335756144</v>
      </c>
    </row>
    <row r="66" spans="1:5" ht="18" x14ac:dyDescent="0.25">
      <c r="A66" s="120" t="str">
        <f>VLOOKUP(B66,'[1]LISTADO ATM'!$A$2:$C$817,3,0)</f>
        <v>DISTRITO NACIONAL</v>
      </c>
      <c r="B66" s="120">
        <v>60</v>
      </c>
      <c r="C66" s="120" t="str">
        <f>VLOOKUP(B66,'[1]LISTADO ATM'!$A$2:$B$816,2,0)</f>
        <v xml:space="preserve">ATM Autobanco 27 de Febrero </v>
      </c>
      <c r="D66" s="122" t="s">
        <v>2455</v>
      </c>
      <c r="E66" s="117">
        <v>335756175</v>
      </c>
    </row>
    <row r="67" spans="1:5" ht="18" x14ac:dyDescent="0.25">
      <c r="A67" s="120" t="str">
        <f>VLOOKUP(B67,'[1]LISTADO ATM'!$A$2:$C$817,3,0)</f>
        <v>DISTRITO NACIONAL</v>
      </c>
      <c r="B67" s="120">
        <v>14</v>
      </c>
      <c r="C67" s="120" t="str">
        <f>VLOOKUP(B67,'[1]LISTADO ATM'!$A$2:$B$816,2,0)</f>
        <v xml:space="preserve">ATM Oficina Aeropuerto Las Américas I </v>
      </c>
      <c r="D67" s="122" t="s">
        <v>2455</v>
      </c>
      <c r="E67" s="117">
        <v>335753044</v>
      </c>
    </row>
    <row r="68" spans="1:5" ht="18" x14ac:dyDescent="0.25">
      <c r="A68" s="120" t="str">
        <f>VLOOKUP(B68,'[1]LISTADO ATM'!$A$2:$C$817,3,0)</f>
        <v>DISTRITO NACIONAL</v>
      </c>
      <c r="B68" s="120">
        <v>43</v>
      </c>
      <c r="C68" s="120" t="str">
        <f>VLOOKUP(B68,'[1]LISTADO ATM'!$A$2:$B$816,2,0)</f>
        <v xml:space="preserve">ATM Zona Franca San Isidro </v>
      </c>
      <c r="D68" s="122" t="s">
        <v>2455</v>
      </c>
      <c r="E68" s="117" t="s">
        <v>2515</v>
      </c>
    </row>
    <row r="69" spans="1:5" ht="18.75" thickBot="1" x14ac:dyDescent="0.3">
      <c r="A69" s="113" t="s">
        <v>2428</v>
      </c>
      <c r="B69" s="125">
        <f>COUNT(B47:B68)</f>
        <v>22</v>
      </c>
      <c r="C69" s="110"/>
      <c r="D69" s="111"/>
      <c r="E69" s="112"/>
    </row>
    <row r="70" spans="1:5" ht="15.75" thickBot="1" x14ac:dyDescent="0.3"/>
    <row r="71" spans="1:5" ht="18.75" thickBot="1" x14ac:dyDescent="0.3">
      <c r="A71" s="142" t="s">
        <v>2431</v>
      </c>
      <c r="B71" s="143"/>
      <c r="C71" s="143"/>
      <c r="D71" s="143"/>
      <c r="E71" s="144"/>
    </row>
    <row r="72" spans="1:5" ht="18" x14ac:dyDescent="0.25">
      <c r="A72" s="108" t="s">
        <v>15</v>
      </c>
      <c r="B72" s="108" t="s">
        <v>2426</v>
      </c>
      <c r="C72" s="109" t="s">
        <v>46</v>
      </c>
      <c r="D72" s="109" t="s">
        <v>2433</v>
      </c>
      <c r="E72" s="109" t="s">
        <v>2427</v>
      </c>
    </row>
    <row r="73" spans="1:5" ht="18" x14ac:dyDescent="0.25">
      <c r="A73" s="120" t="str">
        <f>VLOOKUP(B73,'[1]LISTADO ATM'!$A$2:$C$817,3,0)</f>
        <v>DISTRITO NACIONAL</v>
      </c>
      <c r="B73" s="120">
        <v>724</v>
      </c>
      <c r="C73" s="120" t="str">
        <f>VLOOKUP(B73,'[1]LISTADO ATM'!$A$2:$B$816,2,0)</f>
        <v xml:space="preserve">ATM El Huacal I </v>
      </c>
      <c r="D73" s="123" t="s">
        <v>2459</v>
      </c>
      <c r="E73" s="117" t="s">
        <v>2502</v>
      </c>
    </row>
    <row r="74" spans="1:5" ht="18" x14ac:dyDescent="0.25">
      <c r="A74" s="120" t="str">
        <f>VLOOKUP(B74,'[1]LISTADO ATM'!$A$2:$C$817,3,0)</f>
        <v>NORTE</v>
      </c>
      <c r="B74" s="120">
        <v>888</v>
      </c>
      <c r="C74" s="120" t="str">
        <f>VLOOKUP(B74,'[1]LISTADO ATM'!$A$2:$B$816,2,0)</f>
        <v>ATM Oficina galeria 56 II (SFM)</v>
      </c>
      <c r="D74" s="123" t="s">
        <v>2459</v>
      </c>
      <c r="E74" s="117" t="s">
        <v>2501</v>
      </c>
    </row>
    <row r="75" spans="1:5" ht="18" x14ac:dyDescent="0.25">
      <c r="A75" s="120" t="str">
        <f>VLOOKUP(B75,'[1]LISTADO ATM'!$A$2:$C$817,3,0)</f>
        <v>DISTRITO NACIONAL</v>
      </c>
      <c r="B75" s="120">
        <v>642</v>
      </c>
      <c r="C75" s="120" t="str">
        <f>VLOOKUP(B75,'[1]LISTADO ATM'!$A$2:$B$816,2,0)</f>
        <v xml:space="preserve">ATM OMSA Sto. Dgo. </v>
      </c>
      <c r="D75" s="123" t="s">
        <v>2459</v>
      </c>
      <c r="E75" s="117" t="s">
        <v>2512</v>
      </c>
    </row>
    <row r="76" spans="1:5" ht="18" x14ac:dyDescent="0.25">
      <c r="A76" s="120" t="str">
        <f>VLOOKUP(B76,'[1]LISTADO ATM'!$A$2:$C$817,3,0)</f>
        <v>DISTRITO NACIONAL</v>
      </c>
      <c r="B76" s="120">
        <v>487</v>
      </c>
      <c r="C76" s="120" t="str">
        <f>VLOOKUP(B76,'[1]LISTADO ATM'!$A$2:$B$816,2,0)</f>
        <v xml:space="preserve">ATM Olé Hainamosa </v>
      </c>
      <c r="D76" s="123" t="s">
        <v>2459</v>
      </c>
      <c r="E76" s="117">
        <v>335755604</v>
      </c>
    </row>
    <row r="77" spans="1:5" ht="18" x14ac:dyDescent="0.25">
      <c r="A77" s="120" t="str">
        <f>VLOOKUP(B77,'[1]LISTADO ATM'!$A$2:$C$817,3,0)</f>
        <v>ESTE</v>
      </c>
      <c r="B77" s="120">
        <v>795</v>
      </c>
      <c r="C77" s="120" t="str">
        <f>VLOOKUP(B77,'[1]LISTADO ATM'!$A$2:$B$816,2,0)</f>
        <v xml:space="preserve">ATM UNP Guaymate (La Romana) </v>
      </c>
      <c r="D77" s="123" t="s">
        <v>2459</v>
      </c>
      <c r="E77" s="117">
        <v>335755898</v>
      </c>
    </row>
    <row r="78" spans="1:5" ht="18" x14ac:dyDescent="0.25">
      <c r="A78" s="120" t="str">
        <f>VLOOKUP(B78,'[1]LISTADO ATM'!$A$2:$C$817,3,0)</f>
        <v>NORTE</v>
      </c>
      <c r="B78" s="120">
        <v>987</v>
      </c>
      <c r="C78" s="120" t="str">
        <f>VLOOKUP(B78,'[1]LISTADO ATM'!$A$2:$B$816,2,0)</f>
        <v xml:space="preserve">ATM S/M Jumbo (Moca) </v>
      </c>
      <c r="D78" s="123" t="s">
        <v>2459</v>
      </c>
      <c r="E78" s="117">
        <v>335753690</v>
      </c>
    </row>
    <row r="79" spans="1:5" ht="18" x14ac:dyDescent="0.25">
      <c r="A79" s="120" t="str">
        <f>VLOOKUP(B79,'[1]LISTADO ATM'!$A$2:$C$817,3,0)</f>
        <v>NORTE</v>
      </c>
      <c r="B79" s="120">
        <v>171</v>
      </c>
      <c r="C79" s="120" t="str">
        <f>VLOOKUP(B79,'[1]LISTADO ATM'!$A$2:$B$816,2,0)</f>
        <v xml:space="preserve">ATM Oficina Moca </v>
      </c>
      <c r="D79" s="123" t="s">
        <v>2459</v>
      </c>
      <c r="E79" s="117">
        <v>335753761</v>
      </c>
    </row>
    <row r="80" spans="1:5" ht="18" x14ac:dyDescent="0.25">
      <c r="A80" s="120" t="str">
        <f>VLOOKUP(B80,'[1]LISTADO ATM'!$A$2:$C$817,3,0)</f>
        <v>DISTRITO NACIONAL</v>
      </c>
      <c r="B80" s="120">
        <v>415</v>
      </c>
      <c r="C80" s="120" t="str">
        <f>VLOOKUP(B80,'[1]LISTADO ATM'!$A$2:$B$816,2,0)</f>
        <v xml:space="preserve">ATM Autobanco San Martín I </v>
      </c>
      <c r="D80" s="123" t="s">
        <v>2459</v>
      </c>
      <c r="E80" s="117">
        <v>335753704</v>
      </c>
    </row>
    <row r="81" spans="1:5" ht="18.75" thickBot="1" x14ac:dyDescent="0.3">
      <c r="A81" s="113" t="s">
        <v>2428</v>
      </c>
      <c r="B81" s="116">
        <f>COUNT(B73:B80)</f>
        <v>8</v>
      </c>
      <c r="C81" s="111"/>
      <c r="D81" s="111"/>
      <c r="E81" s="112"/>
    </row>
    <row r="82" spans="1:5" ht="15.75" thickBot="1" x14ac:dyDescent="0.3"/>
    <row r="83" spans="1:5" ht="18.75" thickBot="1" x14ac:dyDescent="0.3">
      <c r="A83" s="150" t="s">
        <v>2429</v>
      </c>
      <c r="B83" s="151"/>
    </row>
    <row r="84" spans="1:5" ht="18.75" thickBot="1" x14ac:dyDescent="0.3">
      <c r="A84" s="152">
        <f>+B69+B81</f>
        <v>30</v>
      </c>
      <c r="B84" s="153"/>
    </row>
    <row r="85" spans="1:5" ht="15.75" thickBot="1" x14ac:dyDescent="0.3"/>
    <row r="86" spans="1:5" ht="18.75" thickBot="1" x14ac:dyDescent="0.3">
      <c r="A86" s="142" t="s">
        <v>2432</v>
      </c>
      <c r="B86" s="143"/>
      <c r="C86" s="143"/>
      <c r="D86" s="143"/>
      <c r="E86" s="144"/>
    </row>
    <row r="87" spans="1:5" ht="18" x14ac:dyDescent="0.25">
      <c r="A87" s="108" t="s">
        <v>15</v>
      </c>
      <c r="B87" s="109" t="s">
        <v>2426</v>
      </c>
      <c r="C87" s="114" t="s">
        <v>46</v>
      </c>
      <c r="D87" s="148" t="s">
        <v>2433</v>
      </c>
      <c r="E87" s="149"/>
    </row>
    <row r="88" spans="1:5" ht="18" x14ac:dyDescent="0.25">
      <c r="A88" s="120" t="str">
        <f>VLOOKUP(B88,'[1]LISTADO ATM'!$A$2:$C$817,3,0)</f>
        <v>SUR</v>
      </c>
      <c r="B88" s="120">
        <v>870</v>
      </c>
      <c r="C88" s="120" t="str">
        <f>VLOOKUP(B88,'[1]LISTADO ATM'!$A$2:$B$816,2,0)</f>
        <v xml:space="preserve">ATM Willbes Dominicana (Barahona) </v>
      </c>
      <c r="D88" s="134" t="s">
        <v>2494</v>
      </c>
      <c r="E88" s="135"/>
    </row>
    <row r="89" spans="1:5" ht="18" x14ac:dyDescent="0.25">
      <c r="A89" s="120" t="str">
        <f>VLOOKUP(B89,'[1]LISTADO ATM'!$A$2:$C$817,3,0)</f>
        <v>DISTRITO NACIONAL</v>
      </c>
      <c r="B89" s="120">
        <v>815</v>
      </c>
      <c r="C89" s="120" t="str">
        <f>VLOOKUP(B89,'[1]LISTADO ATM'!$A$2:$B$816,2,0)</f>
        <v xml:space="preserve">ATM Oficina Atalaya del Mar </v>
      </c>
      <c r="D89" s="134" t="s">
        <v>2506</v>
      </c>
      <c r="E89" s="135"/>
    </row>
    <row r="90" spans="1:5" ht="18" x14ac:dyDescent="0.25">
      <c r="A90" s="120" t="str">
        <f>VLOOKUP(B90,'[1]LISTADO ATM'!$A$2:$C$817,3,0)</f>
        <v>ESTE</v>
      </c>
      <c r="B90" s="120">
        <v>630</v>
      </c>
      <c r="C90" s="120" t="str">
        <f>VLOOKUP(B90,'[1]LISTADO ATM'!$A$2:$B$816,2,0)</f>
        <v xml:space="preserve">ATM Oficina Plaza Zaglul (SPM) </v>
      </c>
      <c r="D90" s="134" t="s">
        <v>2476</v>
      </c>
      <c r="E90" s="135"/>
    </row>
    <row r="91" spans="1:5" ht="18" x14ac:dyDescent="0.25">
      <c r="A91" s="120" t="str">
        <f>VLOOKUP(B91,'[1]LISTADO ATM'!$A$2:$C$817,3,0)</f>
        <v>NORTE</v>
      </c>
      <c r="B91" s="120">
        <v>679</v>
      </c>
      <c r="C91" s="120" t="str">
        <f>VLOOKUP(B91,'[1]LISTADO ATM'!$A$2:$B$816,2,0)</f>
        <v>ATM Base Aerea Puerto Plata</v>
      </c>
      <c r="D91" s="134" t="s">
        <v>2476</v>
      </c>
      <c r="E91" s="135"/>
    </row>
    <row r="92" spans="1:5" ht="18" x14ac:dyDescent="0.25">
      <c r="A92" s="120" t="str">
        <f>VLOOKUP(B92,'[1]LISTADO ATM'!$A$2:$C$817,3,0)</f>
        <v>DISTRITO NACIONAL</v>
      </c>
      <c r="B92" s="120">
        <v>823</v>
      </c>
      <c r="C92" s="120" t="str">
        <f>VLOOKUP(B92,'[1]LISTADO ATM'!$A$2:$B$816,2,0)</f>
        <v xml:space="preserve">ATM UNP El Carril (Haina) </v>
      </c>
      <c r="D92" s="134" t="s">
        <v>2476</v>
      </c>
      <c r="E92" s="135"/>
    </row>
    <row r="93" spans="1:5" ht="18" x14ac:dyDescent="0.25">
      <c r="A93" s="120" t="str">
        <f>VLOOKUP(B93,'[1]LISTADO ATM'!$A$2:$C$817,3,0)</f>
        <v>NORTE</v>
      </c>
      <c r="B93" s="120">
        <v>903</v>
      </c>
      <c r="C93" s="120" t="str">
        <f>VLOOKUP(B93,'[1]LISTADO ATM'!$A$2:$B$816,2,0)</f>
        <v xml:space="preserve">ATM Oficina La Vega Real I </v>
      </c>
      <c r="D93" s="134" t="s">
        <v>2498</v>
      </c>
      <c r="E93" s="135"/>
    </row>
    <row r="94" spans="1:5" ht="18" x14ac:dyDescent="0.25">
      <c r="A94" s="120" t="str">
        <f>VLOOKUP(B94,'[1]LISTADO ATM'!$A$2:$C$817,3,0)</f>
        <v>DISTRITO NACIONAL</v>
      </c>
      <c r="B94" s="120">
        <v>769</v>
      </c>
      <c r="C94" s="120" t="str">
        <f>VLOOKUP(B94,'[1]LISTADO ATM'!$A$2:$B$816,2,0)</f>
        <v>ATM UNP Pablo Mella Morales</v>
      </c>
      <c r="D94" s="134" t="s">
        <v>2476</v>
      </c>
      <c r="E94" s="135"/>
    </row>
    <row r="95" spans="1:5" ht="18" x14ac:dyDescent="0.25">
      <c r="A95" s="120" t="str">
        <f>VLOOKUP(B95,'[1]LISTADO ATM'!$A$2:$C$817,3,0)</f>
        <v>SUR</v>
      </c>
      <c r="B95" s="120">
        <v>873</v>
      </c>
      <c r="C95" s="120" t="str">
        <f>VLOOKUP(B95,'[1]LISTADO ATM'!$A$2:$B$816,2,0)</f>
        <v xml:space="preserve">ATM Centro de Caja San Cristóbal II </v>
      </c>
      <c r="D95" s="134" t="s">
        <v>2494</v>
      </c>
      <c r="E95" s="135"/>
    </row>
    <row r="96" spans="1:5" ht="18" x14ac:dyDescent="0.25">
      <c r="A96" s="120" t="str">
        <f>VLOOKUP(B96,'[1]LISTADO ATM'!$A$2:$C$817,3,0)</f>
        <v>NORTE</v>
      </c>
      <c r="B96" s="120">
        <v>991</v>
      </c>
      <c r="C96" s="120" t="str">
        <f>VLOOKUP(B96,'[1]LISTADO ATM'!$A$2:$B$816,2,0)</f>
        <v xml:space="preserve">ATM UNP Las Matas de Santa Cruz </v>
      </c>
      <c r="D96" s="134" t="s">
        <v>2476</v>
      </c>
      <c r="E96" s="135"/>
    </row>
    <row r="97" spans="1:5" ht="18" x14ac:dyDescent="0.25">
      <c r="A97" s="120" t="str">
        <f>VLOOKUP(B97,'[1]LISTADO ATM'!$A$2:$C$817,3,0)</f>
        <v>DISTRITO NACIONAL</v>
      </c>
      <c r="B97" s="120">
        <v>235</v>
      </c>
      <c r="C97" s="120" t="str">
        <f>VLOOKUP(B97,'[1]LISTADO ATM'!$A$2:$B$816,2,0)</f>
        <v xml:space="preserve">ATM Oficina Multicentro La Sirena San Isidro </v>
      </c>
      <c r="D97" s="134" t="s">
        <v>2476</v>
      </c>
      <c r="E97" s="135"/>
    </row>
    <row r="98" spans="1:5" ht="18" x14ac:dyDescent="0.25">
      <c r="A98" s="120" t="str">
        <f>VLOOKUP(B98,'[1]LISTADO ATM'!$A$2:$C$817,3,0)</f>
        <v>DISTRITO NACIONAL</v>
      </c>
      <c r="B98" s="120">
        <v>319</v>
      </c>
      <c r="C98" s="120" t="str">
        <f>VLOOKUP(B98,'[1]LISTADO ATM'!$A$2:$B$816,2,0)</f>
        <v>ATM Autobanco Lopez de Vega</v>
      </c>
      <c r="D98" s="134" t="s">
        <v>2476</v>
      </c>
      <c r="E98" s="135"/>
    </row>
    <row r="99" spans="1:5" ht="18" x14ac:dyDescent="0.25">
      <c r="A99" s="120" t="str">
        <f>VLOOKUP(B99,'[1]LISTADO ATM'!$A$2:$C$817,3,0)</f>
        <v>NORTE</v>
      </c>
      <c r="B99" s="120">
        <v>599</v>
      </c>
      <c r="C99" s="120" t="str">
        <f>VLOOKUP(B99,'[1]LISTADO ATM'!$A$2:$B$816,2,0)</f>
        <v xml:space="preserve">ATM Oficina Plaza Internacional (Santiago) </v>
      </c>
      <c r="D99" s="134" t="s">
        <v>2476</v>
      </c>
      <c r="E99" s="135"/>
    </row>
    <row r="100" spans="1:5" ht="18" x14ac:dyDescent="0.25">
      <c r="A100" s="120" t="str">
        <f>VLOOKUP(B100,'[1]LISTADO ATM'!$A$2:$C$817,3,0)</f>
        <v>ESTE</v>
      </c>
      <c r="B100" s="120">
        <v>353</v>
      </c>
      <c r="C100" s="120" t="str">
        <f>VLOOKUP(B100,'[1]LISTADO ATM'!$A$2:$B$816,2,0)</f>
        <v xml:space="preserve">ATM Estación Boulevard Juan Dolio </v>
      </c>
      <c r="D100" s="134" t="s">
        <v>2476</v>
      </c>
      <c r="E100" s="135"/>
    </row>
    <row r="101" spans="1:5" ht="18" x14ac:dyDescent="0.25">
      <c r="A101" s="120" t="str">
        <f>VLOOKUP(B101,'[1]LISTADO ATM'!$A$2:$C$817,3,0)</f>
        <v>NORTE</v>
      </c>
      <c r="B101" s="120">
        <v>649</v>
      </c>
      <c r="C101" s="120" t="str">
        <f>VLOOKUP(B101,'[1]LISTADO ATM'!$A$2:$B$816,2,0)</f>
        <v xml:space="preserve">ATM Oficina Galería 56 (San Francisco de Macorís) </v>
      </c>
      <c r="D101" s="134" t="s">
        <v>2476</v>
      </c>
      <c r="E101" s="135"/>
    </row>
    <row r="102" spans="1:5" ht="18" x14ac:dyDescent="0.25">
      <c r="A102" s="120" t="str">
        <f>VLOOKUP(B102,'[1]LISTADO ATM'!$A$2:$C$817,3,0)</f>
        <v>NORTE</v>
      </c>
      <c r="B102" s="120">
        <v>283</v>
      </c>
      <c r="C102" s="120" t="str">
        <f>VLOOKUP(B102,'[1]LISTADO ATM'!$A$2:$B$816,2,0)</f>
        <v xml:space="preserve">ATM Oficina Nibaje </v>
      </c>
      <c r="D102" s="134" t="s">
        <v>2476</v>
      </c>
      <c r="E102" s="135"/>
    </row>
    <row r="103" spans="1:5" ht="18" x14ac:dyDescent="0.25">
      <c r="A103" s="120" t="str">
        <f>VLOOKUP(B103,'[1]LISTADO ATM'!$A$2:$C$817,3,0)</f>
        <v>SUR</v>
      </c>
      <c r="B103" s="120">
        <v>512</v>
      </c>
      <c r="C103" s="120" t="str">
        <f>VLOOKUP(B103,'[1]LISTADO ATM'!$A$2:$B$816,2,0)</f>
        <v>ATM Plaza Jesús Ferreira</v>
      </c>
      <c r="D103" s="134" t="s">
        <v>2476</v>
      </c>
      <c r="E103" s="135"/>
    </row>
    <row r="104" spans="1:5" ht="18" x14ac:dyDescent="0.25">
      <c r="A104" s="120" t="str">
        <f>VLOOKUP(B104,'[1]LISTADO ATM'!$A$2:$C$817,3,0)</f>
        <v>DISTRITO NACIONAL</v>
      </c>
      <c r="B104" s="120">
        <v>437</v>
      </c>
      <c r="C104" s="120" t="str">
        <f>VLOOKUP(B104,'[1]LISTADO ATM'!$A$2:$B$816,2,0)</f>
        <v xml:space="preserve">ATM Autobanco Torre III </v>
      </c>
      <c r="D104" s="134" t="s">
        <v>2476</v>
      </c>
      <c r="E104" s="135"/>
    </row>
    <row r="105" spans="1:5" ht="18" x14ac:dyDescent="0.25">
      <c r="A105" s="120" t="str">
        <f>VLOOKUP(B105,'[1]LISTADO ATM'!$A$2:$C$817,3,0)</f>
        <v>NORTE</v>
      </c>
      <c r="B105" s="120">
        <v>654</v>
      </c>
      <c r="C105" s="120" t="str">
        <f>VLOOKUP(B105,'[1]LISTADO ATM'!$A$2:$B$816,2,0)</f>
        <v>ATM Autoservicio S/M Jumbo Puerto Plata</v>
      </c>
      <c r="D105" s="134" t="s">
        <v>2476</v>
      </c>
      <c r="E105" s="135"/>
    </row>
    <row r="106" spans="1:5" ht="18" x14ac:dyDescent="0.25">
      <c r="A106" s="120" t="str">
        <f>VLOOKUP(B106,'[1]LISTADO ATM'!$A$2:$C$817,3,0)</f>
        <v>NORTE</v>
      </c>
      <c r="B106" s="120">
        <v>8</v>
      </c>
      <c r="C106" s="120" t="str">
        <f>VLOOKUP(B106,'[1]LISTADO ATM'!$A$2:$B$816,2,0)</f>
        <v>ATM Autoservicio Yaque</v>
      </c>
      <c r="D106" s="134" t="s">
        <v>2476</v>
      </c>
      <c r="E106" s="135"/>
    </row>
    <row r="107" spans="1:5" ht="18" x14ac:dyDescent="0.25">
      <c r="A107" s="120" t="str">
        <f>VLOOKUP(B107,'[1]LISTADO ATM'!$A$2:$C$817,3,0)</f>
        <v>DISTRITO NACIONAL</v>
      </c>
      <c r="B107" s="120">
        <v>983</v>
      </c>
      <c r="C107" s="120" t="str">
        <f>VLOOKUP(B107,'[1]LISTADO ATM'!$A$2:$B$816,2,0)</f>
        <v xml:space="preserve">ATM Bravo República de Colombia </v>
      </c>
      <c r="D107" s="134" t="s">
        <v>2476</v>
      </c>
      <c r="E107" s="135"/>
    </row>
    <row r="108" spans="1:5" ht="18" x14ac:dyDescent="0.25">
      <c r="A108" s="120" t="str">
        <f>VLOOKUP(B108,'[1]LISTADO ATM'!$A$2:$C$817,3,0)</f>
        <v>DISTRITO NACIONAL</v>
      </c>
      <c r="B108" s="120">
        <v>896</v>
      </c>
      <c r="C108" s="120" t="str">
        <f>VLOOKUP(B108,'[1]LISTADO ATM'!$A$2:$B$816,2,0)</f>
        <v xml:space="preserve">ATM Campamento Militar 16 de Agosto I </v>
      </c>
      <c r="D108" s="134" t="s">
        <v>2476</v>
      </c>
      <c r="E108" s="135"/>
    </row>
    <row r="109" spans="1:5" ht="18" x14ac:dyDescent="0.25">
      <c r="A109" s="120" t="str">
        <f>VLOOKUP(B109,'[1]LISTADO ATM'!$A$2:$C$817,3,0)</f>
        <v>DISTRITO NACIONAL</v>
      </c>
      <c r="B109" s="120">
        <v>967</v>
      </c>
      <c r="C109" s="120" t="str">
        <f>VLOOKUP(B109,'[1]LISTADO ATM'!$A$2:$B$816,2,0)</f>
        <v xml:space="preserve">ATM UNP Hiper Olé Autopista Duarte </v>
      </c>
      <c r="D109" s="134" t="s">
        <v>2476</v>
      </c>
      <c r="E109" s="135"/>
    </row>
    <row r="110" spans="1:5" ht="18" x14ac:dyDescent="0.25">
      <c r="A110" s="120" t="str">
        <f>VLOOKUP(B110,'[1]LISTADO ATM'!$A$2:$C$817,3,0)</f>
        <v>DISTRITO NACIONAL</v>
      </c>
      <c r="B110" s="120">
        <v>564</v>
      </c>
      <c r="C110" s="120" t="str">
        <f>VLOOKUP(B110,'[1]LISTADO ATM'!$A$2:$B$816,2,0)</f>
        <v xml:space="preserve">ATM Ministerio de Agricultura </v>
      </c>
      <c r="D110" s="134" t="s">
        <v>2476</v>
      </c>
      <c r="E110" s="135"/>
    </row>
    <row r="111" spans="1:5" ht="18" x14ac:dyDescent="0.25">
      <c r="A111" s="120" t="str">
        <f>VLOOKUP(B111,'[1]LISTADO ATM'!$A$2:$C$817,3,0)</f>
        <v>NORTE</v>
      </c>
      <c r="B111" s="120">
        <v>463</v>
      </c>
      <c r="C111" s="120" t="str">
        <f>VLOOKUP(B111,'[1]LISTADO ATM'!$A$2:$B$816,2,0)</f>
        <v xml:space="preserve">ATM La Sirena El Embrujo </v>
      </c>
      <c r="D111" s="134" t="s">
        <v>2476</v>
      </c>
      <c r="E111" s="135"/>
    </row>
    <row r="112" spans="1:5" ht="18" x14ac:dyDescent="0.25">
      <c r="A112" s="120" t="str">
        <f>VLOOKUP(B112,'[1]LISTADO ATM'!$A$2:$C$817,3,0)</f>
        <v>DISTRITO NACIONAL</v>
      </c>
      <c r="B112" s="120">
        <v>744</v>
      </c>
      <c r="C112" s="120" t="str">
        <f>VLOOKUP(B112,'[1]LISTADO ATM'!$A$2:$B$816,2,0)</f>
        <v xml:space="preserve">ATM Multicentro La Sirena Venezuela </v>
      </c>
      <c r="D112" s="134" t="s">
        <v>2476</v>
      </c>
      <c r="E112" s="135"/>
    </row>
    <row r="113" spans="1:5" ht="18" x14ac:dyDescent="0.25">
      <c r="A113" s="120" t="str">
        <f>VLOOKUP(B113,'[1]LISTADO ATM'!$A$2:$C$817,3,0)</f>
        <v>DISTRITO NACIONAL</v>
      </c>
      <c r="B113" s="120">
        <v>721</v>
      </c>
      <c r="C113" s="120" t="str">
        <f>VLOOKUP(B113,'[1]LISTADO ATM'!$A$2:$B$816,2,0)</f>
        <v xml:space="preserve">ATM Oficina Charles de Gaulle II </v>
      </c>
      <c r="D113" s="134" t="s">
        <v>2476</v>
      </c>
      <c r="E113" s="135"/>
    </row>
    <row r="114" spans="1:5" ht="18.75" thickBot="1" x14ac:dyDescent="0.3">
      <c r="A114" s="120" t="str">
        <f>VLOOKUP(B114,'[1]LISTADO ATM'!$A$2:$C$817,3,0)</f>
        <v>NORTE</v>
      </c>
      <c r="B114" s="120">
        <v>276</v>
      </c>
      <c r="C114" s="120" t="str">
        <f>VLOOKUP(B114,'[1]LISTADO ATM'!$A$2:$B$816,2,0)</f>
        <v xml:space="preserve">ATM UNP Las Guáranas (San Francisco) </v>
      </c>
      <c r="D114" s="134" t="s">
        <v>2494</v>
      </c>
      <c r="E114" s="135"/>
    </row>
    <row r="115" spans="1:5" ht="18.75" thickBot="1" x14ac:dyDescent="0.3">
      <c r="A115" s="113" t="s">
        <v>2428</v>
      </c>
      <c r="B115" s="124">
        <f>COUNT(B88:B114)</f>
        <v>27</v>
      </c>
      <c r="C115" s="111"/>
      <c r="D115" s="111"/>
      <c r="E115" s="112"/>
    </row>
  </sheetData>
  <mergeCells count="38">
    <mergeCell ref="A45:E45"/>
    <mergeCell ref="A71:E71"/>
    <mergeCell ref="D87:E87"/>
    <mergeCell ref="D88:E88"/>
    <mergeCell ref="D89:E89"/>
    <mergeCell ref="A83:B83"/>
    <mergeCell ref="A84:B84"/>
    <mergeCell ref="A86:E86"/>
    <mergeCell ref="A1:E1"/>
    <mergeCell ref="A2:E2"/>
    <mergeCell ref="A3:E3"/>
    <mergeCell ref="A8:E8"/>
    <mergeCell ref="C43:E43"/>
    <mergeCell ref="D99:E99"/>
    <mergeCell ref="D100:E100"/>
    <mergeCell ref="D90:E90"/>
    <mergeCell ref="D96:E96"/>
    <mergeCell ref="D97:E97"/>
    <mergeCell ref="D98:E98"/>
    <mergeCell ref="D91:E91"/>
    <mergeCell ref="D92:E92"/>
    <mergeCell ref="D93:E93"/>
    <mergeCell ref="D94:E94"/>
    <mergeCell ref="D95:E95"/>
    <mergeCell ref="D101:E101"/>
    <mergeCell ref="D102:E102"/>
    <mergeCell ref="D103:E103"/>
    <mergeCell ref="D104:E104"/>
    <mergeCell ref="D105:E105"/>
    <mergeCell ref="D111:E111"/>
    <mergeCell ref="D112:E112"/>
    <mergeCell ref="D113:E113"/>
    <mergeCell ref="D114:E114"/>
    <mergeCell ref="D106:E106"/>
    <mergeCell ref="D107:E107"/>
    <mergeCell ref="D108:E108"/>
    <mergeCell ref="D109:E109"/>
    <mergeCell ref="D110:E110"/>
  </mergeCells>
  <phoneticPr fontId="47" type="noConversion"/>
  <conditionalFormatting sqref="B116:B1048576">
    <cfRule type="duplicateValues" dxfId="424" priority="879"/>
    <cfRule type="duplicateValues" dxfId="423" priority="918"/>
  </conditionalFormatting>
  <conditionalFormatting sqref="E93">
    <cfRule type="duplicateValues" dxfId="422" priority="212"/>
  </conditionalFormatting>
  <conditionalFormatting sqref="E93">
    <cfRule type="duplicateValues" dxfId="421" priority="211"/>
  </conditionalFormatting>
  <conditionalFormatting sqref="B27">
    <cfRule type="duplicateValues" dxfId="420" priority="210"/>
  </conditionalFormatting>
  <conditionalFormatting sqref="B27">
    <cfRule type="duplicateValues" dxfId="419" priority="207"/>
    <cfRule type="duplicateValues" dxfId="418" priority="208"/>
    <cfRule type="duplicateValues" dxfId="417" priority="209"/>
  </conditionalFormatting>
  <conditionalFormatting sqref="B27">
    <cfRule type="duplicateValues" dxfId="416" priority="203"/>
    <cfRule type="duplicateValues" dxfId="415" priority="204"/>
    <cfRule type="duplicateValues" dxfId="414" priority="205"/>
    <cfRule type="duplicateValues" dxfId="413" priority="206"/>
  </conditionalFormatting>
  <conditionalFormatting sqref="B27">
    <cfRule type="duplicateValues" dxfId="412" priority="202"/>
  </conditionalFormatting>
  <conditionalFormatting sqref="E48">
    <cfRule type="duplicateValues" dxfId="411" priority="201"/>
  </conditionalFormatting>
  <conditionalFormatting sqref="E48">
    <cfRule type="duplicateValues" dxfId="410" priority="198"/>
    <cfRule type="duplicateValues" dxfId="409" priority="199"/>
    <cfRule type="duplicateValues" dxfId="408" priority="200"/>
  </conditionalFormatting>
  <conditionalFormatting sqref="E48">
    <cfRule type="duplicateValues" dxfId="407" priority="196"/>
    <cfRule type="duplicateValues" dxfId="406" priority="197"/>
  </conditionalFormatting>
  <conditionalFormatting sqref="E48">
    <cfRule type="duplicateValues" dxfId="405" priority="195"/>
  </conditionalFormatting>
  <conditionalFormatting sqref="E48">
    <cfRule type="duplicateValues" dxfId="404" priority="194"/>
  </conditionalFormatting>
  <conditionalFormatting sqref="B42">
    <cfRule type="duplicateValues" dxfId="403" priority="193"/>
  </conditionalFormatting>
  <conditionalFormatting sqref="B42">
    <cfRule type="duplicateValues" dxfId="402" priority="190"/>
    <cfRule type="duplicateValues" dxfId="401" priority="191"/>
    <cfRule type="duplicateValues" dxfId="400" priority="192"/>
  </conditionalFormatting>
  <conditionalFormatting sqref="E42">
    <cfRule type="duplicateValues" dxfId="399" priority="189"/>
  </conditionalFormatting>
  <conditionalFormatting sqref="E42">
    <cfRule type="duplicateValues" dxfId="398" priority="186"/>
    <cfRule type="duplicateValues" dxfId="397" priority="187"/>
    <cfRule type="duplicateValues" dxfId="396" priority="188"/>
  </conditionalFormatting>
  <conditionalFormatting sqref="E42">
    <cfRule type="duplicateValues" dxfId="395" priority="184"/>
    <cfRule type="duplicateValues" dxfId="394" priority="185"/>
  </conditionalFormatting>
  <conditionalFormatting sqref="E42">
    <cfRule type="duplicateValues" dxfId="393" priority="183"/>
  </conditionalFormatting>
  <conditionalFormatting sqref="E42">
    <cfRule type="duplicateValues" dxfId="392" priority="180"/>
    <cfRule type="duplicateValues" dxfId="391" priority="181"/>
    <cfRule type="duplicateValues" dxfId="390" priority="182"/>
  </conditionalFormatting>
  <conditionalFormatting sqref="E42">
    <cfRule type="duplicateValues" dxfId="389" priority="178"/>
    <cfRule type="duplicateValues" dxfId="388" priority="179"/>
  </conditionalFormatting>
  <conditionalFormatting sqref="E42">
    <cfRule type="duplicateValues" dxfId="387" priority="177"/>
  </conditionalFormatting>
  <conditionalFormatting sqref="B42">
    <cfRule type="duplicateValues" dxfId="386" priority="173"/>
    <cfRule type="duplicateValues" dxfId="385" priority="174"/>
    <cfRule type="duplicateValues" dxfId="384" priority="175"/>
    <cfRule type="duplicateValues" dxfId="383" priority="176"/>
  </conditionalFormatting>
  <conditionalFormatting sqref="B42">
    <cfRule type="duplicateValues" dxfId="382" priority="172"/>
  </conditionalFormatting>
  <conditionalFormatting sqref="E42">
    <cfRule type="duplicateValues" dxfId="381" priority="171"/>
  </conditionalFormatting>
  <conditionalFormatting sqref="E89">
    <cfRule type="duplicateValues" dxfId="380" priority="170"/>
  </conditionalFormatting>
  <conditionalFormatting sqref="E89">
    <cfRule type="duplicateValues" dxfId="379" priority="169"/>
  </conditionalFormatting>
  <conditionalFormatting sqref="E90">
    <cfRule type="duplicateValues" dxfId="378" priority="168"/>
  </conditionalFormatting>
  <conditionalFormatting sqref="E90">
    <cfRule type="duplicateValues" dxfId="377" priority="167"/>
  </conditionalFormatting>
  <conditionalFormatting sqref="E88">
    <cfRule type="duplicateValues" dxfId="376" priority="166"/>
  </conditionalFormatting>
  <conditionalFormatting sqref="E88">
    <cfRule type="duplicateValues" dxfId="375" priority="165"/>
  </conditionalFormatting>
  <conditionalFormatting sqref="B82:B86 B70:B71 B1:B8 B44:B45">
    <cfRule type="duplicateValues" dxfId="374" priority="164"/>
  </conditionalFormatting>
  <conditionalFormatting sqref="B82:B86 B70:B71">
    <cfRule type="duplicateValues" dxfId="373" priority="163"/>
  </conditionalFormatting>
  <conditionalFormatting sqref="E23">
    <cfRule type="duplicateValues" dxfId="372" priority="162"/>
  </conditionalFormatting>
  <conditionalFormatting sqref="E23">
    <cfRule type="duplicateValues" dxfId="371" priority="159"/>
    <cfRule type="duplicateValues" dxfId="370" priority="160"/>
    <cfRule type="duplicateValues" dxfId="369" priority="161"/>
  </conditionalFormatting>
  <conditionalFormatting sqref="E23">
    <cfRule type="duplicateValues" dxfId="368" priority="157"/>
    <cfRule type="duplicateValues" dxfId="367" priority="158"/>
  </conditionalFormatting>
  <conditionalFormatting sqref="E15">
    <cfRule type="duplicateValues" dxfId="366" priority="156"/>
  </conditionalFormatting>
  <conditionalFormatting sqref="E15">
    <cfRule type="duplicateValues" dxfId="365" priority="153"/>
    <cfRule type="duplicateValues" dxfId="364" priority="154"/>
    <cfRule type="duplicateValues" dxfId="363" priority="155"/>
  </conditionalFormatting>
  <conditionalFormatting sqref="E15">
    <cfRule type="duplicateValues" dxfId="362" priority="151"/>
    <cfRule type="duplicateValues" dxfId="361" priority="152"/>
  </conditionalFormatting>
  <conditionalFormatting sqref="E15">
    <cfRule type="duplicateValues" dxfId="360" priority="150"/>
  </conditionalFormatting>
  <conditionalFormatting sqref="E15">
    <cfRule type="duplicateValues" dxfId="359" priority="147"/>
    <cfRule type="duplicateValues" dxfId="358" priority="148"/>
    <cfRule type="duplicateValues" dxfId="357" priority="149"/>
  </conditionalFormatting>
  <conditionalFormatting sqref="E15">
    <cfRule type="duplicateValues" dxfId="356" priority="145"/>
    <cfRule type="duplicateValues" dxfId="355" priority="146"/>
  </conditionalFormatting>
  <conditionalFormatting sqref="E15">
    <cfRule type="duplicateValues" dxfId="354" priority="144"/>
  </conditionalFormatting>
  <conditionalFormatting sqref="E15">
    <cfRule type="duplicateValues" dxfId="353" priority="143"/>
  </conditionalFormatting>
  <conditionalFormatting sqref="E49">
    <cfRule type="duplicateValues" dxfId="352" priority="142"/>
  </conditionalFormatting>
  <conditionalFormatting sqref="E49">
    <cfRule type="duplicateValues" dxfId="351" priority="139"/>
    <cfRule type="duplicateValues" dxfId="350" priority="140"/>
    <cfRule type="duplicateValues" dxfId="349" priority="141"/>
  </conditionalFormatting>
  <conditionalFormatting sqref="E49">
    <cfRule type="duplicateValues" dxfId="348" priority="137"/>
    <cfRule type="duplicateValues" dxfId="347" priority="138"/>
  </conditionalFormatting>
  <conditionalFormatting sqref="E49">
    <cfRule type="duplicateValues" dxfId="346" priority="136"/>
  </conditionalFormatting>
  <conditionalFormatting sqref="E49">
    <cfRule type="duplicateValues" dxfId="345" priority="133"/>
    <cfRule type="duplicateValues" dxfId="344" priority="134"/>
    <cfRule type="duplicateValues" dxfId="343" priority="135"/>
  </conditionalFormatting>
  <conditionalFormatting sqref="E49">
    <cfRule type="duplicateValues" dxfId="342" priority="131"/>
    <cfRule type="duplicateValues" dxfId="341" priority="132"/>
  </conditionalFormatting>
  <conditionalFormatting sqref="E49">
    <cfRule type="duplicateValues" dxfId="340" priority="130"/>
  </conditionalFormatting>
  <conditionalFormatting sqref="E49">
    <cfRule type="duplicateValues" dxfId="339" priority="129"/>
  </conditionalFormatting>
  <conditionalFormatting sqref="E55">
    <cfRule type="duplicateValues" dxfId="338" priority="128"/>
  </conditionalFormatting>
  <conditionalFormatting sqref="E55">
    <cfRule type="duplicateValues" dxfId="337" priority="125"/>
    <cfRule type="duplicateValues" dxfId="336" priority="126"/>
    <cfRule type="duplicateValues" dxfId="335" priority="127"/>
  </conditionalFormatting>
  <conditionalFormatting sqref="E55">
    <cfRule type="duplicateValues" dxfId="334" priority="123"/>
    <cfRule type="duplicateValues" dxfId="333" priority="124"/>
  </conditionalFormatting>
  <conditionalFormatting sqref="E56">
    <cfRule type="duplicateValues" dxfId="332" priority="122"/>
  </conditionalFormatting>
  <conditionalFormatting sqref="E56">
    <cfRule type="duplicateValues" dxfId="331" priority="119"/>
    <cfRule type="duplicateValues" dxfId="330" priority="120"/>
    <cfRule type="duplicateValues" dxfId="329" priority="121"/>
  </conditionalFormatting>
  <conditionalFormatting sqref="E56">
    <cfRule type="duplicateValues" dxfId="328" priority="117"/>
    <cfRule type="duplicateValues" dxfId="327" priority="118"/>
  </conditionalFormatting>
  <conditionalFormatting sqref="E115 E81:E87 E1:E8 E43:E45 E69:E72">
    <cfRule type="duplicateValues" dxfId="326" priority="116"/>
  </conditionalFormatting>
  <conditionalFormatting sqref="E75">
    <cfRule type="duplicateValues" dxfId="325" priority="115"/>
  </conditionalFormatting>
  <conditionalFormatting sqref="E75">
    <cfRule type="duplicateValues" dxfId="324" priority="112"/>
    <cfRule type="duplicateValues" dxfId="323" priority="113"/>
    <cfRule type="duplicateValues" dxfId="322" priority="114"/>
  </conditionalFormatting>
  <conditionalFormatting sqref="E75">
    <cfRule type="duplicateValues" dxfId="321" priority="110"/>
    <cfRule type="duplicateValues" dxfId="320" priority="111"/>
  </conditionalFormatting>
  <conditionalFormatting sqref="E75">
    <cfRule type="duplicateValues" dxfId="319" priority="109"/>
  </conditionalFormatting>
  <conditionalFormatting sqref="E24">
    <cfRule type="duplicateValues" dxfId="318" priority="108"/>
  </conditionalFormatting>
  <conditionalFormatting sqref="E24">
    <cfRule type="duplicateValues" dxfId="317" priority="105"/>
    <cfRule type="duplicateValues" dxfId="316" priority="106"/>
    <cfRule type="duplicateValues" dxfId="315" priority="107"/>
  </conditionalFormatting>
  <conditionalFormatting sqref="E24">
    <cfRule type="duplicateValues" dxfId="314" priority="103"/>
    <cfRule type="duplicateValues" dxfId="313" priority="104"/>
  </conditionalFormatting>
  <conditionalFormatting sqref="E73">
    <cfRule type="duplicateValues" dxfId="312" priority="102"/>
  </conditionalFormatting>
  <conditionalFormatting sqref="E73">
    <cfRule type="duplicateValues" dxfId="311" priority="99"/>
    <cfRule type="duplicateValues" dxfId="310" priority="100"/>
    <cfRule type="duplicateValues" dxfId="309" priority="101"/>
  </conditionalFormatting>
  <conditionalFormatting sqref="E73">
    <cfRule type="duplicateValues" dxfId="308" priority="97"/>
    <cfRule type="duplicateValues" dxfId="307" priority="98"/>
  </conditionalFormatting>
  <conditionalFormatting sqref="B13">
    <cfRule type="duplicateValues" dxfId="306" priority="96"/>
  </conditionalFormatting>
  <conditionalFormatting sqref="E57 E13">
    <cfRule type="duplicateValues" dxfId="305" priority="95"/>
  </conditionalFormatting>
  <conditionalFormatting sqref="E57 E13">
    <cfRule type="duplicateValues" dxfId="304" priority="92"/>
    <cfRule type="duplicateValues" dxfId="303" priority="93"/>
    <cfRule type="duplicateValues" dxfId="302" priority="94"/>
  </conditionalFormatting>
  <conditionalFormatting sqref="E57 E13">
    <cfRule type="duplicateValues" dxfId="301" priority="90"/>
    <cfRule type="duplicateValues" dxfId="300" priority="91"/>
  </conditionalFormatting>
  <conditionalFormatting sqref="E68 E26 E11">
    <cfRule type="duplicateValues" dxfId="299" priority="89"/>
  </conditionalFormatting>
  <conditionalFormatting sqref="E68 E26 E11">
    <cfRule type="duplicateValues" dxfId="298" priority="86"/>
    <cfRule type="duplicateValues" dxfId="297" priority="87"/>
    <cfRule type="duplicateValues" dxfId="296" priority="88"/>
  </conditionalFormatting>
  <conditionalFormatting sqref="E68 E26 E11">
    <cfRule type="duplicateValues" dxfId="295" priority="84"/>
    <cfRule type="duplicateValues" dxfId="294" priority="85"/>
  </conditionalFormatting>
  <conditionalFormatting sqref="E50:E51 E28 E17">
    <cfRule type="duplicateValues" dxfId="293" priority="83"/>
  </conditionalFormatting>
  <conditionalFormatting sqref="E50:E51 E28 E17">
    <cfRule type="duplicateValues" dxfId="292" priority="80"/>
    <cfRule type="duplicateValues" dxfId="291" priority="81"/>
    <cfRule type="duplicateValues" dxfId="290" priority="82"/>
  </conditionalFormatting>
  <conditionalFormatting sqref="E50:E51 E28 E17">
    <cfRule type="duplicateValues" dxfId="289" priority="78"/>
    <cfRule type="duplicateValues" dxfId="288" priority="79"/>
  </conditionalFormatting>
  <conditionalFormatting sqref="B55 B17 B15 B48:B51 B28:B29">
    <cfRule type="duplicateValues" dxfId="287" priority="77"/>
  </conditionalFormatting>
  <conditionalFormatting sqref="B55 B17 B15 B48:B51 B28:B29">
    <cfRule type="duplicateValues" dxfId="286" priority="74"/>
    <cfRule type="duplicateValues" dxfId="285" priority="75"/>
    <cfRule type="duplicateValues" dxfId="284" priority="76"/>
  </conditionalFormatting>
  <conditionalFormatting sqref="B55 B17 B15 B48:B51 B28:B29">
    <cfRule type="duplicateValues" dxfId="283" priority="70"/>
    <cfRule type="duplicateValues" dxfId="282" priority="71"/>
    <cfRule type="duplicateValues" dxfId="281" priority="72"/>
    <cfRule type="duplicateValues" dxfId="280" priority="73"/>
  </conditionalFormatting>
  <conditionalFormatting sqref="E58 E47">
    <cfRule type="duplicateValues" dxfId="279" priority="69"/>
  </conditionalFormatting>
  <conditionalFormatting sqref="E58 E47">
    <cfRule type="duplicateValues" dxfId="278" priority="66"/>
    <cfRule type="duplicateValues" dxfId="277" priority="67"/>
    <cfRule type="duplicateValues" dxfId="276" priority="68"/>
  </conditionalFormatting>
  <conditionalFormatting sqref="E58 E47">
    <cfRule type="duplicateValues" dxfId="275" priority="64"/>
    <cfRule type="duplicateValues" dxfId="274" priority="65"/>
  </conditionalFormatting>
  <conditionalFormatting sqref="E38">
    <cfRule type="duplicateValues" dxfId="273" priority="63"/>
  </conditionalFormatting>
  <conditionalFormatting sqref="E38">
    <cfRule type="duplicateValues" dxfId="272" priority="60"/>
    <cfRule type="duplicateValues" dxfId="271" priority="61"/>
    <cfRule type="duplicateValues" dxfId="270" priority="62"/>
  </conditionalFormatting>
  <conditionalFormatting sqref="E38">
    <cfRule type="duplicateValues" dxfId="269" priority="58"/>
    <cfRule type="duplicateValues" dxfId="268" priority="59"/>
  </conditionalFormatting>
  <conditionalFormatting sqref="E36">
    <cfRule type="duplicateValues" dxfId="267" priority="57"/>
  </conditionalFormatting>
  <conditionalFormatting sqref="E36">
    <cfRule type="duplicateValues" dxfId="266" priority="54"/>
    <cfRule type="duplicateValues" dxfId="265" priority="55"/>
    <cfRule type="duplicateValues" dxfId="264" priority="56"/>
  </conditionalFormatting>
  <conditionalFormatting sqref="E36">
    <cfRule type="duplicateValues" dxfId="263" priority="52"/>
    <cfRule type="duplicateValues" dxfId="262" priority="53"/>
  </conditionalFormatting>
  <conditionalFormatting sqref="E36">
    <cfRule type="duplicateValues" dxfId="261" priority="51"/>
  </conditionalFormatting>
  <conditionalFormatting sqref="E81:E87 E1:E8 E43:E45 E69:E72">
    <cfRule type="duplicateValues" dxfId="260" priority="213"/>
  </conditionalFormatting>
  <conditionalFormatting sqref="E18">
    <cfRule type="duplicateValues" dxfId="259" priority="50"/>
  </conditionalFormatting>
  <conditionalFormatting sqref="E18">
    <cfRule type="duplicateValues" dxfId="258" priority="47"/>
    <cfRule type="duplicateValues" dxfId="257" priority="48"/>
    <cfRule type="duplicateValues" dxfId="256" priority="49"/>
  </conditionalFormatting>
  <conditionalFormatting sqref="E18">
    <cfRule type="duplicateValues" dxfId="255" priority="45"/>
    <cfRule type="duplicateValues" dxfId="254" priority="46"/>
  </conditionalFormatting>
  <conditionalFormatting sqref="E59">
    <cfRule type="duplicateValues" dxfId="253" priority="44"/>
  </conditionalFormatting>
  <conditionalFormatting sqref="E59">
    <cfRule type="duplicateValues" dxfId="252" priority="41"/>
    <cfRule type="duplicateValues" dxfId="251" priority="42"/>
    <cfRule type="duplicateValues" dxfId="250" priority="43"/>
  </conditionalFormatting>
  <conditionalFormatting sqref="E59">
    <cfRule type="duplicateValues" dxfId="249" priority="39"/>
    <cfRule type="duplicateValues" dxfId="248" priority="40"/>
  </conditionalFormatting>
  <conditionalFormatting sqref="E40">
    <cfRule type="duplicateValues" dxfId="247" priority="38"/>
  </conditionalFormatting>
  <conditionalFormatting sqref="E40">
    <cfRule type="duplicateValues" dxfId="246" priority="35"/>
    <cfRule type="duplicateValues" dxfId="245" priority="36"/>
    <cfRule type="duplicateValues" dxfId="244" priority="37"/>
  </conditionalFormatting>
  <conditionalFormatting sqref="E40">
    <cfRule type="duplicateValues" dxfId="243" priority="33"/>
    <cfRule type="duplicateValues" dxfId="242" priority="34"/>
  </conditionalFormatting>
  <conditionalFormatting sqref="B10">
    <cfRule type="duplicateValues" dxfId="241" priority="214"/>
  </conditionalFormatting>
  <conditionalFormatting sqref="B10">
    <cfRule type="duplicateValues" dxfId="240" priority="215"/>
    <cfRule type="duplicateValues" dxfId="239" priority="216"/>
    <cfRule type="duplicateValues" dxfId="238" priority="217"/>
  </conditionalFormatting>
  <conditionalFormatting sqref="B10">
    <cfRule type="duplicateValues" dxfId="237" priority="218"/>
    <cfRule type="duplicateValues" dxfId="236" priority="219"/>
    <cfRule type="duplicateValues" dxfId="235" priority="220"/>
    <cfRule type="duplicateValues" dxfId="234" priority="221"/>
  </conditionalFormatting>
  <conditionalFormatting sqref="E10">
    <cfRule type="duplicateValues" dxfId="233" priority="222"/>
  </conditionalFormatting>
  <conditionalFormatting sqref="E10">
    <cfRule type="duplicateValues" dxfId="232" priority="223"/>
    <cfRule type="duplicateValues" dxfId="231" priority="224"/>
    <cfRule type="duplicateValues" dxfId="230" priority="225"/>
  </conditionalFormatting>
  <conditionalFormatting sqref="E10">
    <cfRule type="duplicateValues" dxfId="229" priority="226"/>
    <cfRule type="duplicateValues" dxfId="228" priority="227"/>
  </conditionalFormatting>
  <conditionalFormatting sqref="E78">
    <cfRule type="duplicateValues" dxfId="227" priority="32"/>
  </conditionalFormatting>
  <conditionalFormatting sqref="E78">
    <cfRule type="duplicateValues" dxfId="226" priority="29"/>
    <cfRule type="duplicateValues" dxfId="225" priority="30"/>
    <cfRule type="duplicateValues" dxfId="224" priority="31"/>
  </conditionalFormatting>
  <conditionalFormatting sqref="E78">
    <cfRule type="duplicateValues" dxfId="223" priority="27"/>
    <cfRule type="duplicateValues" dxfId="222" priority="28"/>
  </conditionalFormatting>
  <conditionalFormatting sqref="E78">
    <cfRule type="duplicateValues" dxfId="221" priority="26"/>
  </conditionalFormatting>
  <conditionalFormatting sqref="E76:E77 E41">
    <cfRule type="duplicateValues" dxfId="220" priority="228"/>
  </conditionalFormatting>
  <conditionalFormatting sqref="E76:E77 E41">
    <cfRule type="duplicateValues" dxfId="219" priority="229"/>
    <cfRule type="duplicateValues" dxfId="218" priority="230"/>
    <cfRule type="duplicateValues" dxfId="217" priority="231"/>
  </conditionalFormatting>
  <conditionalFormatting sqref="E76:E77 E41">
    <cfRule type="duplicateValues" dxfId="216" priority="232"/>
    <cfRule type="duplicateValues" dxfId="215" priority="233"/>
  </conditionalFormatting>
  <conditionalFormatting sqref="E27 E14">
    <cfRule type="duplicateValues" dxfId="214" priority="234"/>
  </conditionalFormatting>
  <conditionalFormatting sqref="E27 E14">
    <cfRule type="duplicateValues" dxfId="213" priority="235"/>
    <cfRule type="duplicateValues" dxfId="212" priority="236"/>
    <cfRule type="duplicateValues" dxfId="211" priority="237"/>
  </conditionalFormatting>
  <conditionalFormatting sqref="E27 E14">
    <cfRule type="duplicateValues" dxfId="210" priority="238"/>
    <cfRule type="duplicateValues" dxfId="209" priority="239"/>
  </conditionalFormatting>
  <conditionalFormatting sqref="E60:E61 E19:E20">
    <cfRule type="duplicateValues" dxfId="208" priority="240"/>
  </conditionalFormatting>
  <conditionalFormatting sqref="E60:E61 E19:E20">
    <cfRule type="duplicateValues" dxfId="207" priority="241"/>
    <cfRule type="duplicateValues" dxfId="206" priority="242"/>
    <cfRule type="duplicateValues" dxfId="205" priority="243"/>
  </conditionalFormatting>
  <conditionalFormatting sqref="E60:E61 E19:E20">
    <cfRule type="duplicateValues" dxfId="204" priority="244"/>
    <cfRule type="duplicateValues" dxfId="203" priority="245"/>
  </conditionalFormatting>
  <conditionalFormatting sqref="B12">
    <cfRule type="duplicateValues" dxfId="202" priority="246"/>
    <cfRule type="duplicateValues" dxfId="201" priority="247"/>
    <cfRule type="duplicateValues" dxfId="200" priority="248"/>
  </conditionalFormatting>
  <conditionalFormatting sqref="B12">
    <cfRule type="duplicateValues" dxfId="199" priority="249"/>
    <cfRule type="duplicateValues" dxfId="198" priority="250"/>
    <cfRule type="duplicateValues" dxfId="197" priority="251"/>
    <cfRule type="duplicateValues" dxfId="196" priority="252"/>
  </conditionalFormatting>
  <conditionalFormatting sqref="B12">
    <cfRule type="duplicateValues" dxfId="195" priority="253"/>
  </conditionalFormatting>
  <conditionalFormatting sqref="E12">
    <cfRule type="duplicateValues" dxfId="194" priority="254"/>
  </conditionalFormatting>
  <conditionalFormatting sqref="E12">
    <cfRule type="duplicateValues" dxfId="193" priority="255"/>
    <cfRule type="duplicateValues" dxfId="192" priority="256"/>
    <cfRule type="duplicateValues" dxfId="191" priority="257"/>
  </conditionalFormatting>
  <conditionalFormatting sqref="E12">
    <cfRule type="duplicateValues" dxfId="190" priority="258"/>
    <cfRule type="duplicateValues" dxfId="189" priority="259"/>
  </conditionalFormatting>
  <conditionalFormatting sqref="B12">
    <cfRule type="duplicateValues" dxfId="188" priority="260"/>
    <cfRule type="duplicateValues" dxfId="187" priority="261"/>
  </conditionalFormatting>
  <conditionalFormatting sqref="E91:E92">
    <cfRule type="duplicateValues" dxfId="186" priority="262"/>
  </conditionalFormatting>
  <conditionalFormatting sqref="E62:E65">
    <cfRule type="duplicateValues" dxfId="185" priority="20"/>
  </conditionalFormatting>
  <conditionalFormatting sqref="E62:E65">
    <cfRule type="duplicateValues" dxfId="184" priority="21"/>
    <cfRule type="duplicateValues" dxfId="183" priority="22"/>
    <cfRule type="duplicateValues" dxfId="182" priority="23"/>
  </conditionalFormatting>
  <conditionalFormatting sqref="E62:E65">
    <cfRule type="duplicateValues" dxfId="181" priority="24"/>
    <cfRule type="duplicateValues" dxfId="180" priority="25"/>
  </conditionalFormatting>
  <conditionalFormatting sqref="E80">
    <cfRule type="duplicateValues" dxfId="179" priority="19"/>
  </conditionalFormatting>
  <conditionalFormatting sqref="E80">
    <cfRule type="duplicateValues" dxfId="178" priority="16"/>
    <cfRule type="duplicateValues" dxfId="177" priority="17"/>
    <cfRule type="duplicateValues" dxfId="176" priority="18"/>
  </conditionalFormatting>
  <conditionalFormatting sqref="E80">
    <cfRule type="duplicateValues" dxfId="175" priority="14"/>
    <cfRule type="duplicateValues" dxfId="174" priority="15"/>
  </conditionalFormatting>
  <conditionalFormatting sqref="E80">
    <cfRule type="duplicateValues" dxfId="173" priority="13"/>
  </conditionalFormatting>
  <conditionalFormatting sqref="E79">
    <cfRule type="duplicateValues" dxfId="172" priority="263"/>
  </conditionalFormatting>
  <conditionalFormatting sqref="E79">
    <cfRule type="duplicateValues" dxfId="171" priority="264"/>
    <cfRule type="duplicateValues" dxfId="170" priority="265"/>
    <cfRule type="duplicateValues" dxfId="169" priority="266"/>
  </conditionalFormatting>
  <conditionalFormatting sqref="E79">
    <cfRule type="duplicateValues" dxfId="168" priority="267"/>
    <cfRule type="duplicateValues" dxfId="167" priority="268"/>
  </conditionalFormatting>
  <conditionalFormatting sqref="B73:B80 B21:B25 B41 B36:B39">
    <cfRule type="duplicateValues" dxfId="166" priority="269"/>
    <cfRule type="duplicateValues" dxfId="165" priority="270"/>
    <cfRule type="duplicateValues" dxfId="164" priority="271"/>
  </conditionalFormatting>
  <conditionalFormatting sqref="B73:B80 B21:B25 B41 B36:B39">
    <cfRule type="duplicateValues" dxfId="163" priority="272"/>
    <cfRule type="duplicateValues" dxfId="162" priority="273"/>
    <cfRule type="duplicateValues" dxfId="161" priority="274"/>
    <cfRule type="duplicateValues" dxfId="160" priority="275"/>
  </conditionalFormatting>
  <conditionalFormatting sqref="B73:B80 B21:B25 B41 B36:B39">
    <cfRule type="duplicateValues" dxfId="159" priority="276"/>
  </conditionalFormatting>
  <conditionalFormatting sqref="B40 B11 B18:B20 B56:B68 B47:B48 B26:B27 B14:B15">
    <cfRule type="duplicateValues" dxfId="158" priority="277"/>
  </conditionalFormatting>
  <conditionalFormatting sqref="B115 B40 B81:B87 B1:B8 B11 B18:B20 B56:B71 B43:B45 B47:B48 B26:B27 B13:B15">
    <cfRule type="duplicateValues" dxfId="157" priority="278"/>
    <cfRule type="duplicateValues" dxfId="156" priority="279"/>
    <cfRule type="duplicateValues" dxfId="155" priority="280"/>
  </conditionalFormatting>
  <conditionalFormatting sqref="B115 B40 B81:B87 B1:B8 B11 B18:B20 B56:B71 B43:B45 B47:B48 B26:B27 B13:B15">
    <cfRule type="duplicateValues" dxfId="154" priority="281"/>
    <cfRule type="duplicateValues" dxfId="153" priority="282"/>
    <cfRule type="duplicateValues" dxfId="152" priority="283"/>
    <cfRule type="duplicateValues" dxfId="151" priority="284"/>
  </conditionalFormatting>
  <conditionalFormatting sqref="B115 B40 B81:B87 B1:B8 B11 B18:B20 B56:B71 B43:B45 B47:B48 B26:B27 B13:B15">
    <cfRule type="duplicateValues" dxfId="150" priority="285"/>
  </conditionalFormatting>
  <conditionalFormatting sqref="B52:B54 B16 B30:B35">
    <cfRule type="duplicateValues" dxfId="149" priority="286"/>
  </conditionalFormatting>
  <conditionalFormatting sqref="B52:B54 B16 B30:B35">
    <cfRule type="duplicateValues" dxfId="148" priority="287"/>
    <cfRule type="duplicateValues" dxfId="147" priority="288"/>
    <cfRule type="duplicateValues" dxfId="146" priority="289"/>
  </conditionalFormatting>
  <conditionalFormatting sqref="B52:B54 B16 B30:B35">
    <cfRule type="duplicateValues" dxfId="145" priority="290"/>
    <cfRule type="duplicateValues" dxfId="144" priority="291"/>
    <cfRule type="duplicateValues" dxfId="143" priority="292"/>
    <cfRule type="duplicateValues" dxfId="142" priority="293"/>
  </conditionalFormatting>
  <conditionalFormatting sqref="E52:E54 E16 E48 E29:E35">
    <cfRule type="duplicateValues" dxfId="141" priority="294"/>
  </conditionalFormatting>
  <conditionalFormatting sqref="E52:E54 E16 E48 E29:E35">
    <cfRule type="duplicateValues" dxfId="140" priority="295"/>
    <cfRule type="duplicateValues" dxfId="139" priority="296"/>
    <cfRule type="duplicateValues" dxfId="138" priority="297"/>
  </conditionalFormatting>
  <conditionalFormatting sqref="E52:E54 E16 E48 E29:E35">
    <cfRule type="duplicateValues" dxfId="137" priority="298"/>
    <cfRule type="duplicateValues" dxfId="136" priority="299"/>
  </conditionalFormatting>
  <conditionalFormatting sqref="E25">
    <cfRule type="duplicateValues" dxfId="135" priority="300"/>
  </conditionalFormatting>
  <conditionalFormatting sqref="E25">
    <cfRule type="duplicateValues" dxfId="134" priority="301"/>
    <cfRule type="duplicateValues" dxfId="133" priority="302"/>
    <cfRule type="duplicateValues" dxfId="132" priority="303"/>
  </conditionalFormatting>
  <conditionalFormatting sqref="E25">
    <cfRule type="duplicateValues" dxfId="131" priority="304"/>
    <cfRule type="duplicateValues" dxfId="130" priority="305"/>
  </conditionalFormatting>
  <conditionalFormatting sqref="E74 E39 E21:E22">
    <cfRule type="duplicateValues" dxfId="129" priority="306"/>
  </conditionalFormatting>
  <conditionalFormatting sqref="E74 E39 E21:E22">
    <cfRule type="duplicateValues" dxfId="128" priority="307"/>
    <cfRule type="duplicateValues" dxfId="127" priority="308"/>
    <cfRule type="duplicateValues" dxfId="126" priority="309"/>
  </conditionalFormatting>
  <conditionalFormatting sqref="E74 E39 E21:E22">
    <cfRule type="duplicateValues" dxfId="125" priority="310"/>
    <cfRule type="duplicateValues" dxfId="124" priority="311"/>
  </conditionalFormatting>
  <conditionalFormatting sqref="E37">
    <cfRule type="duplicateValues" dxfId="123" priority="312"/>
  </conditionalFormatting>
  <conditionalFormatting sqref="E37">
    <cfRule type="duplicateValues" dxfId="122" priority="313"/>
    <cfRule type="duplicateValues" dxfId="121" priority="314"/>
    <cfRule type="duplicateValues" dxfId="120" priority="315"/>
  </conditionalFormatting>
  <conditionalFormatting sqref="E37">
    <cfRule type="duplicateValues" dxfId="119" priority="316"/>
    <cfRule type="duplicateValues" dxfId="118" priority="317"/>
  </conditionalFormatting>
  <conditionalFormatting sqref="B88:B114">
    <cfRule type="duplicateValues" dxfId="117" priority="318"/>
    <cfRule type="duplicateValues" dxfId="116" priority="319"/>
    <cfRule type="duplicateValues" dxfId="115" priority="320"/>
  </conditionalFormatting>
  <conditionalFormatting sqref="B88:B114">
    <cfRule type="duplicateValues" dxfId="114" priority="321"/>
    <cfRule type="duplicateValues" dxfId="113" priority="322"/>
    <cfRule type="duplicateValues" dxfId="112" priority="323"/>
    <cfRule type="duplicateValues" dxfId="111" priority="324"/>
  </conditionalFormatting>
  <conditionalFormatting sqref="B88:B114">
    <cfRule type="duplicateValues" dxfId="110" priority="325"/>
  </conditionalFormatting>
  <conditionalFormatting sqref="B55:B115 B1:B11 B13:B15 B17:B29 B36:B51">
    <cfRule type="duplicateValues" dxfId="109" priority="326"/>
  </conditionalFormatting>
  <conditionalFormatting sqref="B1:B11 B13:B115">
    <cfRule type="duplicateValues" dxfId="108" priority="327"/>
    <cfRule type="duplicateValues" dxfId="107" priority="328"/>
  </conditionalFormatting>
  <conditionalFormatting sqref="B1:B11 B13:B115">
    <cfRule type="duplicateValues" dxfId="106" priority="329"/>
  </conditionalFormatting>
  <conditionalFormatting sqref="E66">
    <cfRule type="duplicateValues" dxfId="105" priority="7"/>
  </conditionalFormatting>
  <conditionalFormatting sqref="E66">
    <cfRule type="duplicateValues" dxfId="104" priority="8"/>
    <cfRule type="duplicateValues" dxfId="103" priority="9"/>
    <cfRule type="duplicateValues" dxfId="102" priority="10"/>
  </conditionalFormatting>
  <conditionalFormatting sqref="E66">
    <cfRule type="duplicateValues" dxfId="101" priority="11"/>
    <cfRule type="duplicateValues" dxfId="100" priority="12"/>
  </conditionalFormatting>
  <conditionalFormatting sqref="E67">
    <cfRule type="duplicateValues" dxfId="99" priority="1"/>
  </conditionalFormatting>
  <conditionalFormatting sqref="E67">
    <cfRule type="duplicateValues" dxfId="98" priority="2"/>
    <cfRule type="duplicateValues" dxfId="97" priority="3"/>
    <cfRule type="duplicateValues" dxfId="96" priority="4"/>
  </conditionalFormatting>
  <conditionalFormatting sqref="E67">
    <cfRule type="duplicateValues" dxfId="95" priority="5"/>
    <cfRule type="duplicateValues" dxfId="94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18">
        <v>581</v>
      </c>
      <c r="B430" s="118" t="s">
        <v>1606</v>
      </c>
      <c r="C430" s="118" t="s">
        <v>1275</v>
      </c>
    </row>
    <row r="431" spans="1:3" x14ac:dyDescent="0.25">
      <c r="A431" s="40">
        <v>582</v>
      </c>
      <c r="B431" s="40" t="s">
        <v>2495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8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93" priority="120"/>
  </conditionalFormatting>
  <conditionalFormatting sqref="A27:A34">
    <cfRule type="duplicateValues" dxfId="92" priority="107630"/>
  </conditionalFormatting>
  <conditionalFormatting sqref="A27:A34">
    <cfRule type="duplicateValues" dxfId="91" priority="109"/>
  </conditionalFormatting>
  <conditionalFormatting sqref="A42:A45">
    <cfRule type="duplicateValues" dxfId="90" priority="107"/>
  </conditionalFormatting>
  <conditionalFormatting sqref="A7:A11">
    <cfRule type="duplicateValues" dxfId="89" priority="118999"/>
  </conditionalFormatting>
  <conditionalFormatting sqref="A7:A11">
    <cfRule type="duplicateValues" dxfId="88" priority="119003"/>
    <cfRule type="duplicateValues" dxfId="87" priority="119004"/>
  </conditionalFormatting>
  <conditionalFormatting sqref="A7:A11">
    <cfRule type="duplicateValues" dxfId="86" priority="119007"/>
    <cfRule type="duplicateValues" dxfId="85" priority="119008"/>
  </conditionalFormatting>
  <conditionalFormatting sqref="B37:B39">
    <cfRule type="duplicateValues" dxfId="84" priority="66"/>
    <cfRule type="duplicateValues" dxfId="83" priority="67"/>
  </conditionalFormatting>
  <conditionalFormatting sqref="B37:B39">
    <cfRule type="duplicateValues" dxfId="82" priority="65"/>
  </conditionalFormatting>
  <conditionalFormatting sqref="B37:B39">
    <cfRule type="duplicateValues" dxfId="81" priority="64"/>
  </conditionalFormatting>
  <conditionalFormatting sqref="B37:B39">
    <cfRule type="duplicateValues" dxfId="80" priority="62"/>
    <cfRule type="duplicateValues" dxfId="79" priority="63"/>
  </conditionalFormatting>
  <conditionalFormatting sqref="A27:A34">
    <cfRule type="duplicateValues" dxfId="78" priority="56"/>
  </conditionalFormatting>
  <conditionalFormatting sqref="A27:A34">
    <cfRule type="duplicateValues" dxfId="77" priority="54"/>
    <cfRule type="duplicateValues" dxfId="76" priority="55"/>
  </conditionalFormatting>
  <conditionalFormatting sqref="A27:A34">
    <cfRule type="duplicateValues" dxfId="75" priority="52"/>
    <cfRule type="duplicateValues" dxfId="74" priority="53"/>
  </conditionalFormatting>
  <conditionalFormatting sqref="B3">
    <cfRule type="duplicateValues" dxfId="73" priority="40"/>
    <cfRule type="duplicateValues" dxfId="72" priority="41"/>
  </conditionalFormatting>
  <conditionalFormatting sqref="B3">
    <cfRule type="duplicateValues" dxfId="71" priority="39"/>
  </conditionalFormatting>
  <conditionalFormatting sqref="B3">
    <cfRule type="duplicateValues" dxfId="70" priority="38"/>
  </conditionalFormatting>
  <conditionalFormatting sqref="B3">
    <cfRule type="duplicateValues" dxfId="69" priority="36"/>
    <cfRule type="duplicateValues" dxfId="68" priority="37"/>
  </conditionalFormatting>
  <conditionalFormatting sqref="A4:A6">
    <cfRule type="duplicateValues" dxfId="67" priority="35"/>
  </conditionalFormatting>
  <conditionalFormatting sqref="A4:A6">
    <cfRule type="duplicateValues" dxfId="66" priority="33"/>
    <cfRule type="duplicateValues" dxfId="65" priority="34"/>
  </conditionalFormatting>
  <conditionalFormatting sqref="A4:A6">
    <cfRule type="duplicateValues" dxfId="64" priority="31"/>
    <cfRule type="duplicateValues" dxfId="63" priority="32"/>
  </conditionalFormatting>
  <conditionalFormatting sqref="A30:A34">
    <cfRule type="duplicateValues" dxfId="62" priority="30"/>
  </conditionalFormatting>
  <conditionalFormatting sqref="A30:A34">
    <cfRule type="duplicateValues" dxfId="61" priority="29"/>
  </conditionalFormatting>
  <conditionalFormatting sqref="A3:A6">
    <cfRule type="duplicateValues" dxfId="60" priority="12"/>
  </conditionalFormatting>
  <conditionalFormatting sqref="A3:A6">
    <cfRule type="duplicateValues" dxfId="59" priority="10"/>
    <cfRule type="duplicateValues" dxfId="58" priority="11"/>
  </conditionalFormatting>
  <conditionalFormatting sqref="A3:A6">
    <cfRule type="duplicateValues" dxfId="57" priority="8"/>
    <cfRule type="duplicateValues" dxfId="56" priority="9"/>
  </conditionalFormatting>
  <conditionalFormatting sqref="A35:A41">
    <cfRule type="duplicateValues" dxfId="55" priority="7"/>
  </conditionalFormatting>
  <conditionalFormatting sqref="B4:B6">
    <cfRule type="duplicateValues" dxfId="54" priority="5"/>
    <cfRule type="duplicateValues" dxfId="53" priority="6"/>
  </conditionalFormatting>
  <conditionalFormatting sqref="B4:B6">
    <cfRule type="duplicateValues" dxfId="52" priority="4"/>
  </conditionalFormatting>
  <conditionalFormatting sqref="B4:B6">
    <cfRule type="duplicateValues" dxfId="51" priority="3"/>
  </conditionalFormatting>
  <conditionalFormatting sqref="B4:B6">
    <cfRule type="duplicateValues" dxfId="50" priority="1"/>
    <cfRule type="duplicateValues" dxfId="49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110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91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90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90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89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88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49.5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48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48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54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8" priority="51"/>
  </conditionalFormatting>
  <conditionalFormatting sqref="E9:E1048576 E1:E2">
    <cfRule type="duplicateValues" dxfId="47" priority="99232"/>
  </conditionalFormatting>
  <conditionalFormatting sqref="E4">
    <cfRule type="duplicateValues" dxfId="46" priority="44"/>
  </conditionalFormatting>
  <conditionalFormatting sqref="E5:E8">
    <cfRule type="duplicateValues" dxfId="45" priority="42"/>
  </conditionalFormatting>
  <conditionalFormatting sqref="B12">
    <cfRule type="duplicateValues" dxfId="44" priority="16"/>
    <cfRule type="duplicateValues" dxfId="43" priority="17"/>
    <cfRule type="duplicateValues" dxfId="42" priority="18"/>
  </conditionalFormatting>
  <conditionalFormatting sqref="B12">
    <cfRule type="duplicateValues" dxfId="41" priority="15"/>
  </conditionalFormatting>
  <conditionalFormatting sqref="B12">
    <cfRule type="duplicateValues" dxfId="40" priority="13"/>
    <cfRule type="duplicateValues" dxfId="39" priority="14"/>
  </conditionalFormatting>
  <conditionalFormatting sqref="B12">
    <cfRule type="duplicateValues" dxfId="38" priority="10"/>
    <cfRule type="duplicateValues" dxfId="37" priority="11"/>
    <cfRule type="duplicateValues" dxfId="36" priority="12"/>
  </conditionalFormatting>
  <conditionalFormatting sqref="B12">
    <cfRule type="duplicateValues" dxfId="35" priority="9"/>
  </conditionalFormatting>
  <conditionalFormatting sqref="B12">
    <cfRule type="duplicateValues" dxfId="34" priority="7"/>
    <cfRule type="duplicateValues" dxfId="33" priority="8"/>
  </conditionalFormatting>
  <conditionalFormatting sqref="B12">
    <cfRule type="duplicateValues" dxfId="32" priority="6"/>
  </conditionalFormatting>
  <conditionalFormatting sqref="B12">
    <cfRule type="duplicateValues" dxfId="31" priority="3"/>
    <cfRule type="duplicateValues" dxfId="30" priority="4"/>
    <cfRule type="duplicateValues" dxfId="29" priority="5"/>
  </conditionalFormatting>
  <conditionalFormatting sqref="B12">
    <cfRule type="duplicateValues" dxfId="28" priority="2"/>
  </conditionalFormatting>
  <conditionalFormatting sqref="B12">
    <cfRule type="duplicateValues" dxfId="2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2020-11-25T18:10:47Z</cp:lastPrinted>
  <dcterms:created xsi:type="dcterms:W3CDTF">2014-10-01T23:18:29Z</dcterms:created>
  <dcterms:modified xsi:type="dcterms:W3CDTF">2021-01-07T12:38:44Z</dcterms:modified>
</cp:coreProperties>
</file>