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23040" windowHeight="832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REPORTE!$A$4:$J$59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REPORTE!$A$4:$J$4</definedName>
    <definedName name="Z_223B5C92_3D28_4F3F_80CE_CFD410CC8203_.wvu.FilterData" localSheetId="0" hidden="1">REPORTE!$A$4:$J$4</definedName>
    <definedName name="Z_3B7B956B_80B8_4EBD_A61B_5A81555D879B_.wvu.FilterData" localSheetId="0" hidden="1">REPORTE!$A$4:$J$4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REPORTE!$A$4:$J$4</definedName>
    <definedName name="Z_57C67F32_DCFA_4A16_B8F2_ADBDA29FCFCB_.wvu.FilterData" localSheetId="7" hidden="1">VIP!$A$1:$O$630</definedName>
    <definedName name="Z_650CE5B0_95CF_4B9E_A5AB_A0001E7D7BF7_.wvu.FilterData" localSheetId="0" hidden="1">REPORTE!$A$4:$J$4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REPORTE!$A$4:$J$4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REPORTE!$A$4:$J$4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REPORTE!$A$4:$J$4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REPORTE!$A$4:$J$4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REPORTE!$A$4:$J$4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1" i="1" l="1"/>
  <c r="A95" i="1"/>
  <c r="A94" i="1"/>
  <c r="A93" i="1"/>
  <c r="A92" i="1"/>
  <c r="A119" i="1" l="1"/>
  <c r="A120" i="1"/>
  <c r="A121" i="1"/>
  <c r="A122" i="1"/>
  <c r="A5" i="1"/>
  <c r="A6" i="1"/>
  <c r="A117" i="1"/>
  <c r="A112" i="1"/>
  <c r="A87" i="1"/>
  <c r="A114" i="1"/>
  <c r="A116" i="1"/>
  <c r="A115" i="1"/>
  <c r="A107" i="1"/>
  <c r="A64" i="1"/>
  <c r="A83" i="1"/>
  <c r="A108" i="1"/>
  <c r="A65" i="1"/>
  <c r="A109" i="1"/>
  <c r="A85" i="1"/>
  <c r="A67" i="1"/>
  <c r="A86" i="1"/>
  <c r="A69" i="1"/>
  <c r="A7" i="1" l="1"/>
  <c r="A9" i="1"/>
  <c r="A11" i="1"/>
  <c r="A10" i="1"/>
  <c r="A8" i="1"/>
  <c r="A43" i="1"/>
  <c r="A68" i="1"/>
  <c r="A104" i="1"/>
  <c r="A84" i="1"/>
  <c r="A110" i="1"/>
  <c r="A31" i="1"/>
  <c r="A73" i="1"/>
  <c r="A35" i="1"/>
  <c r="A70" i="1"/>
  <c r="A98" i="1"/>
  <c r="A71" i="1"/>
  <c r="A41" i="1"/>
  <c r="A105" i="1"/>
  <c r="A29" i="1"/>
  <c r="A106" i="1"/>
  <c r="A61" i="1"/>
  <c r="A59" i="1"/>
  <c r="A48" i="1"/>
  <c r="A36" i="1" l="1"/>
  <c r="A47" i="1"/>
  <c r="A33" i="1" l="1"/>
  <c r="A58" i="1"/>
  <c r="A63" i="1"/>
  <c r="A90" i="1"/>
  <c r="A45" i="1"/>
  <c r="A39" i="1"/>
  <c r="A27" i="1"/>
  <c r="A15" i="1"/>
  <c r="A19" i="1" l="1"/>
  <c r="A17" i="1"/>
  <c r="A77" i="1"/>
  <c r="A40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9" i="1" l="1"/>
  <c r="A72" i="1"/>
  <c r="A78" i="1"/>
  <c r="A75" i="1"/>
  <c r="A32" i="1"/>
  <c r="A74" i="1"/>
  <c r="A25" i="1"/>
  <c r="A24" i="1"/>
  <c r="A88" i="1"/>
  <c r="A13" i="1"/>
  <c r="A113" i="1" l="1"/>
  <c r="A20" i="1"/>
  <c r="A44" i="1"/>
  <c r="A81" i="1"/>
  <c r="A103" i="1"/>
  <c r="A14" i="1"/>
  <c r="A38" i="1"/>
  <c r="A80" i="1"/>
  <c r="A102" i="1"/>
  <c r="A26" i="1"/>
  <c r="A82" i="1"/>
  <c r="A37" i="1"/>
  <c r="A55" i="1"/>
  <c r="A97" i="1"/>
  <c r="A49" i="1"/>
  <c r="A51" i="1"/>
  <c r="A23" i="1"/>
  <c r="A46" i="1"/>
  <c r="A52" i="1"/>
  <c r="A60" i="1"/>
  <c r="A99" i="1" l="1"/>
  <c r="A54" i="1"/>
  <c r="A34" i="1"/>
  <c r="A18" i="1"/>
  <c r="A42" i="1"/>
  <c r="A28" i="1"/>
  <c r="A22" i="1"/>
  <c r="A50" i="1"/>
  <c r="A53" i="1"/>
  <c r="A76" i="1"/>
  <c r="A56" i="1"/>
  <c r="A57" i="1"/>
  <c r="A16" i="1" l="1"/>
  <c r="A21" i="1"/>
  <c r="A13" i="3"/>
  <c r="H13" i="3"/>
  <c r="I13" i="3"/>
  <c r="J13" i="3"/>
  <c r="F13" i="3"/>
  <c r="A96" i="1" l="1"/>
  <c r="A111" i="1" l="1"/>
  <c r="A100" i="1" l="1"/>
  <c r="A118" i="1"/>
  <c r="A12" i="1" l="1"/>
  <c r="A101" i="1"/>
  <c r="A66" i="1" l="1"/>
  <c r="A79" i="1" l="1"/>
  <c r="A62" i="1" l="1"/>
  <c r="A30" i="1" l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<sst xmlns="http://schemas.openxmlformats.org/spreadsheetml/2006/main" count="13372" uniqueCount="2627">
  <si>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</si>
  <si>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</si>
  <si>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</si>
  <si>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</si>
  <si>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</si>
  <si>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</si>
  <si>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</si>
  <si>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</si>
  <si>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</si>
  <si>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</si>
  <si>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</si>
  <si>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</si>
  <si>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</si>
  <si>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</si>
  <si>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</si>
  <si>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</si>
  <si>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</si>
  <si>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</si>
  <si>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</si>
  <si>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</si>
  <si>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</si>
  <si>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</si>
  <si>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</si>
  <si>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</si>
  <si>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</si>
  <si>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</si>
  <si>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</si>
  <si>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</si>
  <si>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</si>
  <si>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</si>
  <si>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</si>
  <si>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</si>
  <si>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</si>
  <si>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</si>
  <si>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</si>
  <si>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</si>
  <si>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</si>
  <si>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</si>
  <si>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</si>
  <si>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</si>
  <si>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</si>
  <si>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</si>
  <si>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</si>
  <si>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</si>
  <si>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</si>
  <si>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</si>
  <si>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</si>
  <si>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</si>
  <si>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</si>
  <si>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</si>
  <si>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</si>
  <si>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</si>
  <si>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</si>
  <si>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</si>
  <si>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</si>
  <si>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</si>
  <si>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</si>
  <si>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</si>
  <si>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</si>
  <si>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</si>
  <si>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</si>
  <si>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</si>
  <si>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</si>
  <si>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</si>
  <si>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</si>
  <si>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</si>
  <si>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</si>
  <si>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</si>
  <si>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</si>
  <si>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</si>
  <si>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</si>
  <si>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</si>
  <si>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</si>
  <si>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</si>
  <si>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</si>
  <si>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</si>
  <si>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</si>
  <si>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</si>
  <si>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</si>
  <si>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</si>
  <si>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</si>
  <si>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</si>
  <si>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</si>
  <si>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</si>
  <si>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</si>
  <si>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</si>
  <si>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</si>
  <si>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</si>
  <si>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</si>
  <si>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</si>
  <si>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</si>
  <si>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</si>
  <si>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</si>
  <si>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</si>
  <si>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</si>
  <si>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</si>
  <si>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</si>
  <si>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</si>
  <si>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</si>
  <si>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</si>
  <si>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</si>
  <si>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</si>
  <si>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</si>
  <si>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</si>
  <si>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</si>
  <si>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</si>
  <si>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</si>
  <si>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</si>
  <si>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</si>
  <si>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</si>
  <si>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</si>
  <si>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</si>
  <si>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</si>
  <si>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</si>
  <si>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</si>
  <si>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</si>
  <si>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</si>
  <si>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</si>
  <si>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</si>
  <si>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</si>
  <si>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</si>
  <si>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</si>
  <si>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</si>
  <si>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</si>
  <si>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</si>
  <si>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</si>
  <si>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</si>
  <si>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</si>
  <si>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</si>
  <si>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</si>
  <si>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</si>
  <si>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</si>
  <si>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</si>
  <si>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</si>
  <si>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</si>
  <si>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</si>
  <si>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</si>
  <si>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</si>
  <si>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</si>
  <si>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</si>
  <si>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</si>
  <si>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</si>
  <si>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</si>
  <si>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</si>
  <si>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</si>
  <si>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</si>
  <si>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</si>
  <si>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</si>
  <si>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</si>
  <si>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</si>
  <si>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</si>
  <si>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</si>
  <si>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</si>
  <si>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</si>
  <si>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</si>
  <si>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</si>
  <si>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</si>
  <si>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</si>
  <si>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</si>
  <si>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</si>
  <si>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</si>
  <si>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</si>
  <si>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</si>
  <si>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</si>
  <si>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</si>
  <si>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</si>
  <si>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</si>
  <si>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</si>
  <si>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</si>
  <si>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</si>
  <si>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</si>
  <si>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</si>
  <si>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</si>
  <si>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</si>
  <si>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</si>
  <si>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</si>
  <si>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</si>
  <si>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</si>
  <si>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</si>
  <si>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</si>
  <si>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</si>
  <si>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</si>
  <si>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</si>
  <si>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</si>
  <si>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</si>
  <si>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</si>
  <si>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</si>
  <si>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</si>
  <si>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</si>
  <si>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</si>
  <si>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</si>
  <si>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</si>
  <si>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</si>
  <si>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</si>
  <si>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</si>
  <si>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</si>
  <si>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</si>
  <si>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</si>
  <si>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</si>
  <si>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</si>
  <si>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</si>
  <si>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</si>
  <si>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</si>
  <si>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</si>
  <si>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</si>
  <si>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</si>
  <si>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</si>
  <si>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</si>
  <si>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</si>
  <si>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</si>
  <si>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</si>
  <si>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</si>
  <si>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</si>
  <si>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</si>
  <si>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</si>
  <si>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</si>
  <si>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</si>
  <si>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</si>
  <si>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</si>
  <si>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</si>
  <si>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</si>
  <si>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</si>
  <si>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</si>
  <si>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</si>
  <si>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</si>
  <si>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</si>
  <si>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</si>
  <si>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</si>
  <si>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</si>
  <si>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</si>
  <si>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</si>
  <si>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</si>
  <si>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</si>
  <si>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</si>
  <si>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</si>
  <si>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</si>
  <si>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</si>
  <si>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</si>
  <si>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</si>
  <si>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</si>
  <si>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</si>
  <si>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</si>
  <si>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</si>
  <si>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</si>
  <si>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</si>
  <si>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</si>
  <si>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</si>
  <si>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</si>
  <si>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</si>
  <si>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</si>
  <si>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</si>
  <si>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</si>
  <si>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</si>
  <si>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</si>
  <si>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</si>
  <si>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</si>
  <si>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</si>
  <si>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</si>
  <si>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</si>
  <si>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</si>
  <si>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</si>
  <si>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</si>
  <si>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</si>
  <si>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</si>
  <si>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</si>
  <si>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</si>
  <si>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</si>
  <si>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</si>
  <si>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</si>
  <si>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</si>
  <si>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</si>
  <si>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</si>
  <si>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</si>
  <si>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</si>
  <si>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</si>
  <si>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</si>
  <si>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</si>
  <si>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</si>
  <si>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</si>
  <si>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</si>
  <si>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</si>
  <si>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</si>
  <si>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</si>
  <si>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</si>
  <si>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</si>
  <si>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</si>
  <si>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</si>
  <si>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</si>
  <si>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</si>
  <si>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</si>
  <si>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</si>
  <si>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</si>
  <si>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</si>
  <si>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</si>
  <si>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</si>
  <si>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</si>
  <si>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</si>
  <si>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</si>
  <si>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</si>
  <si>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</si>
  <si>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</si>
  <si>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</si>
  <si>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</si>
  <si>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</si>
  <si>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</si>
  <si>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</si>
  <si>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</si>
  <si>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</si>
  <si>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</si>
  <si>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</si>
  <si>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</si>
  <si>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</si>
  <si>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</si>
  <si>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</si>
  <si>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</si>
  <si>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</si>
  <si>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</si>
  <si>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</si>
  <si>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</si>
  <si>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</si>
  <si>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</si>
  <si>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</si>
  <si>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</si>
  <si>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</si>
  <si>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</si>
  <si>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</si>
  <si>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</si>
  <si>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</si>
  <si>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</si>
  <si>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</si>
  <si>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</si>
  <si>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</si>
  <si>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</si>
  <si>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</si>
  <si>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</si>
  <si>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</si>
  <si>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</si>
  <si>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</si>
  <si>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</si>
  <si>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</si>
  <si>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</si>
  <si>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</si>
  <si>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</si>
  <si>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</si>
  <si>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</si>
  <si>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</si>
  <si>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</si>
  <si>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</si>
  <si>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</si>
  <si>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</si>
  <si>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</si>
  <si>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</si>
  <si>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</si>
  <si>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</si>
  <si>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</si>
  <si>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</si>
  <si>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</si>
  <si>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</si>
  <si>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</si>
  <si>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</si>
  <si>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</si>
  <si>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</si>
  <si>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</si>
  <si>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</si>
  <si>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</si>
  <si>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</si>
  <si>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</si>
  <si>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</si>
  <si>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</si>
  <si>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</si>
  <si>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</si>
  <si>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</si>
  <si>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</si>
  <si>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</si>
  <si>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</si>
  <si>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</si>
  <si>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</si>
  <si>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</si>
  <si>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</si>
  <si>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</si>
  <si>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</si>
  <si>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</si>
  <si>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</si>
  <si>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</si>
  <si>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</si>
  <si>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</si>
  <si>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</si>
  <si>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</si>
  <si>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</si>
  <si>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</si>
  <si>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</si>
  <si>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</si>
  <si>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</si>
  <si>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</si>
  <si>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</si>
  <si>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</si>
  <si>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</si>
  <si>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</si>
  <si>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</si>
  <si>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</si>
  <si>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</si>
  <si>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</si>
  <si>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</si>
  <si>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</si>
  <si>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</si>
  <si>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</si>
  <si>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</si>
  <si>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</si>
  <si>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</si>
  <si>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</si>
  <si>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</si>
  <si>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</si>
  <si>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</si>
  <si>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</si>
  <si>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</si>
  <si>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</si>
  <si>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</si>
  <si>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</si>
  <si>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</si>
  <si>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</si>
  <si>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</si>
  <si>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</si>
  <si>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</si>
  <si>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</si>
  <si>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</si>
  <si>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</si>
  <si>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</si>
  <si>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</si>
  <si>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</si>
  <si>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</si>
  <si>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</si>
  <si>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</si>
  <si>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</si>
  <si>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</si>
  <si>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</si>
  <si>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</si>
  <si>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</si>
  <si>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</si>
  <si>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</si>
  <si>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</si>
  <si>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</si>
  <si>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</si>
  <si>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</si>
  <si>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</si>
  <si>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</si>
  <si>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</si>
  <si>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</si>
  <si>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</si>
  <si>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</si>
  <si>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</si>
  <si>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</si>
  <si>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</si>
  <si>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</si>
  <si>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</si>
  <si>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</si>
  <si>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</si>
  <si>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</si>
  <si>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</si>
  <si>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</si>
  <si>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</si>
  <si>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</si>
  <si>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</si>
  <si>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</si>
  <si>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</si>
  <si>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</si>
  <si>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</si>
  <si>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</si>
  <si>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</si>
  <si>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</si>
  <si>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</si>
  <si>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</si>
  <si>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</si>
  <si>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</si>
  <si>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</si>
  <si>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</si>
  <si>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</si>
  <si>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</si>
  <si>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</si>
  <si>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</si>
  <si>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</si>
  <si>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</si>
  <si>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</si>
  <si>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</si>
  <si>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</si>
  <si>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</si>
  <si>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</si>
  <si>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</si>
  <si>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</si>
  <si>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</si>
  <si>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</si>
  <si>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</si>
  <si>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</si>
  <si>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</si>
  <si>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</si>
  <si>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</si>
  <si>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</si>
  <si>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</si>
  <si>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</si>
  <si>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</si>
  <si>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</si>
  <si>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</si>
  <si>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</si>
  <si>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</si>
  <si>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</si>
  <si>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</si>
  <si>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</si>
  <si>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</si>
  <si>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</si>
  <si>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</si>
  <si>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</si>
  <si>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</si>
  <si>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</si>
  <si>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</si>
  <si>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</si>
  <si>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</si>
  <si>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</si>
  <si>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</si>
  <si>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</si>
  <si>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</si>
  <si>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</si>
  <si>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</si>
  <si>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</si>
  <si>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</si>
  <si>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</si>
  <si>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</si>
  <si>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</si>
  <si>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</si>
  <si>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</si>
  <si>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</si>
  <si>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</si>
  <si>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</si>
  <si>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</si>
  <si>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</si>
  <si>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</si>
  <si>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</si>
  <si>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</si>
  <si>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</si>
  <si>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</si>
  <si>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</si>
  <si>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</si>
  <si>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</si>
  <si>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</si>
  <si>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</si>
  <si>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</si>
  <si>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</si>
  <si>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</si>
  <si>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</si>
  <si>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</si>
  <si>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</si>
  <si>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</si>
  <si>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</si>
  <si>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</si>
  <si>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</si>
  <si>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</si>
  <si>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</si>
  <si>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</si>
  <si>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</si>
  <si>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</si>
  <si>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</si>
  <si>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</si>
  <si>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</si>
  <si>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</si>
  <si>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</si>
  <si>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</si>
  <si>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</si>
  <si>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</si>
  <si>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</si>
  <si>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</si>
  <si>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</si>
  <si>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</si>
  <si>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</si>
  <si>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</si>
  <si>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</si>
  <si>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</si>
  <si>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</si>
  <si>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</si>
  <si>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</si>
  <si>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</si>
  <si>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</si>
  <si>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</si>
  <si>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</si>
  <si>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</si>
  <si>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</si>
  <si>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</si>
  <si>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</si>
  <si>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</si>
  <si>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</si>
  <si>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</si>
  <si>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</si>
  <si>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</si>
  <si>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</si>
  <si>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</si>
  <si>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</si>
  <si>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</si>
  <si>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</si>
  <si>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</si>
  <si>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</si>
  <si>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</si>
  <si>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</si>
  <si>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</si>
  <si>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</si>
  <si>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</si>
  <si>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</si>
  <si>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</si>
  <si>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</si>
  <si>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</si>
  <si>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</si>
  <si>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</si>
  <si>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</si>
  <si>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</si>
  <si>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</si>
  <si>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</si>
  <si>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</si>
  <si>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</si>
  <si>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</si>
  <si>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</si>
  <si>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</si>
  <si>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</si>
  <si>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</si>
  <si>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</si>
  <si>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</si>
  <si>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</si>
  <si>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</si>
  <si>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</si>
  <si>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</si>
  <si>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</si>
  <si>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</si>
  <si>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</si>
  <si>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</si>
  <si>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</si>
  <si>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</si>
  <si>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</si>
  <si>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</si>
  <si>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</si>
  <si>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</si>
  <si>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</si>
  <si>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</si>
  <si>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</si>
  <si>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</si>
  <si>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</si>
  <si>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</si>
  <si>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</si>
  <si>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</si>
  <si>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</si>
  <si>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</si>
  <si>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</si>
  <si>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</si>
  <si>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</si>
  <si>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</si>
  <si>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</si>
  <si>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</si>
  <si>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</si>
  <si>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</si>
  <si>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</si>
  <si>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</si>
  <si>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</si>
  <si>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</si>
  <si>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</si>
  <si>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</si>
  <si>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</si>
  <si>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</si>
  <si>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</si>
  <si>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</si>
  <si>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</si>
  <si>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</si>
  <si>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</si>
  <si>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</si>
  <si>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</si>
  <si>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</si>
  <si>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</si>
  <si>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</si>
  <si>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</si>
  <si>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</si>
  <si>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</si>
  <si>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</si>
  <si>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</si>
  <si>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</si>
  <si>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</si>
  <si>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</si>
  <si>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</si>
  <si>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</si>
  <si>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</si>
  <si>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</si>
  <si>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</si>
  <si>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</si>
  <si>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</si>
  <si>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</si>
  <si>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</si>
  <si>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</si>
  <si>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</si>
  <si>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</si>
  <si>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</si>
  <si>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</si>
  <si>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</si>
  <si>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</si>
  <si>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</si>
  <si>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</si>
  <si>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</si>
  <si>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</si>
  <si>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</si>
  <si>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</si>
  <si>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</si>
  <si>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</si>
  <si>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</si>
  <si>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</si>
  <si>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</si>
  <si>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</si>
  <si>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</si>
  <si>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</si>
  <si>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</si>
  <si>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</si>
  <si>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</si>
  <si>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</si>
  <si>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</si>
  <si>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</si>
  <si>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</si>
  <si>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</si>
  <si>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</si>
  <si>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</si>
  <si>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</si>
  <si>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</si>
  <si>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</si>
  <si>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</si>
  <si>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</si>
  <si>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</si>
  <si>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</si>
  <si>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</si>
  <si>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</si>
  <si>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</si>
  <si>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</si>
  <si>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</si>
  <si>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</si>
  <si>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</si>
  <si>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</si>
  <si>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</si>
  <si>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</si>
  <si>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</si>
  <si>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</si>
  <si>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</si>
  <si>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</si>
  <si>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</si>
  <si>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</si>
  <si>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</si>
  <si>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</si>
  <si>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</si>
  <si>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</si>
  <si>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</si>
  <si>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</si>
  <si>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</si>
  <si>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</si>
  <si>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</si>
  <si>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</si>
  <si>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</si>
  <si>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</si>
  <si>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</si>
  <si>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</si>
  <si>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</si>
  <si>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</si>
  <si>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</si>
  <si>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</si>
  <si>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</si>
  <si>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</si>
  <si>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</si>
  <si>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</si>
  <si>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</si>
  <si>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</si>
  <si>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</si>
  <si>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</si>
  <si>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</si>
  <si>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</si>
  <si>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</si>
  <si>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</si>
  <si>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</si>
  <si>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</si>
  <si>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</si>
  <si>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</si>
  <si>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</si>
  <si>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</si>
  <si>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</si>
  <si>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</si>
  <si>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</si>
  <si>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</si>
  <si>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</si>
  <si>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</si>
  <si>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</si>
  <si>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</si>
  <si>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</si>
  <si>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</si>
  <si>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</si>
  <si>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</si>
  <si>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</si>
  <si>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</si>
  <si>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</si>
  <si>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</si>
  <si>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</si>
  <si>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</si>
  <si>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</si>
  <si>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</si>
  <si>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</si>
  <si>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</si>
  <si>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</si>
  <si>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</si>
  <si>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</si>
  <si>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</si>
  <si>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</si>
  <si>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</si>
  <si>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</si>
  <si>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</si>
  <si>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</si>
  <si>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</si>
  <si>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</si>
  <si>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</si>
  <si>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</si>
  <si>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</si>
  <si>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</si>
  <si>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</si>
  <si>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</si>
  <si>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</si>
  <si>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</si>
  <si>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</si>
  <si>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</si>
  <si>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</si>
  <si>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</si>
  <si>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</si>
  <si>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</si>
  <si>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</si>
  <si>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</si>
  <si>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</si>
  <si>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</si>
  <si>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</si>
  <si>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</si>
  <si>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</si>
  <si>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</si>
  <si>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</si>
  <si>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</si>
  <si>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</si>
  <si>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</si>
  <si>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</si>
  <si>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</si>
  <si>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</si>
  <si>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</si>
  <si>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</si>
  <si>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</si>
  <si>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</si>
  <si>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</si>
  <si>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</si>
  <si>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</si>
  <si>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</si>
  <si>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</si>
  <si>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</si>
  <si>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</si>
  <si>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</si>
  <si>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</si>
  <si>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</si>
  <si>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</si>
  <si>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</si>
  <si>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</si>
  <si>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</si>
  <si>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</si>
  <si>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</si>
  <si>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</si>
  <si>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</si>
  <si>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</si>
  <si>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</si>
  <si>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</si>
  <si>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</si>
  <si>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</si>
  <si>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</si>
  <si>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</si>
  <si>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</si>
  <si>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</si>
  <si>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</si>
  <si>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</si>
  <si>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</si>
  <si>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</si>
  <si>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</si>
  <si>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</si>
  <si>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</si>
  <si>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</si>
  <si>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</si>
  <si>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</si>
  <si>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</si>
  <si>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</si>
  <si>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</si>
  <si>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</si>
  <si>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</si>
  <si>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</si>
  <si>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</si>
  <si>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</si>
  <si>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</si>
  <si>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</si>
  <si>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</si>
  <si>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</si>
  <si>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</si>
  <si>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</si>
  <si>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</si>
  <si>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</si>
  <si>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</si>
  <si>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</si>
  <si>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</si>
  <si>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</si>
  <si>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</si>
  <si>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</si>
  <si>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</si>
  <si>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</si>
  <si>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</si>
  <si>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</si>
  <si>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</si>
  <si>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</si>
  <si>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</si>
  <si>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</si>
  <si>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</si>
  <si>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</si>
  <si>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</si>
  <si>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</si>
  <si>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</si>
  <si>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</si>
  <si>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</si>
  <si>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</si>
  <si>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</si>
  <si>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</si>
  <si>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</si>
  <si>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</si>
  <si>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</si>
  <si>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</si>
  <si>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</si>
  <si>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</si>
  <si>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</si>
  <si>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</si>
  <si>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</si>
  <si>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</si>
  <si>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</si>
  <si>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</si>
  <si>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</si>
  <si>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</si>
  <si>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</si>
  <si>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</si>
  <si>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</si>
  <si>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</si>
  <si>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</si>
  <si>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</si>
  <si>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</si>
  <si>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</si>
  <si>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</si>
  <si>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</si>
  <si>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</si>
  <si>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</si>
  <si>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</si>
  <si>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</si>
  <si>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</si>
  <si>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</si>
  <si>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</si>
  <si>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</si>
  <si>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</si>
  <si>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</si>
  <si>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</si>
  <si>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</si>
  <si>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</si>
  <si>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</si>
  <si>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</si>
  <si>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</si>
  <si>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</si>
  <si>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</si>
  <si>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</si>
  <si>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</si>
  <si>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</si>
  <si>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</si>
  <si>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</si>
  <si>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</si>
  <si>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</si>
  <si>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</si>
  <si>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</si>
  <si>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</si>
  <si>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</si>
  <si>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</si>
  <si>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</si>
  <si>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</si>
  <si>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</si>
  <si>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</si>
  <si>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</si>
  <si>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</si>
  <si>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</si>
  <si>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</si>
  <si>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</si>
  <si>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</si>
  <si>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</si>
  <si>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</si>
  <si>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</si>
  <si>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</si>
  <si>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</si>
  <si>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</si>
  <si>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</si>
  <si>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</si>
  <si>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</si>
  <si>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</si>
  <si>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</si>
  <si>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</si>
  <si>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</si>
  <si>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</si>
  <si>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</si>
  <si>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</si>
  <si>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</si>
  <si>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</si>
  <si>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</si>
  <si>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</si>
  <si>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</si>
  <si>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</si>
  <si>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</si>
  <si>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</si>
  <si>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</si>
  <si>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</si>
  <si>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</si>
  <si>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</si>
  <si>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</si>
  <si>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</si>
  <si>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</si>
  <si>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</si>
  <si>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</si>
  <si>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</si>
  <si>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</si>
  <si>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</si>
  <si>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</si>
  <si>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</si>
  <si>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</si>
  <si>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</si>
  <si>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</si>
  <si>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</si>
  <si>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</si>
  <si>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</si>
  <si>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</si>
  <si>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</si>
  <si>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</si>
  <si>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</si>
  <si>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</si>
  <si>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</si>
  <si>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</si>
  <si>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</si>
  <si>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</si>
  <si>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</si>
  <si>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</si>
  <si>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</si>
  <si>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</si>
  <si>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</si>
  <si>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</si>
  <si>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</si>
  <si>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</si>
  <si>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</si>
  <si>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</si>
  <si>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</si>
  <si>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</si>
  <si>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</si>
  <si>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</si>
  <si>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</si>
  <si>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</si>
  <si>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</si>
  <si>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</si>
  <si>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</si>
  <si>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</si>
  <si>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</si>
  <si>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</si>
  <si>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</si>
  <si>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</si>
  <si>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</si>
  <si>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</si>
  <si>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</si>
  <si>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</si>
  <si>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</si>
  <si>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</si>
  <si>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</si>
  <si>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</si>
  <si>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</si>
  <si>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</si>
  <si>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</si>
  <si>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</si>
  <si>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</si>
  <si>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</si>
  <si>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</si>
  <si>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</si>
  <si>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</si>
  <si>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</si>
  <si>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</si>
  <si>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</si>
  <si>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</si>
  <si>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</si>
  <si>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</si>
  <si>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</si>
  <si>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</si>
  <si>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</si>
  <si>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</si>
  <si>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</si>
  <si>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</si>
  <si>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</si>
  <si>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</si>
  <si>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</si>
  <si>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</si>
  <si>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</si>
  <si>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</si>
  <si>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</si>
  <si>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</si>
  <si>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</si>
  <si>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</si>
  <si>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</si>
  <si>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</si>
  <si>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</si>
  <si>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</si>
  <si>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</si>
  <si>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</si>
  <si>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</si>
  <si>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</si>
  <si>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</si>
  <si>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</si>
  <si>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</si>
  <si>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</si>
  <si>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</si>
  <si>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</si>
  <si>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</si>
  <si>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</si>
  <si>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</si>
  <si>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</si>
  <si>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</si>
  <si>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</si>
  <si>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</si>
  <si>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</si>
  <si>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</si>
  <si>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</si>
  <si>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</si>
  <si>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</si>
  <si>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</si>
  <si>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</si>
  <si>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</si>
  <si>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</si>
  <si>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</si>
  <si>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</si>
  <si>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</si>
  <si>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</si>
  <si>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</si>
  <si>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</si>
  <si>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</si>
  <si>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</si>
  <si>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</si>
  <si>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</si>
  <si>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</si>
  <si>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</si>
  <si>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</si>
  <si>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</si>
  <si>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</si>
  <si>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</si>
  <si>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</si>
  <si>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</si>
  <si>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</si>
  <si>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</si>
  <si>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</si>
  <si>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</si>
  <si>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</si>
  <si>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</si>
  <si>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</si>
  <si>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</si>
  <si>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</si>
  <si>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</si>
  <si>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</si>
  <si>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</si>
  <si>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</si>
  <si>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</si>
  <si>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</si>
  <si>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</si>
  <si>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</si>
  <si>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</si>
  <si>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</si>
  <si>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</si>
  <si>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</si>
  <si>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</si>
  <si>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</si>
  <si>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</si>
  <si>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</si>
  <si>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</si>
  <si>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</si>
  <si>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</si>
  <si>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</si>
  <si>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</si>
  <si>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</si>
  <si>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</si>
  <si>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</si>
  <si>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</si>
  <si>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</si>
  <si>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</si>
  <si>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</si>
  <si>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</si>
  <si>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</si>
  <si>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</si>
  <si>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</si>
  <si>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</si>
  <si>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</si>
  <si>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</si>
  <si>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</si>
  <si>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</si>
  <si>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</si>
  <si>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</si>
  <si>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</si>
  <si>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</si>
  <si>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</si>
  <si>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</si>
  <si>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</si>
  <si>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</si>
  <si>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</si>
  <si>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</si>
  <si>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</si>
  <si>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</si>
  <si>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</si>
  <si>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</si>
  <si>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</si>
  <si>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</si>
  <si>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</si>
  <si>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</si>
  <si>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</si>
  <si>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</si>
  <si>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</si>
  <si>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</si>
  <si>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</si>
  <si>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</si>
  <si>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</si>
  <si>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</si>
  <si>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</si>
  <si>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</si>
  <si>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</si>
  <si>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</si>
  <si>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</si>
  <si>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</si>
  <si>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</si>
  <si>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</si>
  <si>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</si>
  <si>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</si>
  <si>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</si>
  <si>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</si>
  <si>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</si>
  <si>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</si>
  <si>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</si>
  <si>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</si>
  <si>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</si>
  <si>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</si>
  <si>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</si>
  <si>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</si>
  <si>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</si>
  <si>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</si>
  <si>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</si>
  <si>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</si>
  <si>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</si>
  <si>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</si>
  <si>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</si>
  <si>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</si>
  <si>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</si>
  <si>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</si>
  <si>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</si>
  <si>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</si>
  <si>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</si>
  <si>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</si>
  <si>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</si>
  <si>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</si>
  <si>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</si>
  <si>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</si>
  <si>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</si>
  <si>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</si>
  <si>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</si>
  <si>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</si>
  <si>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</si>
  <si>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</si>
  <si>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</si>
  <si>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</si>
  <si>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</si>
  <si>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</si>
  <si>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</si>
  <si>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</si>
  <si>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</si>
  <si>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</si>
  <si>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</si>
  <si>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</si>
  <si>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</si>
  <si>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</si>
  <si>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</si>
  <si>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</si>
  <si>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</si>
  <si>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</si>
  <si>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</si>
  <si>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</si>
  <si>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</si>
  <si>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</si>
  <si>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</si>
  <si>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</si>
  <si>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</si>
  <si>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</si>
  <si>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</si>
  <si>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</si>
  <si>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</si>
  <si>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</si>
  <si>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</si>
  <si>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</si>
  <si>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</si>
  <si>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</si>
  <si>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</si>
  <si>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</si>
  <si>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</si>
  <si>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</si>
  <si>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</si>
  <si>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</si>
  <si>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</si>
  <si>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</si>
  <si>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</si>
  <si>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</si>
  <si>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</si>
  <si>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</si>
  <si>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</si>
  <si>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</si>
  <si>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</si>
  <si>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</si>
  <si>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</si>
  <si>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</si>
  <si>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</si>
  <si>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</si>
  <si>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</si>
  <si>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</si>
  <si>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</si>
  <si>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</si>
  <si>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</si>
  <si>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</si>
  <si>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</si>
  <si>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</si>
  <si>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</si>
  <si>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</si>
  <si>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</si>
  <si>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</si>
  <si>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</si>
  <si>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</si>
  <si>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</si>
  <si>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</si>
  <si>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</si>
  <si>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</si>
  <si>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</si>
  <si>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</si>
  <si>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</si>
  <si>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</si>
  <si>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</si>
  <si>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</si>
  <si>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</si>
  <si>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</si>
  <si>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</si>
  <si>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</si>
  <si>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</si>
  <si>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</si>
  <si>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</si>
  <si>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</si>
  <si>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</si>
  <si>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</si>
  <si>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</si>
  <si>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</si>
  <si>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</si>
  <si>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</si>
  <si>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</si>
  <si>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</si>
  <si>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</si>
  <si>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</si>
  <si>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</si>
  <si>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</si>
  <si>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</si>
  <si>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</si>
  <si>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</si>
  <si>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</si>
  <si>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</si>
  <si>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</si>
  <si>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</si>
  <si>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</si>
  <si>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</si>
  <si>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</si>
  <si>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</si>
  <si>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</si>
  <si>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</si>
  <si>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</si>
  <si>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</si>
  <si>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</si>
  <si>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</si>
  <si>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</si>
  <si>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</si>
  <si>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</si>
  <si>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</si>
  <si>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</si>
  <si>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</si>
  <si>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</si>
  <si>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</si>
  <si>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</si>
  <si>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</si>
  <si>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</si>
  <si>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</si>
  <si>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</si>
  <si>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</si>
  <si>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</si>
  <si>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</si>
  <si>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</si>
  <si>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</si>
  <si>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</si>
  <si>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</si>
  <si>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</si>
  <si>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</si>
  <si>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</si>
  <si>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</si>
  <si>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</si>
  <si>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</si>
  <si>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</si>
  <si>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</si>
  <si>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</si>
  <si>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</si>
  <si>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</si>
  <si>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</si>
  <si>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</si>
  <si>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</si>
  <si>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</si>
  <si>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</si>
  <si>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</si>
  <si>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</si>
  <si>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</si>
  <si>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</si>
  <si>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</si>
  <si>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</si>
  <si>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</si>
  <si>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</si>
  <si>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</si>
  <si>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</si>
  <si>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</si>
  <si>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</si>
  <si>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</si>
  <si>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</si>
  <si>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</si>
  <si>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</si>
  <si>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</si>
  <si>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</si>
  <si>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</si>
  <si>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</si>
  <si>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</si>
  <si>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</si>
  <si>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</si>
  <si>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</si>
  <si>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</si>
  <si>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</si>
  <si>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</si>
  <si>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</si>
  <si>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</si>
  <si>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</si>
  <si>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</si>
  <si>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</si>
  <si>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</si>
  <si>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</si>
  <si>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</si>
  <si>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</si>
  <si>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</si>
  <si>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</si>
  <si>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</si>
  <si>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</si>
  <si>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</si>
  <si>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</si>
  <si>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</si>
  <si>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</si>
  <si>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</si>
  <si>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</si>
  <si>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</si>
  <si>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</si>
  <si>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</si>
  <si>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</si>
  <si>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</si>
  <si>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</si>
  <si>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</si>
  <si>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</si>
  <si>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</si>
  <si>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</si>
  <si>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</si>
  <si>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</si>
  <si>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</si>
  <si>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</si>
  <si>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</si>
  <si>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</si>
  <si>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</si>
  <si>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</si>
  <si>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</si>
  <si>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</si>
  <si>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</si>
  <si>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</si>
  <si>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</si>
  <si>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</si>
  <si>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</si>
  <si>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</si>
  <si>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</si>
  <si>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</si>
  <si>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</si>
  <si>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</si>
  <si>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</si>
  <si>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</si>
  <si>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</si>
  <si>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</si>
  <si>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</si>
  <si>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</si>
  <si>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</si>
  <si>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</si>
  <si>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</si>
  <si>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</si>
  <si>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</si>
  <si>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</si>
  <si>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</si>
  <si>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</si>
  <si>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</si>
  <si>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</si>
  <si>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</si>
  <si>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</si>
  <si>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</si>
  <si>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</si>
  <si>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</si>
  <si>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</si>
  <si>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</si>
  <si>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</si>
  <si>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</si>
  <si>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</si>
  <si>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</si>
  <si>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</si>
  <si>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</si>
  <si>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</si>
  <si>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</si>
  <si>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</si>
  <si>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</si>
  <si>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</si>
  <si>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</si>
  <si>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</si>
  <si>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</si>
  <si>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</si>
  <si>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</si>
  <si>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</si>
  <si>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</si>
  <si>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</si>
  <si>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</si>
  <si>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</si>
  <si>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</si>
  <si>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</si>
  <si>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</si>
  <si>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</si>
  <si>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</si>
  <si>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</si>
  <si>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</si>
  <si>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</si>
  <si>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</si>
  <si>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</si>
  <si>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</si>
  <si>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</si>
  <si>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</si>
  <si>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</si>
  <si>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</si>
  <si>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</si>
  <si>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</si>
  <si>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</si>
  <si>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</si>
  <si>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</si>
  <si>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</si>
  <si>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</si>
  <si>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</si>
  <si>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</si>
  <si>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</si>
  <si>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</si>
  <si>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</si>
  <si>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</si>
  <si>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</si>
  <si>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</si>
  <si>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</si>
  <si>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</si>
  <si>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</si>
  <si>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</si>
  <si>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</si>
  <si>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</si>
  <si>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</si>
  <si>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</si>
  <si>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</si>
  <si>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</si>
  <si>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</si>
  <si>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</si>
  <si>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</si>
  <si>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</si>
  <si>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</si>
  <si>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</si>
  <si>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</si>
  <si>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</si>
  <si>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</si>
  <si>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</si>
  <si>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</si>
  <si>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</si>
  <si>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</si>
  <si>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</si>
  <si>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</si>
  <si>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</si>
  <si>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</si>
  <si>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</si>
  <si>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</si>
  <si>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</si>
  <si>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</si>
  <si>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</si>
  <si>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</si>
  <si>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</si>
  <si>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</si>
  <si>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</si>
  <si>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</si>
  <si>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</si>
  <si>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</si>
  <si>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</si>
  <si>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</si>
  <si>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</si>
  <si>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</si>
  <si>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</si>
  <si>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</si>
  <si>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</si>
  <si>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</si>
  <si>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</si>
  <si>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</si>
  <si>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</si>
  <si>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</si>
  <si>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</si>
  <si>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</si>
  <si>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</si>
  <si>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</si>
  <si>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</si>
  <si>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</si>
  <si>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</si>
  <si>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</si>
  <si>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</si>
  <si>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</si>
  <si>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</si>
  <si>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</si>
  <si>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</si>
  <si>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</si>
  <si>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</si>
  <si>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</si>
  <si>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</si>
  <si>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</si>
  <si>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</si>
  <si>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</si>
  <si>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</si>
  <si>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</si>
  <si>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</si>
  <si>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</si>
  <si>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</si>
  <si>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</si>
  <si>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</si>
  <si>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</si>
  <si>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</si>
  <si>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</si>
  <si>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</si>
  <si>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</si>
  <si>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</si>
  <si>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</si>
  <si>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</si>
  <si>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</si>
  <si>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</si>
  <si>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</si>
  <si>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</si>
  <si>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</si>
  <si>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</si>
  <si>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</si>
  <si>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</si>
  <si>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</si>
  <si>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</si>
  <si>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</si>
  <si>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</si>
  <si>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</si>
  <si>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</si>
  <si>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</si>
  <si>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</si>
  <si>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</si>
  <si>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</si>
  <si>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</si>
  <si>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</si>
  <si>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</si>
  <si>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</si>
  <si>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</si>
  <si>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</si>
  <si>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</si>
  <si>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</si>
  <si>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</si>
  <si>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</si>
  <si>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</si>
  <si>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</si>
  <si>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</si>
  <si>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</si>
  <si>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</si>
  <si>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</si>
  <si>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</si>
  <si>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</si>
  <si>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</si>
  <si>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</si>
  <si>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</si>
  <si>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</si>
  <si>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</si>
  <si>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</si>
  <si>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</si>
  <si>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</si>
  <si>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</si>
  <si>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</si>
  <si>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</si>
  <si>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</si>
  <si>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</si>
  <si>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</si>
  <si>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</si>
  <si>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</si>
  <si>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</si>
  <si>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</si>
  <si>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</si>
  <si>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</si>
  <si>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</si>
  <si>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</si>
  <si>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</si>
  <si>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</si>
  <si>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</si>
  <si>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</si>
  <si>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</si>
  <si>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</si>
  <si>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</si>
  <si>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</si>
  <si>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</si>
  <si>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</si>
  <si>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</si>
  <si>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</si>
  <si>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</si>
  <si>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</si>
  <si>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</si>
  <si>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</si>
  <si>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</si>
  <si>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</si>
  <si>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</si>
  <si>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</si>
  <si>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</si>
  <si>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</si>
  <si>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</si>
  <si>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</si>
  <si>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</si>
  <si>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</si>
  <si>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</si>
  <si>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</si>
  <si>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</si>
  <si>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</si>
  <si>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</si>
  <si>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</si>
  <si>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</si>
  <si>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</si>
  <si>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</si>
  <si>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</si>
  <si>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</si>
  <si>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</si>
  <si>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</si>
  <si>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</si>
  <si>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</si>
  <si>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</si>
  <si>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</si>
  <si>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</si>
  <si>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</si>
  <si>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</si>
  <si>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</si>
  <si>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</si>
  <si>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</si>
  <si>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</si>
  <si>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</si>
  <si>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</si>
  <si>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</si>
  <si>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</si>
  <si>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</si>
  <si>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</si>
  <si>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</si>
  <si>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</si>
  <si>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</si>
  <si>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</si>
  <si>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</si>
  <si>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</si>
  <si>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</si>
  <si>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</si>
  <si>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</si>
  <si>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</si>
  <si>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</si>
  <si>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</si>
  <si>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</si>
  <si>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</si>
  <si>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</si>
  <si>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</si>
  <si>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</si>
  <si>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</si>
  <si>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</si>
  <si>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</si>
  <si>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</si>
  <si>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</si>
  <si>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</si>
  <si>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</si>
  <si>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</si>
  <si>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</si>
  <si>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</si>
  <si>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</si>
  <si>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</si>
  <si>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</si>
  <si>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</si>
  <si>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</si>
  <si>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</si>
  <si>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</si>
  <si>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</si>
  <si>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</si>
  <si>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</si>
  <si>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</si>
  <si>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</si>
  <si>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</si>
  <si>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</si>
  <si>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</si>
  <si>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</si>
  <si>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</si>
  <si>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</si>
  <si>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</si>
  <si>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</si>
  <si>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</si>
  <si>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</si>
  <si>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</si>
  <si>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</si>
  <si>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</si>
  <si>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</si>
  <si>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</si>
  <si>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</si>
  <si>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</si>
  <si>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</si>
  <si>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</si>
  <si>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</si>
  <si>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</si>
  <si>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</si>
  <si>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</si>
  <si>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</si>
  <si>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</si>
  <si>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</si>
  <si>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</si>
  <si>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</si>
  <si>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</si>
  <si>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</si>
  <si>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</si>
  <si>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</si>
  <si>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</si>
  <si>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</si>
  <si>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</si>
  <si>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</si>
  <si>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</si>
  <si>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</si>
  <si>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</si>
  <si>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</si>
  <si>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</si>
  <si>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</si>
  <si>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</si>
  <si>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</si>
  <si>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</si>
  <si>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</si>
  <si>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</si>
  <si>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</si>
  <si>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</si>
  <si>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</si>
  <si>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</si>
  <si>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</si>
  <si>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</si>
  <si>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</si>
  <si>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</si>
  <si>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</si>
  <si>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</si>
  <si>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</si>
  <si>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</si>
  <si>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</si>
  <si>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</si>
  <si>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</si>
  <si>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</si>
  <si>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</si>
  <si>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</si>
  <si>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</si>
  <si>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</si>
  <si>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</si>
  <si>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</si>
  <si>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</si>
  <si>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</si>
  <si>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</si>
  <si>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</si>
  <si>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</si>
  <si>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</si>
  <si>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</si>
  <si>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</si>
  <si>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</si>
  <si>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</si>
  <si>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</si>
  <si>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</si>
  <si>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</si>
  <si>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</si>
  <si>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</si>
  <si>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</si>
  <si>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</si>
  <si>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</si>
  <si>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</si>
  <si>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</si>
  <si>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</si>
  <si>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</si>
  <si>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</si>
  <si>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</si>
  <si>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</si>
  <si>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</si>
  <si>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</si>
  <si>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</si>
  <si>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</si>
  <si>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</si>
  <si>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</si>
  <si>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</si>
  <si>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</si>
  <si>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</si>
  <si>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</si>
  <si>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</si>
  <si>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</si>
  <si>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</si>
  <si>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</si>
  <si>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</si>
  <si>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</si>
  <si>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</si>
  <si>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</si>
  <si>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</si>
  <si>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</si>
  <si>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</si>
  <si>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</si>
  <si>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</si>
  <si>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</si>
  <si>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</si>
  <si>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</si>
  <si>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</si>
  <si>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</si>
  <si>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</si>
  <si>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</si>
  <si>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</si>
  <si>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</si>
  <si>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</si>
  <si>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</si>
  <si>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</si>
  <si>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</si>
  <si>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</si>
  <si>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</si>
  <si>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</si>
  <si>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</si>
  <si>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</si>
  <si>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</si>
  <si>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</si>
  <si>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</si>
  <si>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</si>
  <si>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</si>
  <si>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</si>
  <si>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</si>
  <si>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</si>
  <si>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</si>
  <si>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</si>
  <si>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</si>
  <si>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</si>
  <si>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</si>
  <si>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</si>
  <si>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</si>
  <si>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</si>
  <si>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</si>
  <si>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</si>
  <si>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</si>
  <si>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</si>
  <si>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</si>
  <si>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</si>
  <si>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</si>
  <si>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</si>
  <si>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</si>
  <si>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</si>
  <si>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</si>
  <si>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</si>
  <si>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</si>
  <si>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</si>
  <si>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</si>
  <si>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</si>
  <si>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</si>
  <si>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</si>
  <si>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</si>
  <si>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</si>
  <si>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</si>
  <si>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</si>
  <si>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</si>
  <si>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</si>
  <si>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</si>
  <si>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</si>
  <si>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</si>
  <si>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</si>
  <si>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</si>
  <si>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</si>
  <si>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</si>
  <si>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</si>
  <si>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</si>
  <si>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</si>
  <si>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</si>
  <si>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</si>
  <si>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</si>
  <si>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</si>
  <si>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</si>
  <si>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</si>
  <si>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</si>
  <si>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</si>
  <si>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</si>
  <si>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</si>
  <si>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</si>
  <si>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</si>
  <si>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</si>
  <si>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</si>
  <si>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</si>
  <si>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</si>
  <si>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</si>
  <si>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</si>
  <si>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</si>
  <si>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</si>
  <si>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</si>
  <si>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</si>
  <si>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</si>
  <si>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</si>
  <si>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</si>
  <si>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</si>
  <si>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</si>
  <si>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</si>
  <si>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</si>
  <si>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</si>
  <si>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</si>
  <si>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</si>
  <si>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</si>
  <si>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</si>
  <si>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</si>
  <si>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</si>
  <si>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</si>
  <si>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</si>
  <si>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</si>
  <si>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</si>
  <si>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</si>
  <si>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</si>
  <si>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</si>
  <si>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</si>
  <si>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</si>
  <si>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</si>
  <si>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</si>
  <si>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</si>
  <si>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</si>
  <si>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</si>
  <si>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</si>
  <si>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</si>
  <si>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</si>
  <si>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</si>
  <si>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</si>
  <si>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</si>
  <si>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</si>
  <si>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</si>
  <si>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</si>
  <si>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</si>
  <si>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</si>
  <si>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</si>
  <si>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</si>
  <si>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</si>
  <si>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</si>
  <si>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</si>
  <si>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</si>
  <si>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</si>
  <si>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</si>
  <si>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</si>
  <si>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</si>
  <si>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</si>
  <si>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</si>
  <si>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</si>
  <si>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</si>
  <si>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</si>
  <si>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</si>
  <si>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</si>
  <si>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</si>
  <si>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</si>
  <si>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</si>
  <si>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</si>
  <si>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</si>
  <si>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</si>
  <si>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</si>
  <si>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</si>
  <si>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</si>
  <si>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</si>
  <si>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</si>
  <si>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</si>
  <si>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</si>
  <si>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</si>
  <si>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</si>
  <si>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</si>
  <si>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</si>
  <si>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</si>
  <si>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</si>
  <si>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</si>
  <si>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</si>
  <si>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</si>
  <si>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</si>
  <si>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</si>
  <si>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</si>
  <si>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</si>
  <si>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</si>
  <si>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</si>
  <si>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</si>
  <si>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</si>
  <si>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</si>
  <si>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</si>
  <si>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</si>
  <si>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</si>
  <si>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</si>
  <si>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</si>
  <si>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</si>
  <si>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</si>
  <si>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</si>
  <si>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</si>
  <si>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</si>
  <si>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</si>
  <si>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</si>
  <si>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</si>
  <si>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</si>
  <si>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</si>
  <si>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</si>
  <si>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</si>
  <si>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</si>
  <si>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</si>
  <si>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</si>
  <si>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</si>
  <si>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</si>
  <si>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</si>
  <si>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</si>
  <si>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</si>
  <si>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</si>
  <si>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</si>
  <si>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</si>
  <si>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</si>
  <si>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</si>
  <si>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</si>
  <si>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</si>
  <si>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</si>
  <si>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</si>
  <si>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</si>
  <si>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</si>
  <si>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</si>
  <si>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</si>
  <si>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</si>
  <si>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</si>
  <si>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</si>
  <si>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</si>
  <si>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</si>
  <si>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</si>
  <si>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</si>
  <si>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</si>
  <si>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</si>
  <si>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</si>
  <si>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</si>
  <si>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</si>
  <si>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</si>
  <si>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</si>
  <si>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</si>
  <si>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</si>
  <si>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</si>
  <si>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</si>
  <si>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</si>
  <si>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</si>
  <si>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</si>
  <si>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</si>
  <si>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</si>
  <si>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</si>
  <si>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</si>
  <si>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</si>
  <si>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</si>
  <si>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</si>
  <si>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</si>
  <si>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</si>
  <si>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</si>
  <si>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</si>
  <si>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</si>
  <si>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</si>
  <si>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</si>
  <si>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</si>
  <si>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</si>
  <si>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</si>
  <si>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</si>
  <si>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</si>
  <si>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</si>
  <si>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</si>
  <si>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</si>
  <si>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</si>
  <si>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</si>
  <si>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</si>
  <si>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</si>
  <si>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</si>
  <si>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</si>
  <si>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</si>
  <si>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</si>
  <si>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</si>
  <si>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</si>
  <si>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</si>
  <si>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</si>
  <si>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</si>
  <si>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</si>
  <si>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</si>
  <si>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</si>
  <si>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</si>
  <si>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</si>
  <si>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</si>
  <si>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</si>
  <si>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</si>
  <si>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</si>
  <si>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</si>
  <si>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</si>
  <si>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</si>
  <si>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</si>
  <si>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</si>
  <si>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</si>
  <si>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</si>
  <si>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</si>
  <si>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</si>
  <si>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</si>
  <si>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</si>
  <si>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</si>
  <si>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</si>
  <si>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</si>
  <si>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</si>
  <si>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</si>
  <si>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</si>
  <si>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</si>
  <si>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</si>
  <si>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</si>
  <si>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</si>
  <si>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</si>
  <si>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</si>
  <si>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</si>
  <si>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</si>
  <si>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</si>
  <si>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</si>
  <si>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</si>
  <si>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</si>
  <si>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</si>
  <si>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</si>
  <si>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</si>
  <si>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</si>
  <si>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</si>
  <si>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</si>
  <si>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</si>
  <si>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</si>
  <si>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</si>
  <si>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</si>
  <si>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</si>
  <si>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</si>
  <si>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</si>
  <si>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</si>
  <si>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</si>
  <si>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</si>
  <si>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</si>
  <si>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</si>
  <si>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</si>
  <si>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</si>
  <si>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</si>
  <si>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</si>
  <si>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</si>
  <si>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</si>
  <si>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</si>
  <si>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</si>
  <si>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</si>
  <si>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</si>
  <si>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</si>
  <si>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</si>
  <si>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</si>
  <si>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</si>
  <si>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</si>
  <si>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</si>
  <si>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</si>
  <si>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</si>
  <si>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</si>
  <si>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</si>
  <si>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</si>
  <si>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</si>
  <si>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</si>
  <si>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</si>
  <si>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</si>
  <si>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</si>
  <si>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</si>
  <si>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</si>
  <si>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</si>
  <si>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</si>
  <si>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</si>
  <si>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</si>
  <si>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</si>
  <si>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</si>
  <si>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</si>
  <si>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</si>
  <si>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</si>
  <si>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</si>
  <si>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</si>
  <si>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</si>
  <si>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</si>
  <si>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</si>
  <si>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</si>
  <si>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</si>
  <si>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</si>
  <si>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</si>
  <si>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</si>
  <si>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</si>
  <si>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</si>
  <si>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</si>
  <si>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</si>
  <si>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</si>
  <si>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</si>
  <si>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</si>
  <si>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</si>
  <si>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</si>
  <si>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</si>
  <si>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</si>
  <si>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</si>
  <si>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</si>
  <si>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</si>
  <si>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</si>
  <si>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</si>
  <si>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</si>
  <si>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</si>
  <si>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</si>
  <si>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</si>
  <si>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</si>
  <si>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</si>
  <si>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</si>
  <si>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</si>
  <si>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</si>
  <si>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</si>
  <si>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</si>
  <si>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</si>
  <si>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</si>
  <si>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</si>
  <si>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</si>
  <si>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</si>
  <si>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</si>
  <si>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</si>
  <si>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</si>
  <si>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</si>
  <si>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</si>
  <si>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</si>
  <si>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</si>
  <si>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</si>
  <si>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</si>
  <si>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</si>
  <si>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</si>
  <si>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</si>
  <si>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</si>
  <si>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</si>
  <si>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</si>
  <si>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</si>
  <si>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</si>
  <si>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</si>
  <si>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</si>
  <si>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</si>
  <si>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</si>
  <si>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</si>
  <si>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</si>
  <si>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</si>
  <si>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</si>
  <si>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</si>
  <si>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</si>
  <si>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</si>
  <si>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</si>
  <si>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</si>
  <si>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</si>
  <si>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</si>
  <si>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</si>
  <si>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</si>
  <si>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</si>
  <si>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</si>
  <si>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</si>
  <si>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</si>
  <si>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</si>
  <si>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</si>
  <si>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</si>
  <si>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</si>
  <si>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</si>
  <si>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</si>
  <si>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</si>
  <si>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</si>
  <si>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</si>
  <si>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</si>
  <si>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</si>
  <si>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</si>
  <si>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</si>
  <si>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</si>
  <si>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</si>
  <si>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</si>
  <si>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</si>
  <si>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</si>
  <si>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</si>
  <si>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</si>
  <si>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</si>
  <si>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</si>
  <si>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</si>
  <si>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</si>
  <si>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</si>
  <si>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</si>
  <si>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</si>
  <si>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</si>
  <si>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</si>
  <si>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</si>
  <si>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</si>
  <si>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</si>
  <si>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</si>
  <si>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</si>
  <si>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</si>
  <si>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</si>
  <si>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</si>
  <si>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</si>
  <si>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</si>
  <si>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</si>
  <si>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</si>
  <si>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</si>
  <si>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</si>
  <si>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</si>
  <si>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</si>
  <si>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</si>
  <si>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</si>
  <si>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</si>
  <si>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</si>
  <si>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</si>
  <si>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</si>
  <si>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</si>
  <si>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</si>
  <si>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</si>
  <si>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</si>
  <si>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</si>
  <si>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</si>
  <si>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</si>
  <si>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</si>
  <si>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</si>
  <si>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</si>
  <si>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</si>
  <si>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</si>
  <si>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</si>
  <si>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</si>
  <si>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</si>
  <si>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</si>
  <si>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</si>
  <si>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</si>
  <si>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</si>
  <si>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</si>
  <si>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</si>
  <si>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</si>
  <si>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</si>
  <si>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</si>
  <si>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</si>
  <si>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</si>
  <si>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</si>
  <si>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</si>
  <si>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</si>
  <si>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</si>
  <si>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</si>
  <si>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</si>
  <si>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</si>
  <si>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</si>
  <si>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</si>
  <si>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</si>
  <si>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</si>
  <si>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</si>
  <si>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</si>
  <si>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</si>
  <si>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</si>
  <si>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</si>
  <si>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</si>
  <si>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</si>
  <si>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</si>
  <si>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</si>
  <si>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</si>
  <si>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</si>
  <si>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</si>
  <si>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</si>
  <si>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</si>
  <si>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</si>
  <si>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</si>
  <si>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</si>
  <si>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</si>
  <si>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</si>
  <si>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</si>
  <si>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</si>
  <si>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</si>
  <si>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</si>
  <si>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</si>
  <si>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</si>
  <si>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</si>
  <si>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</si>
  <si>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</si>
  <si>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</si>
  <si>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</si>
  <si>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</si>
  <si>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</si>
  <si>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</si>
  <si>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</si>
  <si>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</si>
  <si>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</si>
  <si>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</si>
  <si>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</si>
  <si>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</si>
  <si>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</si>
  <si>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</si>
  <si>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</si>
  <si>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</si>
  <si>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</si>
  <si>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</si>
  <si>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</si>
  <si>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</si>
  <si>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</si>
  <si>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</si>
  <si>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</si>
  <si>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</si>
  <si>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</si>
  <si>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</si>
  <si>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</si>
  <si>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</si>
  <si>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335756957 </t>
  </si>
  <si>
    <t>GAVETA DE DEPOSITO LLENA</t>
  </si>
  <si>
    <t>335757431</t>
  </si>
  <si>
    <t>335757426</t>
  </si>
  <si>
    <t>335757415</t>
  </si>
  <si>
    <t>335757357</t>
  </si>
  <si>
    <t>335757322</t>
  </si>
  <si>
    <t>335757293</t>
  </si>
  <si>
    <t>335757285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</si>
  <si>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</si>
  <si>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</si>
  <si>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</si>
  <si>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</si>
  <si>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</si>
  <si>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</si>
  <si>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</si>
  <si>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</si>
  <si>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</si>
  <si>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</si>
  <si>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</si>
  <si>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</si>
  <si>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</si>
  <si>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</si>
  <si>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</si>
  <si>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</si>
  <si>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</si>
  <si>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</si>
  <si>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</si>
  <si>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</si>
  <si>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</si>
  <si>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</si>
  <si>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</si>
  <si>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</si>
  <si>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</si>
  <si>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</si>
  <si>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</si>
  <si>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</si>
  <si>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</si>
  <si>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</si>
  <si>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</si>
  <si>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</si>
  <si>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</si>
  <si>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</si>
  <si>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</si>
  <si>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</si>
  <si>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</si>
  <si>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</si>
  <si>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</si>
  <si>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</si>
  <si>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</si>
  <si>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</si>
  <si>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</si>
  <si>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</si>
  <si>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</si>
  <si>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</si>
  <si>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</si>
  <si>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</si>
  <si>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</si>
  <si>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En Servicio</t>
  </si>
  <si>
    <t>335758073</t>
  </si>
  <si>
    <t>335758067</t>
  </si>
  <si>
    <t>335758028</t>
  </si>
  <si>
    <t>335758023</t>
  </si>
  <si>
    <t>335757920</t>
  </si>
  <si>
    <t>335757801</t>
  </si>
  <si>
    <t>335757765</t>
  </si>
  <si>
    <t>335758066</t>
  </si>
  <si>
    <t>335758053</t>
  </si>
  <si>
    <t>335758042</t>
  </si>
  <si>
    <t>335757967</t>
  </si>
  <si>
    <t>335757788</t>
  </si>
  <si>
    <t>335758076</t>
  </si>
  <si>
    <t>GAVETA DE DEPOSTIO LLENA</t>
  </si>
  <si>
    <t>335758123</t>
  </si>
  <si>
    <t>335758111</t>
  </si>
  <si>
    <t>335758102</t>
  </si>
  <si>
    <t>335758088</t>
  </si>
  <si>
    <t>335758079</t>
  </si>
  <si>
    <t>335758235</t>
  </si>
  <si>
    <t>335758229</t>
  </si>
  <si>
    <t>335758228</t>
  </si>
  <si>
    <t>335758216</t>
  </si>
  <si>
    <t>335757763</t>
  </si>
  <si>
    <t>CARGA EXITOSA</t>
  </si>
  <si>
    <t>Closed</t>
  </si>
  <si>
    <t>Cuevas Peralta, Ivan Hanell</t>
  </si>
  <si>
    <t>De La Cruz Marcelo, Mawel Andres</t>
  </si>
  <si>
    <t>Doñe Ramirez, Luis Manuel</t>
  </si>
  <si>
    <t xml:space="preserve">CARGA </t>
  </si>
  <si>
    <t>CARGA FALLIDA</t>
  </si>
  <si>
    <t>335758497</t>
  </si>
  <si>
    <t>335758457</t>
  </si>
  <si>
    <t>335758440</t>
  </si>
  <si>
    <t>335758433</t>
  </si>
  <si>
    <t>335758421</t>
  </si>
  <si>
    <t>335758415</t>
  </si>
  <si>
    <t>335758351</t>
  </si>
  <si>
    <t>335758324</t>
  </si>
  <si>
    <t>335758299</t>
  </si>
  <si>
    <t>335758296</t>
  </si>
  <si>
    <t>1//8/2021 13:47</t>
  </si>
  <si>
    <t>335758600</t>
  </si>
  <si>
    <t>335758598</t>
  </si>
  <si>
    <t>335758588</t>
  </si>
  <si>
    <t>335758586</t>
  </si>
  <si>
    <t>335758585</t>
  </si>
  <si>
    <t>335758584</t>
  </si>
  <si>
    <t>REINICIO FALLIDO</t>
  </si>
  <si>
    <t>335758628</t>
  </si>
  <si>
    <t>335758621</t>
  </si>
  <si>
    <t>335758610</t>
  </si>
  <si>
    <t>335758606</t>
  </si>
  <si>
    <t>REINICIO EXITOSO</t>
  </si>
  <si>
    <t>335758681</t>
  </si>
  <si>
    <t>335758675</t>
  </si>
  <si>
    <t>335758700</t>
  </si>
  <si>
    <t>335758671</t>
  </si>
  <si>
    <t>335758667</t>
  </si>
  <si>
    <t>335758653</t>
  </si>
  <si>
    <t>335758650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</si>
</sst>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3" fillId="0" borderId="62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/>
    <xf numFmtId="166" fontId="0" fillId="0" borderId="0" xfId="0" applyNumberFormat="1"/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9" xfId="0" applyNumberFormat="1" applyFont="1" applyFill="1" applyBorder="1" applyAlignment="1">
      <alignment horizontal="center" vertical="center"/>
    </xf>
    <xf numFmtId="0" fontId="26" fillId="49" borderId="49" xfId="0" applyFont="1" applyFill="1" applyBorder="1" applyAlignment="1">
      <alignment horizontal="center" vertical="center" wrapText="1"/>
    </xf>
    <xf numFmtId="0" fontId="39" fillId="41" borderId="49" xfId="141" applyBorder="1">
      <alignment horizontal="center" vertical="center" wrapText="1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6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6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5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9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9" xfId="0" applyFont="1" applyFill="1" applyBorder="1" applyAlignment="1">
      <alignment horizontal="center" vertical="center"/>
    </xf>
    <xf numFmtId="22" fontId="6" fillId="5" borderId="45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33" fillId="5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0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22" fontId="33" fillId="5" borderId="62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2" xfId="0" applyFont="1" applyFill="1" applyBorder="1" applyAlignment="1">
      <alignment horizontal="center" vertical="center"/>
    </xf>
    <xf numFmtId="0" fontId="50" fillId="5" borderId="62" xfId="0" applyFont="1" applyFill="1" applyBorder="1" applyAlignment="1">
      <alignment horizontal="center" vertical="center"/>
    </xf>
    <xf numFmtId="0" fontId="0" fillId="0" borderId="0" xfId="0"/>
    <xf numFmtId="0" fontId="3" fillId="47" borderId="34" xfId="0" applyFont="1" applyFill="1" applyBorder="1" applyAlignment="1">
      <alignment horizontal="center" vertical="center" wrapText="1"/>
    </xf>
    <xf numFmtId="0" fontId="7" fillId="47" borderId="35" xfId="0" applyFont="1" applyFill="1" applyBorder="1" applyAlignment="1">
      <alignment horizontal="center" vertical="center" wrapText="1"/>
    </xf>
    <xf numFmtId="0" fontId="3" fillId="47" borderId="41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42" fillId="39" borderId="34" xfId="0" applyFont="1" applyFill="1" applyBorder="1" applyAlignment="1">
      <alignment horizontal="center" vertical="center" wrapText="1"/>
    </xf>
    <xf numFmtId="22" fontId="7" fillId="0" borderId="35" xfId="0" applyNumberFormat="1" applyFont="1" applyBorder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6" xfId="0" applyFont="1" applyFill="1" applyBorder="1" applyAlignment="1">
      <alignment horizontal="center" vertical="center" wrapText="1"/>
    </xf>
    <xf numFmtId="0" fontId="42" fillId="47" borderId="3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50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3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4" fillId="42" borderId="55" xfId="0" applyFont="1" applyFill="1" applyBorder="1" applyAlignment="1">
      <alignment horizontal="center" vertical="center" wrapText="1"/>
    </xf>
    <xf numFmtId="0" fontId="11" fillId="5" borderId="53" xfId="0" applyNumberFormat="1" applyFont="1" applyFill="1" applyBorder="1" applyAlignment="1">
      <alignment horizontal="center" vertical="center" wrapText="1"/>
    </xf>
    <xf numFmtId="0" fontId="16" fillId="6" borderId="62" xfId="9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5" borderId="67" xfId="0" applyFont="1" applyFill="1" applyBorder="1" applyAlignment="1">
      <alignment horizontal="center" vertical="center" wrapText="1"/>
    </xf>
    <xf numFmtId="0" fontId="51" fillId="42" borderId="55" xfId="0" applyFont="1" applyFill="1" applyBorder="1" applyAlignment="1">
      <alignment horizontal="center"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50" fillId="5" borderId="67" xfId="0" applyFont="1" applyFill="1" applyBorder="1" applyAlignment="1">
      <alignment horizontal="center" vertical="center"/>
    </xf>
    <xf numFmtId="22" fontId="50" fillId="5" borderId="62" xfId="0" applyNumberFormat="1" applyFont="1" applyFill="1" applyBorder="1" applyAlignment="1">
      <alignment horizontal="center" vertical="center"/>
    </xf>
    <xf numFmtId="22" fontId="50" fillId="5" borderId="67" xfId="0" applyNumberFormat="1" applyFont="1" applyFill="1" applyBorder="1" applyAlignment="1">
      <alignment horizontal="center" vertical="center"/>
    </xf>
    <xf numFmtId="0" fontId="11" fillId="5" borderId="60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9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40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5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65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3"/>
      <tableStyleElement type="headerRow" dxfId="692"/>
      <tableStyleElement type="totalRow" dxfId="691"/>
      <tableStyleElement type="firstColumn" dxfId="690"/>
      <tableStyleElement type="lastColumn" dxfId="689"/>
      <tableStyleElement type="firstRowStripe" dxfId="688"/>
      <tableStyleElement type="firstColumnStripe" dxfId="6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REPORTE!$J$1:$J$4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REPORTE!$J$1:$J$4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22"/>
  <sheetViews>
    <sheetView tabSelected="1" zoomScale="75" zoomScaleNormal="75" workbookViewId="0">
      <pane ySplit="4" topLeftCell="A80" activePane="bottomLeft" state="frozen"/>
      <selection pane="bottomLeft" activeCell="F118" sqref="F118"/>
    </sheetView>
  </sheetViews>
  <sheetFormatPr baseColWidth="10" defaultColWidth="20.85546875" defaultRowHeight="15" x14ac:dyDescent="0.25"/>
  <cols>
    <col min="1" max="1" width="26" style="69" customWidth="1"/>
    <col min="2" max="2" width="21.140625" style="46" bestFit="1" customWidth="1"/>
    <col min="3" max="3" width="15.42578125" style="47" bestFit="1" customWidth="1"/>
    <col min="4" max="4" width="29.42578125" style="69" bestFit="1" customWidth="1"/>
    <col min="5" max="5" width="13.140625" style="82" bestFit="1" customWidth="1"/>
    <col min="6" max="6" width="20.5703125" style="69" bestFit="1" customWidth="1"/>
    <col min="7" max="7" width="18.28515625" style="86" hidden="1" customWidth="1"/>
    <col min="8" max="8" width="40" style="86" hidden="1" customWidth="1"/>
    <col min="9" max="9" width="23.42578125" style="73" bestFit="1" customWidth="1"/>
    <col min="10" max="10" width="49.42578125" style="65" bestFit="1" customWidth="1"/>
    <col min="11" max="11" width="3.28515625" style="45" bestFit="1" customWidth="1"/>
    <col min="12" max="12" width="4.42578125" style="45" bestFit="1" customWidth="1"/>
    <col min="13" max="13" width="3" style="45" bestFit="1" customWidth="1"/>
    <col min="14" max="16384" width="20.85546875" style="45"/>
  </cols>
  <sheetData>
    <row r="1" spans="1:10" ht="18" x14ac:dyDescent="0.25">
      <c r="A1" s="134" t="s">
        <v>2161</v>
      </c>
      <c r="B1" s="134"/>
      <c r="C1" s="134"/>
      <c r="D1" s="134"/>
      <c r="E1" s="135"/>
      <c r="F1" s="134"/>
      <c r="G1" s="134"/>
      <c r="H1" s="134"/>
      <c r="I1" s="134"/>
      <c r="J1" s="134"/>
    </row>
    <row r="2" spans="1:10" ht="18" x14ac:dyDescent="0.25">
      <c r="A2" s="132" t="s">
        <v>2158</v>
      </c>
      <c r="B2" s="132"/>
      <c r="C2" s="132"/>
      <c r="D2" s="132"/>
      <c r="E2" s="133"/>
      <c r="F2" s="132"/>
      <c r="G2" s="132"/>
      <c r="H2" s="132"/>
      <c r="I2" s="132"/>
      <c r="J2" s="132"/>
    </row>
    <row r="3" spans="1:10" ht="18.75" thickBot="1" x14ac:dyDescent="0.3">
      <c r="A3" s="136" t="s">
        <v>2556</v>
      </c>
      <c r="B3" s="136"/>
      <c r="C3" s="136"/>
      <c r="D3" s="136"/>
      <c r="E3" s="137"/>
      <c r="F3" s="136"/>
      <c r="G3" s="136"/>
      <c r="H3" s="136"/>
      <c r="I3" s="136"/>
      <c r="J3" s="136"/>
    </row>
    <row r="4" spans="1:1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48" t="s">
        <v>14</v>
      </c>
      <c r="G4" s="48" t="s">
        <v>2432</v>
      </c>
      <c r="H4" s="75" t="s">
        <v>2480</v>
      </c>
      <c r="I4" s="75" t="s">
        <v>2463</v>
      </c>
      <c r="J4" s="75" t="s">
        <v>2456</v>
      </c>
    </row>
    <row r="5" spans="1:10" ht="18" x14ac:dyDescent="0.25">
      <c r="A5" s="83" t="str">
        <f>VLOOKUP(E5,'LISTADO ATM'!$A$2:$C$894,3,0)</f>
        <v>NORTE</v>
      </c>
      <c r="B5" s="124" t="s">
        <v>2617</v>
      </c>
      <c r="C5" s="84">
        <v>44204.592152777775</v>
      </c>
      <c r="D5" s="84" t="s">
        <v>2476</v>
      </c>
      <c r="E5" s="112">
        <v>397</v>
      </c>
      <c r="F5" s="129" t="s">
        <v>2595</v>
      </c>
      <c r="G5" s="129" t="s">
        <v>2591</v>
      </c>
      <c r="H5" s="116" t="s">
        <v>2594</v>
      </c>
      <c r="I5" s="84" t="s">
        <v>2590</v>
      </c>
      <c r="J5" s="129">
        <v>44204.625694444447</v>
      </c>
    </row>
    <row r="6" spans="1:10" s="89" customFormat="1" ht="16.5" customHeight="1" x14ac:dyDescent="0.25">
      <c r="A6" s="83" t="str">
        <f>VLOOKUP(E6,'LISTADO ATM'!$A$2:$C$894,3,0)</f>
        <v>DISTRITO NACIONAL</v>
      </c>
      <c r="B6" s="124" t="s">
        <v>2618</v>
      </c>
      <c r="C6" s="84">
        <v>44204.59103009259</v>
      </c>
      <c r="D6" s="84" t="s">
        <v>2476</v>
      </c>
      <c r="E6" s="112">
        <v>461</v>
      </c>
      <c r="F6" s="129" t="s">
        <v>2595</v>
      </c>
      <c r="G6" s="129" t="s">
        <v>2591</v>
      </c>
      <c r="H6" s="116" t="s">
        <v>2594</v>
      </c>
      <c r="I6" s="84" t="s">
        <v>2590</v>
      </c>
      <c r="J6" s="129">
        <v>44204.59375</v>
      </c>
    </row>
    <row r="7" spans="1:10" s="89" customFormat="1" ht="16.5" customHeight="1" x14ac:dyDescent="0.25">
      <c r="A7" s="83" t="str">
        <f>VLOOKUP(E7,'LISTADO ATM'!$A$2:$C$894,3,0)</f>
        <v>DISTRITO NACIONAL</v>
      </c>
      <c r="B7" s="124" t="s">
        <v>2585</v>
      </c>
      <c r="C7" s="84">
        <v>44204.456608796296</v>
      </c>
      <c r="D7" s="84" t="s">
        <v>2476</v>
      </c>
      <c r="E7" s="112">
        <v>557</v>
      </c>
      <c r="F7" s="129" t="s">
        <v>2595</v>
      </c>
      <c r="G7" s="129" t="s">
        <v>2591</v>
      </c>
      <c r="H7" s="116" t="s">
        <v>2592</v>
      </c>
      <c r="I7" s="84" t="s">
        <v>2590</v>
      </c>
      <c r="J7" s="129">
        <v>44204.628472222219</v>
      </c>
    </row>
    <row r="8" spans="1:10" ht="18" x14ac:dyDescent="0.25">
      <c r="A8" s="83" t="str">
        <f>VLOOKUP(E8,'LISTADO ATM'!$A$2:$C$894,3,0)</f>
        <v>ESTE</v>
      </c>
      <c r="B8" s="124" t="s">
        <v>2589</v>
      </c>
      <c r="C8" s="84">
        <v>44204.32984953704</v>
      </c>
      <c r="D8" s="84" t="s">
        <v>2476</v>
      </c>
      <c r="E8" s="112">
        <v>802</v>
      </c>
      <c r="F8" s="129" t="s">
        <v>2595</v>
      </c>
      <c r="G8" s="129" t="s">
        <v>2591</v>
      </c>
      <c r="H8" s="116" t="s">
        <v>2592</v>
      </c>
      <c r="I8" s="84" t="s">
        <v>2590</v>
      </c>
      <c r="J8" s="129">
        <v>44204.627083333333</v>
      </c>
    </row>
    <row r="9" spans="1:10" ht="18" x14ac:dyDescent="0.25">
      <c r="A9" s="83" t="str">
        <f>VLOOKUP(E9,'LISTADO ATM'!$A$2:$C$894,3,0)</f>
        <v>DISTRITO NACIONAL</v>
      </c>
      <c r="B9" s="124" t="s">
        <v>2586</v>
      </c>
      <c r="C9" s="84">
        <v>44204.454618055555</v>
      </c>
      <c r="D9" s="84" t="s">
        <v>2476</v>
      </c>
      <c r="E9" s="112">
        <v>980</v>
      </c>
      <c r="F9" s="129" t="s">
        <v>2595</v>
      </c>
      <c r="G9" s="129" t="s">
        <v>2591</v>
      </c>
      <c r="H9" s="116" t="s">
        <v>2592</v>
      </c>
      <c r="I9" s="84" t="s">
        <v>2590</v>
      </c>
      <c r="J9" s="129">
        <v>44204.630555555559</v>
      </c>
    </row>
    <row r="10" spans="1:10" ht="18" x14ac:dyDescent="0.25">
      <c r="A10" s="83" t="str">
        <f>VLOOKUP(E10,'LISTADO ATM'!$A$2:$C$894,3,0)</f>
        <v>NORTE</v>
      </c>
      <c r="B10" s="124" t="s">
        <v>2588</v>
      </c>
      <c r="C10" s="84">
        <v>44204.450740740744</v>
      </c>
      <c r="D10" s="84" t="s">
        <v>2476</v>
      </c>
      <c r="E10" s="112">
        <v>754</v>
      </c>
      <c r="F10" s="129" t="s">
        <v>2595</v>
      </c>
      <c r="G10" s="129" t="s">
        <v>2591</v>
      </c>
      <c r="H10" s="116" t="s">
        <v>2594</v>
      </c>
      <c r="I10" s="84" t="s">
        <v>2590</v>
      </c>
      <c r="J10" s="129">
        <v>44204.634722222225</v>
      </c>
    </row>
    <row r="11" spans="1:10" ht="18" x14ac:dyDescent="0.25">
      <c r="A11" s="83" t="str">
        <f>VLOOKUP(E11,'LISTADO ATM'!$A$2:$C$894,3,0)</f>
        <v>DISTRITO NACIONAL</v>
      </c>
      <c r="B11" s="124" t="s">
        <v>2587</v>
      </c>
      <c r="C11" s="84">
        <v>44204.454351851855</v>
      </c>
      <c r="D11" s="84" t="s">
        <v>2476</v>
      </c>
      <c r="E11" s="112">
        <v>955</v>
      </c>
      <c r="F11" s="129" t="s">
        <v>2595</v>
      </c>
      <c r="G11" s="129" t="s">
        <v>2591</v>
      </c>
      <c r="H11" s="116" t="s">
        <v>2593</v>
      </c>
      <c r="I11" s="84" t="s">
        <v>2590</v>
      </c>
      <c r="J11" s="129">
        <v>44204.635416666664</v>
      </c>
    </row>
    <row r="12" spans="1:10" ht="18" x14ac:dyDescent="0.25">
      <c r="A12" s="83" t="str">
        <f>VLOOKUP(E12,'LISTADO ATM'!$A$2:$C$894,3,0)</f>
        <v>DISTRITO NACIONAL</v>
      </c>
      <c r="B12" s="114" t="s">
        <v>2496</v>
      </c>
      <c r="C12" s="84">
        <v>44201.91777777778</v>
      </c>
      <c r="D12" s="84" t="s">
        <v>2476</v>
      </c>
      <c r="E12" s="112">
        <v>231</v>
      </c>
      <c r="F12" s="129" t="s">
        <v>2565</v>
      </c>
      <c r="G12" s="85" t="s">
        <v>2481</v>
      </c>
      <c r="H12" s="116" t="s">
        <v>2485</v>
      </c>
      <c r="I12" s="88"/>
      <c r="J12" s="129">
        <v>44204.382638888892</v>
      </c>
    </row>
    <row r="13" spans="1:10" ht="18" x14ac:dyDescent="0.25">
      <c r="A13" s="83" t="str">
        <f>VLOOKUP(E13,'LISTADO ATM'!$A$2:$C$894,3,0)</f>
        <v>DISTRITO NACIONAL</v>
      </c>
      <c r="B13" s="114" t="s">
        <v>2552</v>
      </c>
      <c r="C13" s="84">
        <v>44203.789340277777</v>
      </c>
      <c r="D13" s="84" t="s">
        <v>2189</v>
      </c>
      <c r="E13" s="112">
        <v>231</v>
      </c>
      <c r="F13" s="129" t="s">
        <v>2565</v>
      </c>
      <c r="G13" s="85" t="s">
        <v>2481</v>
      </c>
      <c r="H13" s="116" t="s">
        <v>2484</v>
      </c>
      <c r="I13" s="88"/>
      <c r="J13" s="129">
        <v>44204.382638888892</v>
      </c>
    </row>
    <row r="14" spans="1:10" ht="18" x14ac:dyDescent="0.25">
      <c r="A14" s="83" t="str">
        <f>VLOOKUP(E14,'LISTADO ATM'!$A$2:$C$894,3,0)</f>
        <v>DISTRITO NACIONAL</v>
      </c>
      <c r="B14" s="114" t="s">
        <v>2528</v>
      </c>
      <c r="C14" s="84">
        <v>44203.729270833333</v>
      </c>
      <c r="D14" s="84" t="s">
        <v>2189</v>
      </c>
      <c r="E14" s="112">
        <v>160</v>
      </c>
      <c r="F14" s="129" t="s">
        <v>2565</v>
      </c>
      <c r="G14" s="85" t="s">
        <v>2481</v>
      </c>
      <c r="H14" s="116" t="s">
        <v>2484</v>
      </c>
      <c r="I14" s="88"/>
      <c r="J14" s="129">
        <v>44204.397222222222</v>
      </c>
    </row>
    <row r="15" spans="1:10" ht="18" x14ac:dyDescent="0.25">
      <c r="A15" s="83" t="str">
        <f>VLOOKUP(E15,'LISTADO ATM'!$A$2:$C$894,3,0)</f>
        <v>SUR</v>
      </c>
      <c r="B15" s="124" t="s">
        <v>2564</v>
      </c>
      <c r="C15" s="84">
        <v>44204.283726851849</v>
      </c>
      <c r="D15" s="84" t="s">
        <v>2189</v>
      </c>
      <c r="E15" s="112">
        <v>885</v>
      </c>
      <c r="F15" s="129" t="s">
        <v>2565</v>
      </c>
      <c r="G15" s="85" t="s">
        <v>2489</v>
      </c>
      <c r="H15" s="116" t="s">
        <v>2484</v>
      </c>
      <c r="I15" s="88"/>
      <c r="J15" s="129">
        <v>44204.397916666669</v>
      </c>
    </row>
    <row r="16" spans="1:10" ht="18" x14ac:dyDescent="0.25">
      <c r="A16" s="83" t="str">
        <f>VLOOKUP(E16,'LISTADO ATM'!$A$2:$C$894,3,0)</f>
        <v>NORTE</v>
      </c>
      <c r="B16" s="114" t="s">
        <v>2505</v>
      </c>
      <c r="C16" s="84">
        <v>44203.361458333333</v>
      </c>
      <c r="D16" s="84" t="s">
        <v>2476</v>
      </c>
      <c r="E16" s="112">
        <v>888</v>
      </c>
      <c r="F16" s="129" t="s">
        <v>2565</v>
      </c>
      <c r="G16" s="85" t="s">
        <v>2481</v>
      </c>
      <c r="H16" s="116" t="s">
        <v>2485</v>
      </c>
      <c r="I16" s="88"/>
      <c r="J16" s="129">
        <v>44204.398611111108</v>
      </c>
    </row>
    <row r="17" spans="1:10" ht="18" x14ac:dyDescent="0.25">
      <c r="A17" s="83" t="str">
        <f>VLOOKUP(E17,'LISTADO ATM'!$A$2:$C$894,3,0)</f>
        <v>DISTRITO NACIONAL</v>
      </c>
      <c r="B17" s="124">
        <v>335757724</v>
      </c>
      <c r="C17" s="84">
        <v>44204.070833333331</v>
      </c>
      <c r="D17" s="84" t="s">
        <v>2189</v>
      </c>
      <c r="E17" s="112">
        <v>23</v>
      </c>
      <c r="F17" s="129" t="s">
        <v>2565</v>
      </c>
      <c r="G17" s="85" t="s">
        <v>2481</v>
      </c>
      <c r="H17" s="116" t="s">
        <v>2484</v>
      </c>
      <c r="I17" s="88"/>
      <c r="J17" s="129">
        <v>44204.400694444441</v>
      </c>
    </row>
    <row r="18" spans="1:10" ht="18" x14ac:dyDescent="0.25">
      <c r="A18" s="83" t="str">
        <f>VLOOKUP(E18,'LISTADO ATM'!$A$2:$C$894,3,0)</f>
        <v>DISTRITO NACIONAL</v>
      </c>
      <c r="B18" s="114" t="s">
        <v>2511</v>
      </c>
      <c r="C18" s="84">
        <v>44203.620844907404</v>
      </c>
      <c r="D18" s="84" t="s">
        <v>2189</v>
      </c>
      <c r="E18" s="112">
        <v>280</v>
      </c>
      <c r="F18" s="129" t="s">
        <v>2565</v>
      </c>
      <c r="G18" s="85" t="s">
        <v>2481</v>
      </c>
      <c r="H18" s="116" t="s">
        <v>2484</v>
      </c>
      <c r="I18" s="88"/>
      <c r="J18" s="129">
        <v>44204.400694444441</v>
      </c>
    </row>
    <row r="19" spans="1:10" ht="18" x14ac:dyDescent="0.25">
      <c r="A19" s="83" t="str">
        <f>VLOOKUP(E19,'LISTADO ATM'!$A$2:$C$894,3,0)</f>
        <v>NORTE</v>
      </c>
      <c r="B19" s="124" t="s">
        <v>2555</v>
      </c>
      <c r="C19" s="84">
        <v>44204.243750000001</v>
      </c>
      <c r="D19" s="84" t="s">
        <v>2189</v>
      </c>
      <c r="E19" s="112">
        <v>333</v>
      </c>
      <c r="F19" s="129" t="s">
        <v>2565</v>
      </c>
      <c r="G19" s="85" t="s">
        <v>2481</v>
      </c>
      <c r="H19" s="116" t="s">
        <v>2554</v>
      </c>
      <c r="I19" s="88"/>
      <c r="J19" s="129">
        <v>44204.400694444441</v>
      </c>
    </row>
    <row r="20" spans="1:10" ht="18" x14ac:dyDescent="0.25">
      <c r="A20" s="83" t="str">
        <f>VLOOKUP(E20,'LISTADO ATM'!$A$2:$C$894,3,0)</f>
        <v>ESTE</v>
      </c>
      <c r="B20" s="114" t="s">
        <v>2524</v>
      </c>
      <c r="C20" s="84">
        <v>44203.755937499998</v>
      </c>
      <c r="D20" s="84" t="s">
        <v>2475</v>
      </c>
      <c r="E20" s="112">
        <v>117</v>
      </c>
      <c r="F20" s="129" t="s">
        <v>2565</v>
      </c>
      <c r="G20" s="85" t="s">
        <v>2481</v>
      </c>
      <c r="H20" s="116" t="s">
        <v>2483</v>
      </c>
      <c r="I20" s="88"/>
      <c r="J20" s="129">
        <v>44204.404166666667</v>
      </c>
    </row>
    <row r="21" spans="1:10" ht="18" x14ac:dyDescent="0.25">
      <c r="A21" s="83" t="str">
        <f>VLOOKUP(E21,'LISTADO ATM'!$A$2:$C$894,3,0)</f>
        <v>NORTE</v>
      </c>
      <c r="B21" s="114" t="s">
        <v>2506</v>
      </c>
      <c r="C21" s="84">
        <v>44203.442013888889</v>
      </c>
      <c r="D21" s="84" t="s">
        <v>2476</v>
      </c>
      <c r="E21" s="112">
        <v>649</v>
      </c>
      <c r="F21" s="129" t="s">
        <v>2565</v>
      </c>
      <c r="G21" s="85" t="s">
        <v>2481</v>
      </c>
      <c r="H21" s="116" t="s">
        <v>2485</v>
      </c>
      <c r="I21" s="88"/>
      <c r="J21" s="129">
        <v>44204.404861111114</v>
      </c>
    </row>
    <row r="22" spans="1:10" ht="18" x14ac:dyDescent="0.25">
      <c r="A22" s="83" t="str">
        <f>VLOOKUP(E22,'LISTADO ATM'!$A$2:$C$894,3,0)</f>
        <v>SUR</v>
      </c>
      <c r="B22" s="114" t="s">
        <v>2514</v>
      </c>
      <c r="C22" s="84">
        <v>44203.571458333332</v>
      </c>
      <c r="D22" s="84" t="s">
        <v>2475</v>
      </c>
      <c r="E22" s="112">
        <v>252</v>
      </c>
      <c r="F22" s="129" t="s">
        <v>2565</v>
      </c>
      <c r="G22" s="85" t="s">
        <v>2481</v>
      </c>
      <c r="H22" s="116" t="s">
        <v>2483</v>
      </c>
      <c r="I22" s="88"/>
      <c r="J22" s="129">
        <v>44204.406944444447</v>
      </c>
    </row>
    <row r="23" spans="1:10" ht="18" x14ac:dyDescent="0.25">
      <c r="A23" s="83" t="str">
        <f>VLOOKUP(E23,'LISTADO ATM'!$A$2:$C$894,3,0)</f>
        <v>NORTE</v>
      </c>
      <c r="B23" s="114" t="s">
        <v>2539</v>
      </c>
      <c r="C23" s="84">
        <v>44203.691238425927</v>
      </c>
      <c r="D23" s="84" t="s">
        <v>2476</v>
      </c>
      <c r="E23" s="112">
        <v>119</v>
      </c>
      <c r="F23" s="129" t="s">
        <v>2565</v>
      </c>
      <c r="G23" s="85" t="s">
        <v>2481</v>
      </c>
      <c r="H23" s="116" t="s">
        <v>2485</v>
      </c>
      <c r="I23" s="88"/>
      <c r="J23" s="129">
        <v>44204.408333333333</v>
      </c>
    </row>
    <row r="24" spans="1:10" ht="18" x14ac:dyDescent="0.25">
      <c r="A24" s="83" t="str">
        <f>VLOOKUP(E24,'LISTADO ATM'!$A$2:$C$894,3,0)</f>
        <v>ESTE</v>
      </c>
      <c r="B24" s="114" t="s">
        <v>2550</v>
      </c>
      <c r="C24" s="84">
        <v>44203.825798611113</v>
      </c>
      <c r="D24" s="84" t="s">
        <v>2475</v>
      </c>
      <c r="E24" s="112">
        <v>630</v>
      </c>
      <c r="F24" s="129" t="s">
        <v>2565</v>
      </c>
      <c r="G24" s="85" t="s">
        <v>2481</v>
      </c>
      <c r="H24" s="116" t="s">
        <v>2483</v>
      </c>
      <c r="I24" s="88"/>
      <c r="J24" s="129">
        <v>44204.408333333333</v>
      </c>
    </row>
    <row r="25" spans="1:10" ht="18" x14ac:dyDescent="0.25">
      <c r="A25" s="83" t="str">
        <f>VLOOKUP(E25,'LISTADO ATM'!$A$2:$C$894,3,0)</f>
        <v>NORTE</v>
      </c>
      <c r="B25" s="114" t="s">
        <v>2549</v>
      </c>
      <c r="C25" s="84">
        <v>44203.826967592591</v>
      </c>
      <c r="D25" s="84" t="s">
        <v>2479</v>
      </c>
      <c r="E25" s="112">
        <v>144</v>
      </c>
      <c r="F25" s="129" t="s">
        <v>2565</v>
      </c>
      <c r="G25" s="85" t="s">
        <v>2481</v>
      </c>
      <c r="H25" s="116" t="s">
        <v>2486</v>
      </c>
      <c r="I25" s="88"/>
      <c r="J25" s="129">
        <v>44204.413194444445</v>
      </c>
    </row>
    <row r="26" spans="1:10" ht="18" x14ac:dyDescent="0.25">
      <c r="A26" s="83" t="str">
        <f>VLOOKUP(E26,'LISTADO ATM'!$A$2:$C$894,3,0)</f>
        <v>NORTE</v>
      </c>
      <c r="B26" s="114" t="s">
        <v>2532</v>
      </c>
      <c r="C26" s="84">
        <v>44203.725393518522</v>
      </c>
      <c r="D26" s="84" t="s">
        <v>2190</v>
      </c>
      <c r="E26" s="112">
        <v>538</v>
      </c>
      <c r="F26" s="129" t="s">
        <v>2565</v>
      </c>
      <c r="G26" s="85" t="s">
        <v>2481</v>
      </c>
      <c r="H26" s="116" t="s">
        <v>2482</v>
      </c>
      <c r="I26" s="88"/>
      <c r="J26" s="129">
        <v>44204.425000000003</v>
      </c>
    </row>
    <row r="27" spans="1:10" ht="18" x14ac:dyDescent="0.25">
      <c r="A27" s="83" t="str">
        <f>VLOOKUP(E27,'LISTADO ATM'!$A$2:$C$894,3,0)</f>
        <v>DISTRITO NACIONAL</v>
      </c>
      <c r="B27" s="124" t="s">
        <v>2563</v>
      </c>
      <c r="C27" s="84">
        <v>44204.311643518522</v>
      </c>
      <c r="D27" s="84" t="s">
        <v>2189</v>
      </c>
      <c r="E27" s="112">
        <v>836</v>
      </c>
      <c r="F27" s="129" t="s">
        <v>2565</v>
      </c>
      <c r="G27" s="85" t="s">
        <v>2481</v>
      </c>
      <c r="H27" s="116" t="s">
        <v>2484</v>
      </c>
      <c r="I27" s="88"/>
      <c r="J27" s="129">
        <v>44204.431250000001</v>
      </c>
    </row>
    <row r="28" spans="1:10" ht="18" x14ac:dyDescent="0.25">
      <c r="A28" s="83" t="str">
        <f>VLOOKUP(E28,'LISTADO ATM'!$A$2:$C$894,3,0)</f>
        <v>NORTE</v>
      </c>
      <c r="B28" s="114" t="s">
        <v>2513</v>
      </c>
      <c r="C28" s="84">
        <v>44203.590949074074</v>
      </c>
      <c r="D28" s="84" t="s">
        <v>2476</v>
      </c>
      <c r="E28" s="112">
        <v>638</v>
      </c>
      <c r="F28" s="129" t="s">
        <v>2565</v>
      </c>
      <c r="G28" s="85" t="s">
        <v>2481</v>
      </c>
      <c r="H28" s="116" t="s">
        <v>2485</v>
      </c>
      <c r="I28" s="88"/>
      <c r="J28" s="129">
        <v>44204.432638888888</v>
      </c>
    </row>
    <row r="29" spans="1:10" ht="18" x14ac:dyDescent="0.25">
      <c r="A29" s="83" t="str">
        <f>VLOOKUP(E29,'LISTADO ATM'!$A$2:$C$894,3,0)</f>
        <v>NORTE</v>
      </c>
      <c r="B29" s="124" t="s">
        <v>2574</v>
      </c>
      <c r="C29" s="84">
        <v>44204.408483796295</v>
      </c>
      <c r="D29" s="84" t="s">
        <v>2476</v>
      </c>
      <c r="E29" s="112">
        <v>350</v>
      </c>
      <c r="F29" s="129" t="s">
        <v>2565</v>
      </c>
      <c r="G29" s="85" t="s">
        <v>2481</v>
      </c>
      <c r="H29" s="116" t="s">
        <v>2485</v>
      </c>
      <c r="I29" s="85"/>
      <c r="J29" s="129">
        <v>44204.435416666667</v>
      </c>
    </row>
    <row r="30" spans="1:10" ht="18" x14ac:dyDescent="0.25">
      <c r="A30" s="83" t="str">
        <f>VLOOKUP(E30,'LISTADO ATM'!$A$2:$C$894,3,0)</f>
        <v>DISTRITO NACIONAL</v>
      </c>
      <c r="B30" s="114">
        <v>335753555</v>
      </c>
      <c r="C30" s="84">
        <v>44197.06658564815</v>
      </c>
      <c r="D30" s="84" t="s">
        <v>2189</v>
      </c>
      <c r="E30" s="112">
        <v>639</v>
      </c>
      <c r="F30" s="129" t="s">
        <v>2565</v>
      </c>
      <c r="G30" s="85" t="s">
        <v>2489</v>
      </c>
      <c r="H30" s="116" t="s">
        <v>2484</v>
      </c>
      <c r="I30" s="88"/>
      <c r="J30" s="129">
        <v>44204.500694444447</v>
      </c>
    </row>
    <row r="31" spans="1:10" ht="18" x14ac:dyDescent="0.25">
      <c r="A31" s="83" t="str">
        <f>VLOOKUP(E31,'LISTADO ATM'!$A$2:$C$894,3,0)</f>
        <v>NORTE</v>
      </c>
      <c r="B31" s="124" t="s">
        <v>2566</v>
      </c>
      <c r="C31" s="84">
        <v>44204.416655092595</v>
      </c>
      <c r="D31" s="84" t="s">
        <v>2190</v>
      </c>
      <c r="E31" s="112">
        <v>332</v>
      </c>
      <c r="F31" s="129" t="s">
        <v>2565</v>
      </c>
      <c r="G31" s="85" t="s">
        <v>2481</v>
      </c>
      <c r="H31" s="116" t="s">
        <v>2482</v>
      </c>
      <c r="I31" s="85"/>
      <c r="J31" s="129">
        <v>44204.510416666664</v>
      </c>
    </row>
    <row r="32" spans="1:10" ht="18" x14ac:dyDescent="0.25">
      <c r="A32" s="83" t="str">
        <f>VLOOKUP(E32,'LISTADO ATM'!$A$2:$C$894,3,0)</f>
        <v>DISTRITO NACIONAL</v>
      </c>
      <c r="B32" s="114" t="s">
        <v>2547</v>
      </c>
      <c r="C32" s="84">
        <v>44203.863738425927</v>
      </c>
      <c r="D32" s="84" t="s">
        <v>2189</v>
      </c>
      <c r="E32" s="112">
        <v>237</v>
      </c>
      <c r="F32" s="129" t="s">
        <v>2565</v>
      </c>
      <c r="G32" s="85" t="s">
        <v>2481</v>
      </c>
      <c r="H32" s="116" t="s">
        <v>2484</v>
      </c>
      <c r="I32" s="88"/>
      <c r="J32" s="129">
        <v>44204.513888888891</v>
      </c>
    </row>
    <row r="33" spans="1:10" ht="18" x14ac:dyDescent="0.25">
      <c r="A33" s="83" t="str">
        <f>VLOOKUP(E33,'LISTADO ATM'!$A$2:$C$894,3,0)</f>
        <v>DISTRITO NACIONAL</v>
      </c>
      <c r="B33" s="124" t="s">
        <v>2557</v>
      </c>
      <c r="C33" s="84">
        <v>44204.329525462963</v>
      </c>
      <c r="D33" s="84" t="s">
        <v>2189</v>
      </c>
      <c r="E33" s="112">
        <v>424</v>
      </c>
      <c r="F33" s="129" t="s">
        <v>2565</v>
      </c>
      <c r="G33" s="85" t="s">
        <v>2481</v>
      </c>
      <c r="H33" s="116" t="s">
        <v>2484</v>
      </c>
      <c r="I33" s="88"/>
      <c r="J33" s="129">
        <v>44204.513888888891</v>
      </c>
    </row>
    <row r="34" spans="1:10" ht="18" x14ac:dyDescent="0.25">
      <c r="A34" s="83" t="str">
        <f>VLOOKUP(E34,'LISTADO ATM'!$A$2:$C$894,3,0)</f>
        <v>NORTE</v>
      </c>
      <c r="B34" s="114">
        <v>335757416</v>
      </c>
      <c r="C34" s="84">
        <v>44203.622083333335</v>
      </c>
      <c r="D34" s="84" t="s">
        <v>2190</v>
      </c>
      <c r="E34" s="112">
        <v>653</v>
      </c>
      <c r="F34" s="129" t="s">
        <v>2565</v>
      </c>
      <c r="G34" s="85" t="s">
        <v>2481</v>
      </c>
      <c r="H34" s="116" t="s">
        <v>2488</v>
      </c>
      <c r="I34" s="88"/>
      <c r="J34" s="129">
        <v>44204.513888888891</v>
      </c>
    </row>
    <row r="35" spans="1:10" ht="18" x14ac:dyDescent="0.25">
      <c r="A35" s="83" t="str">
        <f>VLOOKUP(E35,'LISTADO ATM'!$A$2:$C$894,3,0)</f>
        <v>NORTE</v>
      </c>
      <c r="B35" s="124" t="s">
        <v>2568</v>
      </c>
      <c r="C35" s="84">
        <v>44204.398715277777</v>
      </c>
      <c r="D35" s="84" t="s">
        <v>2190</v>
      </c>
      <c r="E35" s="112">
        <v>262</v>
      </c>
      <c r="F35" s="129" t="s">
        <v>2565</v>
      </c>
      <c r="G35" s="85" t="s">
        <v>2481</v>
      </c>
      <c r="H35" s="116" t="s">
        <v>2482</v>
      </c>
      <c r="I35" s="85"/>
      <c r="J35" s="129">
        <v>44204.515277777777</v>
      </c>
    </row>
    <row r="36" spans="1:10" ht="18" x14ac:dyDescent="0.25">
      <c r="A36" s="83" t="str">
        <f>VLOOKUP(E36,'LISTADO ATM'!$A$2:$C$894,3,0)</f>
        <v>SUR</v>
      </c>
      <c r="B36" s="114">
        <v>335757470</v>
      </c>
      <c r="C36" s="84">
        <v>44203.645150462966</v>
      </c>
      <c r="D36" s="84" t="s">
        <v>2476</v>
      </c>
      <c r="E36" s="112">
        <v>615</v>
      </c>
      <c r="F36" s="129" t="s">
        <v>2565</v>
      </c>
      <c r="G36" s="85" t="s">
        <v>2481</v>
      </c>
      <c r="H36" s="116" t="s">
        <v>2484</v>
      </c>
      <c r="I36" s="88"/>
      <c r="J36" s="129">
        <v>44204.51666666667</v>
      </c>
    </row>
    <row r="37" spans="1:10" ht="18" x14ac:dyDescent="0.25">
      <c r="A37" s="83" t="str">
        <f>VLOOKUP(E37,'LISTADO ATM'!$A$2:$C$894,3,0)</f>
        <v>NORTE</v>
      </c>
      <c r="B37" s="114" t="s">
        <v>2534</v>
      </c>
      <c r="C37" s="84">
        <v>44203.722928240742</v>
      </c>
      <c r="D37" s="84" t="s">
        <v>2190</v>
      </c>
      <c r="E37" s="112">
        <v>601</v>
      </c>
      <c r="F37" s="129" t="s">
        <v>2565</v>
      </c>
      <c r="G37" s="85" t="s">
        <v>2481</v>
      </c>
      <c r="H37" s="116" t="s">
        <v>2482</v>
      </c>
      <c r="I37" s="88"/>
      <c r="J37" s="129">
        <v>44204.517361111109</v>
      </c>
    </row>
    <row r="38" spans="1:10" ht="18" x14ac:dyDescent="0.25">
      <c r="A38" s="83" t="str">
        <f>VLOOKUP(E38,'LISTADO ATM'!$A$2:$C$894,3,0)</f>
        <v>NORTE</v>
      </c>
      <c r="B38" s="114" t="s">
        <v>2529</v>
      </c>
      <c r="C38" s="84">
        <v>44203.728171296294</v>
      </c>
      <c r="D38" s="84" t="s">
        <v>2479</v>
      </c>
      <c r="E38" s="117">
        <v>52</v>
      </c>
      <c r="F38" s="129" t="s">
        <v>2565</v>
      </c>
      <c r="G38" s="85" t="s">
        <v>2481</v>
      </c>
      <c r="H38" s="116" t="s">
        <v>2486</v>
      </c>
      <c r="I38" s="88"/>
      <c r="J38" s="129">
        <v>44204.518750000003</v>
      </c>
    </row>
    <row r="39" spans="1:10" ht="18" x14ac:dyDescent="0.25">
      <c r="A39" s="83" t="str">
        <f>VLOOKUP(E39,'LISTADO ATM'!$A$2:$C$894,3,0)</f>
        <v>NORTE</v>
      </c>
      <c r="B39" s="124" t="s">
        <v>2562</v>
      </c>
      <c r="C39" s="84">
        <v>44204.312662037039</v>
      </c>
      <c r="D39" s="84" t="s">
        <v>2190</v>
      </c>
      <c r="E39" s="117">
        <v>52</v>
      </c>
      <c r="F39" s="129" t="s">
        <v>2565</v>
      </c>
      <c r="G39" s="85" t="s">
        <v>2481</v>
      </c>
      <c r="H39" s="116" t="s">
        <v>2482</v>
      </c>
      <c r="I39" s="88"/>
      <c r="J39" s="129">
        <v>44204.518750000003</v>
      </c>
    </row>
    <row r="40" spans="1:10" ht="18" x14ac:dyDescent="0.25">
      <c r="A40" s="83" t="str">
        <f>VLOOKUP(E40,'LISTADO ATM'!$A$2:$C$894,3,0)</f>
        <v>SUR</v>
      </c>
      <c r="B40" s="114">
        <v>335757727</v>
      </c>
      <c r="C40" s="84">
        <v>44204.161805555559</v>
      </c>
      <c r="D40" s="84" t="s">
        <v>2189</v>
      </c>
      <c r="E40" s="117">
        <v>619</v>
      </c>
      <c r="F40" s="129" t="s">
        <v>2565</v>
      </c>
      <c r="G40" s="85" t="s">
        <v>2481</v>
      </c>
      <c r="H40" s="116" t="s">
        <v>2484</v>
      </c>
      <c r="I40" s="88"/>
      <c r="J40" s="129">
        <v>44204.518750000003</v>
      </c>
    </row>
    <row r="41" spans="1:10" ht="18" x14ac:dyDescent="0.25">
      <c r="A41" s="83" t="str">
        <f>VLOOKUP(E41,'LISTADO ATM'!$A$2:$C$894,3,0)</f>
        <v>SUR</v>
      </c>
      <c r="B41" s="124" t="s">
        <v>2572</v>
      </c>
      <c r="C41" s="84">
        <v>44204.33016203704</v>
      </c>
      <c r="D41" s="84" t="s">
        <v>2476</v>
      </c>
      <c r="E41" s="117">
        <v>301</v>
      </c>
      <c r="F41" s="129" t="s">
        <v>2565</v>
      </c>
      <c r="G41" s="85" t="s">
        <v>2481</v>
      </c>
      <c r="H41" s="116" t="s">
        <v>2485</v>
      </c>
      <c r="I41" s="85"/>
      <c r="J41" s="129">
        <v>44204.521527777775</v>
      </c>
    </row>
    <row r="42" spans="1:10" ht="18" x14ac:dyDescent="0.25">
      <c r="A42" s="83" t="str">
        <f>VLOOKUP(E42,'LISTADO ATM'!$A$2:$C$894,3,0)</f>
        <v>NORTE</v>
      </c>
      <c r="B42" s="114" t="s">
        <v>2512</v>
      </c>
      <c r="C42" s="84">
        <v>44203.598124999997</v>
      </c>
      <c r="D42" s="84" t="s">
        <v>2479</v>
      </c>
      <c r="E42" s="117">
        <v>747</v>
      </c>
      <c r="F42" s="129" t="s">
        <v>2565</v>
      </c>
      <c r="G42" s="85" t="s">
        <v>2481</v>
      </c>
      <c r="H42" s="116" t="s">
        <v>2486</v>
      </c>
      <c r="I42" s="88"/>
      <c r="J42" s="129">
        <v>44204.521527777775</v>
      </c>
    </row>
    <row r="43" spans="1:10" s="89" customFormat="1" ht="18" x14ac:dyDescent="0.25">
      <c r="A43" s="83" t="str">
        <f>VLOOKUP(E43,'LISTADO ATM'!$A$2:$C$894,3,0)</f>
        <v>NORTE</v>
      </c>
      <c r="B43" s="124" t="s">
        <v>2580</v>
      </c>
      <c r="C43" s="126">
        <v>44204.43273148148</v>
      </c>
      <c r="D43" s="84" t="s">
        <v>2476</v>
      </c>
      <c r="E43" s="117">
        <v>157</v>
      </c>
      <c r="F43" s="130" t="s">
        <v>2565</v>
      </c>
      <c r="G43" s="127" t="s">
        <v>2481</v>
      </c>
      <c r="H43" s="125" t="s">
        <v>2485</v>
      </c>
      <c r="I43" s="127"/>
      <c r="J43" s="129">
        <v>44204.525694444441</v>
      </c>
    </row>
    <row r="44" spans="1:10" ht="18" x14ac:dyDescent="0.25">
      <c r="A44" s="83" t="str">
        <f>VLOOKUP(E44,'LISTADO ATM'!$A$2:$C$894,3,0)</f>
        <v>SUR</v>
      </c>
      <c r="B44" s="114" t="s">
        <v>2525</v>
      </c>
      <c r="C44" s="84">
        <v>44203.745196759257</v>
      </c>
      <c r="D44" s="84" t="s">
        <v>2475</v>
      </c>
      <c r="E44" s="117">
        <v>584</v>
      </c>
      <c r="F44" s="129" t="s">
        <v>2565</v>
      </c>
      <c r="G44" s="85" t="s">
        <v>2481</v>
      </c>
      <c r="H44" s="116" t="s">
        <v>2483</v>
      </c>
      <c r="I44" s="88"/>
      <c r="J44" s="129">
        <v>44204.526388888888</v>
      </c>
    </row>
    <row r="45" spans="1:10" s="89" customFormat="1" ht="18" x14ac:dyDescent="0.25">
      <c r="A45" s="83" t="str">
        <f>VLOOKUP(E45,'LISTADO ATM'!$A$2:$C$894,3,0)</f>
        <v>SUR</v>
      </c>
      <c r="B45" s="124" t="s">
        <v>2561</v>
      </c>
      <c r="C45" s="126">
        <v>44204.314953703702</v>
      </c>
      <c r="D45" s="84" t="s">
        <v>2189</v>
      </c>
      <c r="E45" s="117">
        <v>751</v>
      </c>
      <c r="F45" s="130" t="s">
        <v>2565</v>
      </c>
      <c r="G45" s="127" t="s">
        <v>2481</v>
      </c>
      <c r="H45" s="125" t="s">
        <v>2484</v>
      </c>
      <c r="I45" s="128"/>
      <c r="J45" s="129">
        <v>44204.527083333334</v>
      </c>
    </row>
    <row r="46" spans="1:10" ht="18" x14ac:dyDescent="0.25">
      <c r="A46" s="83" t="str">
        <f>VLOOKUP(E46,'LISTADO ATM'!$A$2:$C$894,3,0)</f>
        <v>DISTRITO NACIONAL</v>
      </c>
      <c r="B46" s="114" t="s">
        <v>2540</v>
      </c>
      <c r="C46" s="84">
        <v>44203.690520833334</v>
      </c>
      <c r="D46" s="84" t="s">
        <v>2475</v>
      </c>
      <c r="E46" s="117">
        <v>725</v>
      </c>
      <c r="F46" s="129" t="s">
        <v>2565</v>
      </c>
      <c r="G46" s="85" t="s">
        <v>2481</v>
      </c>
      <c r="H46" s="116" t="s">
        <v>2483</v>
      </c>
      <c r="I46" s="88"/>
      <c r="J46" s="129">
        <v>44204.527777777781</v>
      </c>
    </row>
    <row r="47" spans="1:10" ht="18" x14ac:dyDescent="0.25">
      <c r="A47" s="83" t="str">
        <f>VLOOKUP(E47,'LISTADO ATM'!$A$2:$C$894,3,0)</f>
        <v>DISTRITO NACIONAL</v>
      </c>
      <c r="B47" s="114">
        <v>335753819</v>
      </c>
      <c r="C47" s="84">
        <v>44203.493310185186</v>
      </c>
      <c r="D47" s="84" t="s">
        <v>2475</v>
      </c>
      <c r="E47" s="117">
        <v>724</v>
      </c>
      <c r="F47" s="129" t="s">
        <v>2565</v>
      </c>
      <c r="G47" s="85" t="s">
        <v>2481</v>
      </c>
      <c r="H47" s="116" t="s">
        <v>2483</v>
      </c>
      <c r="I47" s="88"/>
      <c r="J47" s="129">
        <v>44204.52847222222</v>
      </c>
    </row>
    <row r="48" spans="1:10" ht="18" x14ac:dyDescent="0.25">
      <c r="A48" s="83" t="str">
        <f>VLOOKUP(E48,'LISTADO ATM'!$A$2:$C$894,3,0)</f>
        <v>NORTE</v>
      </c>
      <c r="B48" s="124" t="s">
        <v>2578</v>
      </c>
      <c r="C48" s="84">
        <v>44204.417557870373</v>
      </c>
      <c r="D48" s="84" t="s">
        <v>2190</v>
      </c>
      <c r="E48" s="117">
        <v>290</v>
      </c>
      <c r="F48" s="129" t="s">
        <v>2565</v>
      </c>
      <c r="G48" s="85" t="s">
        <v>2481</v>
      </c>
      <c r="H48" s="116" t="s">
        <v>2482</v>
      </c>
      <c r="I48" s="85"/>
      <c r="J48" s="129">
        <v>44204.529166666667</v>
      </c>
    </row>
    <row r="49" spans="1:10" ht="18" x14ac:dyDescent="0.25">
      <c r="A49" s="83" t="str">
        <f>VLOOKUP(E49,'LISTADO ATM'!$A$2:$C$894,3,0)</f>
        <v>NORTE</v>
      </c>
      <c r="B49" s="114" t="s">
        <v>2537</v>
      </c>
      <c r="C49" s="84">
        <v>44203.698495370372</v>
      </c>
      <c r="D49" s="84" t="s">
        <v>2476</v>
      </c>
      <c r="E49" s="117">
        <v>752</v>
      </c>
      <c r="F49" s="129" t="s">
        <v>2565</v>
      </c>
      <c r="G49" s="85" t="s">
        <v>2481</v>
      </c>
      <c r="H49" s="116" t="s">
        <v>2485</v>
      </c>
      <c r="I49" s="88"/>
      <c r="J49" s="129">
        <v>44204.529166666667</v>
      </c>
    </row>
    <row r="50" spans="1:10" ht="18" x14ac:dyDescent="0.25">
      <c r="A50" s="83" t="str">
        <f>VLOOKUP(E50,'LISTADO ATM'!$A$2:$C$894,3,0)</f>
        <v>DISTRITO NACIONAL</v>
      </c>
      <c r="B50" s="114" t="s">
        <v>2515</v>
      </c>
      <c r="C50" s="84">
        <v>44203.567777777775</v>
      </c>
      <c r="D50" s="84" t="s">
        <v>2476</v>
      </c>
      <c r="E50" s="117">
        <v>755</v>
      </c>
      <c r="F50" s="129" t="s">
        <v>2565</v>
      </c>
      <c r="G50" s="85" t="s">
        <v>2481</v>
      </c>
      <c r="H50" s="116" t="s">
        <v>2485</v>
      </c>
      <c r="I50" s="88"/>
      <c r="J50" s="129">
        <v>44204.529861111114</v>
      </c>
    </row>
    <row r="51" spans="1:10" ht="18" x14ac:dyDescent="0.25">
      <c r="A51" s="83" t="str">
        <f>VLOOKUP(E51,'LISTADO ATM'!$A$2:$C$894,3,0)</f>
        <v>DISTRITO NACIONAL</v>
      </c>
      <c r="B51" s="114" t="s">
        <v>2538</v>
      </c>
      <c r="C51" s="84">
        <v>44203.691967592589</v>
      </c>
      <c r="D51" s="84" t="s">
        <v>2475</v>
      </c>
      <c r="E51" s="117">
        <v>387</v>
      </c>
      <c r="F51" s="129" t="s">
        <v>2565</v>
      </c>
      <c r="G51" s="85" t="s">
        <v>2481</v>
      </c>
      <c r="H51" s="116" t="s">
        <v>2483</v>
      </c>
      <c r="I51" s="88"/>
      <c r="J51" s="129">
        <v>44204.530555555553</v>
      </c>
    </row>
    <row r="52" spans="1:10" ht="18" x14ac:dyDescent="0.25">
      <c r="A52" s="83" t="str">
        <f>VLOOKUP(E52,'LISTADO ATM'!$A$2:$C$894,3,0)</f>
        <v>SUR</v>
      </c>
      <c r="B52" s="114" t="s">
        <v>2541</v>
      </c>
      <c r="C52" s="84">
        <v>44203.688055555554</v>
      </c>
      <c r="D52" s="84" t="s">
        <v>2476</v>
      </c>
      <c r="E52" s="117">
        <v>677</v>
      </c>
      <c r="F52" s="129" t="s">
        <v>2565</v>
      </c>
      <c r="G52" s="85" t="s">
        <v>2481</v>
      </c>
      <c r="H52" s="116" t="s">
        <v>2485</v>
      </c>
      <c r="I52" s="88"/>
      <c r="J52" s="129">
        <v>44204.531944444447</v>
      </c>
    </row>
    <row r="53" spans="1:10" ht="18" x14ac:dyDescent="0.25">
      <c r="A53" s="83" t="str">
        <f>VLOOKUP(E53,'LISTADO ATM'!$A$2:$C$894,3,0)</f>
        <v>SUR</v>
      </c>
      <c r="B53" s="124" t="s">
        <v>2516</v>
      </c>
      <c r="C53" s="84">
        <v>44203.564317129632</v>
      </c>
      <c r="D53" s="84" t="s">
        <v>2189</v>
      </c>
      <c r="E53" s="117">
        <v>699</v>
      </c>
      <c r="F53" s="129" t="s">
        <v>2565</v>
      </c>
      <c r="G53" s="85" t="s">
        <v>2481</v>
      </c>
      <c r="H53" s="116" t="s">
        <v>2484</v>
      </c>
      <c r="I53" s="88"/>
      <c r="J53" s="129">
        <v>44204.532638888886</v>
      </c>
    </row>
    <row r="54" spans="1:10" ht="18" x14ac:dyDescent="0.25">
      <c r="A54" s="83" t="str">
        <f>VLOOKUP(E54,'LISTADO ATM'!$A$2:$C$894,3,0)</f>
        <v>DISTRITO NACIONAL</v>
      </c>
      <c r="B54" s="114" t="s">
        <v>2510</v>
      </c>
      <c r="C54" s="84">
        <v>44203.625636574077</v>
      </c>
      <c r="D54" s="84" t="s">
        <v>2189</v>
      </c>
      <c r="E54" s="117">
        <v>235</v>
      </c>
      <c r="F54" s="129" t="s">
        <v>2565</v>
      </c>
      <c r="G54" s="85" t="s">
        <v>2481</v>
      </c>
      <c r="H54" s="116" t="s">
        <v>2484</v>
      </c>
      <c r="I54" s="88"/>
      <c r="J54" s="129">
        <v>44204.572222222225</v>
      </c>
    </row>
    <row r="55" spans="1:10" ht="18" x14ac:dyDescent="0.25">
      <c r="A55" s="83" t="str">
        <f>VLOOKUP(E55,'LISTADO ATM'!$A$2:$C$894,3,0)</f>
        <v>DISTRITO NACIONAL</v>
      </c>
      <c r="B55" s="114" t="s">
        <v>2535</v>
      </c>
      <c r="C55" s="84">
        <v>44203.721701388888</v>
      </c>
      <c r="D55" s="84" t="s">
        <v>2189</v>
      </c>
      <c r="E55" s="117">
        <v>929</v>
      </c>
      <c r="F55" s="129" t="s">
        <v>2565</v>
      </c>
      <c r="G55" s="85" t="s">
        <v>2481</v>
      </c>
      <c r="H55" s="116" t="s">
        <v>2484</v>
      </c>
      <c r="I55" s="88"/>
      <c r="J55" s="129">
        <v>44204.572916666664</v>
      </c>
    </row>
    <row r="56" spans="1:10" ht="18" x14ac:dyDescent="0.25">
      <c r="A56" s="83" t="str">
        <f>VLOOKUP(E56,'LISTADO ATM'!$A$2:$C$894,3,0)</f>
        <v>DISTRITO NACIONAL</v>
      </c>
      <c r="B56" s="114" t="s">
        <v>2519</v>
      </c>
      <c r="C56" s="84">
        <v>44203.531527777777</v>
      </c>
      <c r="D56" s="84" t="s">
        <v>2475</v>
      </c>
      <c r="E56" s="117">
        <v>243</v>
      </c>
      <c r="F56" s="129" t="s">
        <v>2565</v>
      </c>
      <c r="G56" s="85" t="s">
        <v>2481</v>
      </c>
      <c r="H56" s="116" t="s">
        <v>2483</v>
      </c>
      <c r="I56" s="88"/>
      <c r="J56" s="129">
        <v>44204.574999999997</v>
      </c>
    </row>
    <row r="57" spans="1:10" ht="18" x14ac:dyDescent="0.25">
      <c r="A57" s="83" t="str">
        <f>VLOOKUP(E57,'LISTADO ATM'!$A$2:$C$894,3,0)</f>
        <v>SUR</v>
      </c>
      <c r="B57" s="114" t="s">
        <v>2520</v>
      </c>
      <c r="C57" s="84">
        <v>44203.493310185186</v>
      </c>
      <c r="D57" s="84" t="s">
        <v>2475</v>
      </c>
      <c r="E57" s="117">
        <v>984</v>
      </c>
      <c r="F57" s="129" t="s">
        <v>2565</v>
      </c>
      <c r="G57" s="85" t="s">
        <v>2481</v>
      </c>
      <c r="H57" s="116" t="s">
        <v>2483</v>
      </c>
      <c r="I57" s="88"/>
      <c r="J57" s="129">
        <v>44204.579861111109</v>
      </c>
    </row>
    <row r="58" spans="1:10" ht="18" x14ac:dyDescent="0.25">
      <c r="A58" s="83" t="str">
        <f>VLOOKUP(E58,'LISTADO ATM'!$A$2:$C$894,3,0)</f>
        <v>NORTE</v>
      </c>
      <c r="B58" s="124" t="s">
        <v>2558</v>
      </c>
      <c r="C58" s="84">
        <v>44204.326018518521</v>
      </c>
      <c r="D58" s="84" t="s">
        <v>2479</v>
      </c>
      <c r="E58" s="117">
        <v>136</v>
      </c>
      <c r="F58" s="129" t="s">
        <v>2565</v>
      </c>
      <c r="G58" s="85" t="s">
        <v>2481</v>
      </c>
      <c r="H58" s="116" t="s">
        <v>2486</v>
      </c>
      <c r="I58" s="88"/>
      <c r="J58" s="129">
        <v>44204.580555555556</v>
      </c>
    </row>
    <row r="59" spans="1:10" ht="18" x14ac:dyDescent="0.25">
      <c r="A59" s="83" t="str">
        <f>VLOOKUP(E59,'LISTADO ATM'!$A$2:$C$894,3,0)</f>
        <v>DISTRITO NACIONAL</v>
      </c>
      <c r="B59" s="124" t="s">
        <v>2577</v>
      </c>
      <c r="C59" s="84">
        <v>44204.345069444447</v>
      </c>
      <c r="D59" s="84" t="s">
        <v>2475</v>
      </c>
      <c r="E59" s="117">
        <v>493</v>
      </c>
      <c r="F59" s="129" t="s">
        <v>2565</v>
      </c>
      <c r="G59" s="85" t="s">
        <v>2481</v>
      </c>
      <c r="H59" s="116" t="s">
        <v>2483</v>
      </c>
      <c r="I59" s="85"/>
      <c r="J59" s="129">
        <v>44204.580555555556</v>
      </c>
    </row>
    <row r="60" spans="1:10" s="89" customFormat="1" ht="18" x14ac:dyDescent="0.25">
      <c r="A60" s="83" t="str">
        <f>VLOOKUP(E60,'LISTADO ATM'!$A$2:$C$894,3,0)</f>
        <v>DISTRITO NACIONAL</v>
      </c>
      <c r="B60" s="114" t="s">
        <v>2542</v>
      </c>
      <c r="C60" s="84">
        <v>44203.686018518521</v>
      </c>
      <c r="D60" s="84" t="s">
        <v>2475</v>
      </c>
      <c r="E60" s="117">
        <v>515</v>
      </c>
      <c r="F60" s="129" t="s">
        <v>2565</v>
      </c>
      <c r="G60" s="85" t="s">
        <v>2481</v>
      </c>
      <c r="H60" s="116" t="s">
        <v>2483</v>
      </c>
      <c r="I60" s="88"/>
      <c r="J60" s="129">
        <v>44204.580555555556</v>
      </c>
    </row>
    <row r="61" spans="1:10" s="89" customFormat="1" ht="18" x14ac:dyDescent="0.25">
      <c r="A61" s="83" t="str">
        <f>VLOOKUP(E61,'LISTADO ATM'!$A$2:$C$894,3,0)</f>
        <v>DISTRITO NACIONAL</v>
      </c>
      <c r="B61" s="124" t="s">
        <v>2576</v>
      </c>
      <c r="C61" s="84">
        <v>44204.387835648151</v>
      </c>
      <c r="D61" s="84" t="s">
        <v>2475</v>
      </c>
      <c r="E61" s="117">
        <v>394</v>
      </c>
      <c r="F61" s="129" t="s">
        <v>2565</v>
      </c>
      <c r="G61" s="85" t="s">
        <v>2481</v>
      </c>
      <c r="H61" s="116" t="s">
        <v>2483</v>
      </c>
      <c r="I61" s="85"/>
      <c r="J61" s="129">
        <v>44204.581250000003</v>
      </c>
    </row>
    <row r="62" spans="1:10" s="89" customFormat="1" ht="18" x14ac:dyDescent="0.25">
      <c r="A62" s="83" t="str">
        <f>VLOOKUP(E62,'LISTADO ATM'!$A$2:$C$894,3,0)</f>
        <v>NORTE</v>
      </c>
      <c r="B62" s="114">
        <v>335753706</v>
      </c>
      <c r="C62" s="84">
        <v>44199.375509259262</v>
      </c>
      <c r="D62" s="84" t="s">
        <v>2190</v>
      </c>
      <c r="E62" s="117">
        <v>291</v>
      </c>
      <c r="F62" s="129" t="s">
        <v>2565</v>
      </c>
      <c r="G62" s="85" t="s">
        <v>2489</v>
      </c>
      <c r="H62" s="116" t="s">
        <v>2482</v>
      </c>
      <c r="I62" s="88"/>
      <c r="J62" s="129">
        <v>44204.581944444442</v>
      </c>
    </row>
    <row r="63" spans="1:10" s="89" customFormat="1" ht="18" x14ac:dyDescent="0.25">
      <c r="A63" s="83" t="str">
        <f>VLOOKUP(E63,'LISTADO ATM'!$A$2:$C$894,3,0)</f>
        <v>ESTE</v>
      </c>
      <c r="B63" s="83" t="s">
        <v>2559</v>
      </c>
      <c r="C63" s="84">
        <v>44204.320648148147</v>
      </c>
      <c r="D63" s="84" t="s">
        <v>2189</v>
      </c>
      <c r="E63" s="117">
        <v>158</v>
      </c>
      <c r="F63" s="129" t="s">
        <v>2565</v>
      </c>
      <c r="G63" s="85" t="s">
        <v>2481</v>
      </c>
      <c r="H63" s="116" t="s">
        <v>2484</v>
      </c>
      <c r="I63" s="88"/>
      <c r="J63" s="129">
        <v>44204.583333333336</v>
      </c>
    </row>
    <row r="64" spans="1:10" s="89" customFormat="1" ht="18" x14ac:dyDescent="0.25">
      <c r="A64" s="83" t="str">
        <f>VLOOKUP(E64,'LISTADO ATM'!$A$2:$C$894,3,0)</f>
        <v>DISTRITO NACIONAL</v>
      </c>
      <c r="B64" s="83" t="s">
        <v>2598</v>
      </c>
      <c r="C64" s="84">
        <v>44204.525914351849</v>
      </c>
      <c r="D64" s="84" t="s">
        <v>2475</v>
      </c>
      <c r="E64" s="117">
        <v>565</v>
      </c>
      <c r="F64" s="129" t="s">
        <v>2565</v>
      </c>
      <c r="G64" s="85" t="s">
        <v>2481</v>
      </c>
      <c r="H64" s="116" t="s">
        <v>2483</v>
      </c>
      <c r="I64" s="85"/>
      <c r="J64" s="129">
        <v>44204.583333333336</v>
      </c>
    </row>
    <row r="65" spans="1:10" ht="18" x14ac:dyDescent="0.25">
      <c r="A65" s="83" t="str">
        <f>VLOOKUP(E65,'LISTADO ATM'!$A$2:$C$894,3,0)</f>
        <v>DISTRITO NACIONAL</v>
      </c>
      <c r="B65" s="83" t="s">
        <v>2601</v>
      </c>
      <c r="C65" s="84">
        <v>44204.510717592595</v>
      </c>
      <c r="D65" s="84" t="s">
        <v>2475</v>
      </c>
      <c r="E65" s="117">
        <v>745</v>
      </c>
      <c r="F65" s="129" t="s">
        <v>2565</v>
      </c>
      <c r="G65" s="85" t="s">
        <v>2481</v>
      </c>
      <c r="H65" s="116" t="s">
        <v>2483</v>
      </c>
      <c r="I65" s="85"/>
      <c r="J65" s="129">
        <v>44204.584027777775</v>
      </c>
    </row>
    <row r="66" spans="1:10" ht="18" x14ac:dyDescent="0.25">
      <c r="A66" s="83" t="str">
        <f>VLOOKUP(E66,'LISTADO ATM'!$A$2:$C$894,3,0)</f>
        <v>DISTRITO NACIONAL</v>
      </c>
      <c r="B66" s="131" t="s">
        <v>2495</v>
      </c>
      <c r="C66" s="84">
        <v>44201.846504629626</v>
      </c>
      <c r="D66" s="84" t="s">
        <v>2475</v>
      </c>
      <c r="E66" s="117">
        <v>642</v>
      </c>
      <c r="F66" s="129" t="s">
        <v>2565</v>
      </c>
      <c r="G66" s="85" t="s">
        <v>2481</v>
      </c>
      <c r="H66" s="116" t="s">
        <v>2483</v>
      </c>
      <c r="I66" s="88"/>
      <c r="J66" s="129">
        <v>44204.585416666669</v>
      </c>
    </row>
    <row r="67" spans="1:10" ht="18" x14ac:dyDescent="0.25">
      <c r="A67" s="83" t="str">
        <f>VLOOKUP(E67,'LISTADO ATM'!$A$2:$C$894,3,0)</f>
        <v>DISTRITO NACIONAL</v>
      </c>
      <c r="B67" s="83" t="s">
        <v>2604</v>
      </c>
      <c r="C67" s="84">
        <v>44204.483796296299</v>
      </c>
      <c r="D67" s="84" t="s">
        <v>2189</v>
      </c>
      <c r="E67" s="117">
        <v>494</v>
      </c>
      <c r="F67" s="129" t="s">
        <v>2565</v>
      </c>
      <c r="G67" s="85" t="s">
        <v>2481</v>
      </c>
      <c r="H67" s="116" t="s">
        <v>2484</v>
      </c>
      <c r="I67" s="85"/>
      <c r="J67" s="129">
        <v>44204.586111111108</v>
      </c>
    </row>
    <row r="68" spans="1:10" ht="18" x14ac:dyDescent="0.25">
      <c r="A68" s="83" t="str">
        <f>VLOOKUP(E68,'LISTADO ATM'!$A$2:$C$894,3,0)</f>
        <v>DISTRITO NACIONAL</v>
      </c>
      <c r="B68" s="83" t="s">
        <v>2581</v>
      </c>
      <c r="C68" s="84">
        <v>44204.429791666669</v>
      </c>
      <c r="D68" s="84" t="s">
        <v>2475</v>
      </c>
      <c r="E68" s="117">
        <v>717</v>
      </c>
      <c r="F68" s="129" t="s">
        <v>2565</v>
      </c>
      <c r="G68" s="85" t="s">
        <v>2481</v>
      </c>
      <c r="H68" s="116" t="s">
        <v>2483</v>
      </c>
      <c r="I68" s="85"/>
      <c r="J68" s="129">
        <v>44204.586111111108</v>
      </c>
    </row>
    <row r="69" spans="1:10" ht="18" x14ac:dyDescent="0.25">
      <c r="A69" s="83" t="str">
        <f>VLOOKUP(E69,'LISTADO ATM'!$A$2:$C$894,3,0)</f>
        <v>SUR</v>
      </c>
      <c r="B69" s="83" t="s">
        <v>2606</v>
      </c>
      <c r="C69" s="84">
        <v>44204.477222222224</v>
      </c>
      <c r="D69" s="84" t="s">
        <v>2189</v>
      </c>
      <c r="E69" s="117">
        <v>48</v>
      </c>
      <c r="F69" s="129" t="s">
        <v>2565</v>
      </c>
      <c r="G69" s="85" t="s">
        <v>2481</v>
      </c>
      <c r="H69" s="116" t="s">
        <v>2484</v>
      </c>
      <c r="I69" s="85"/>
      <c r="J69" s="129">
        <v>44204.586805555555</v>
      </c>
    </row>
    <row r="70" spans="1:10" ht="18" x14ac:dyDescent="0.25">
      <c r="A70" s="83" t="str">
        <f>VLOOKUP(E70,'LISTADO ATM'!$A$2:$C$894,3,0)</f>
        <v>NORTE</v>
      </c>
      <c r="B70" s="83" t="s">
        <v>2569</v>
      </c>
      <c r="C70" s="84">
        <v>44204.397592592592</v>
      </c>
      <c r="D70" s="84" t="s">
        <v>2190</v>
      </c>
      <c r="E70" s="117">
        <v>105</v>
      </c>
      <c r="F70" s="129" t="s">
        <v>2565</v>
      </c>
      <c r="G70" s="85" t="s">
        <v>2481</v>
      </c>
      <c r="H70" s="116" t="s">
        <v>2482</v>
      </c>
      <c r="I70" s="85"/>
      <c r="J70" s="129">
        <v>44204.611111111109</v>
      </c>
    </row>
    <row r="71" spans="1:10" ht="18" x14ac:dyDescent="0.25">
      <c r="A71" s="83" t="str">
        <f>VLOOKUP(E71,'LISTADO ATM'!$A$2:$C$894,3,0)</f>
        <v>DISTRITO NACIONAL</v>
      </c>
      <c r="B71" s="83" t="s">
        <v>2571</v>
      </c>
      <c r="C71" s="84">
        <v>44204.352106481485</v>
      </c>
      <c r="D71" s="84" t="s">
        <v>2189</v>
      </c>
      <c r="E71" s="117">
        <v>640</v>
      </c>
      <c r="F71" s="129" t="s">
        <v>2565</v>
      </c>
      <c r="G71" s="85" t="s">
        <v>2481</v>
      </c>
      <c r="H71" s="116" t="s">
        <v>2484</v>
      </c>
      <c r="I71" s="85"/>
      <c r="J71" s="88" t="s">
        <v>2607</v>
      </c>
    </row>
    <row r="72" spans="1:10" ht="18" x14ac:dyDescent="0.25">
      <c r="A72" s="83" t="str">
        <f>VLOOKUP(E72,'LISTADO ATM'!$A$2:$C$894,3,0)</f>
        <v>DISTRITO NACIONAL</v>
      </c>
      <c r="B72" s="131" t="s">
        <v>2544</v>
      </c>
      <c r="C72" s="84">
        <v>44203.869143518517</v>
      </c>
      <c r="D72" s="84" t="s">
        <v>2189</v>
      </c>
      <c r="E72" s="117">
        <v>18</v>
      </c>
      <c r="F72" s="129" t="s">
        <v>2565</v>
      </c>
      <c r="G72" s="85" t="s">
        <v>2481</v>
      </c>
      <c r="H72" s="116" t="s">
        <v>2484</v>
      </c>
      <c r="I72" s="88"/>
      <c r="J72" s="129">
        <v>44204.643750000003</v>
      </c>
    </row>
    <row r="73" spans="1:10" ht="18" x14ac:dyDescent="0.25">
      <c r="A73" s="83" t="str">
        <f>VLOOKUP(E73,'LISTADO ATM'!$A$2:$C$894,3,0)</f>
        <v>DISTRITO NACIONAL</v>
      </c>
      <c r="B73" s="83" t="s">
        <v>2567</v>
      </c>
      <c r="C73" s="84">
        <v>44204.414756944447</v>
      </c>
      <c r="D73" s="84" t="s">
        <v>2189</v>
      </c>
      <c r="E73" s="117">
        <v>321</v>
      </c>
      <c r="F73" s="129" t="s">
        <v>2565</v>
      </c>
      <c r="G73" s="85" t="s">
        <v>2481</v>
      </c>
      <c r="H73" s="116" t="s">
        <v>2484</v>
      </c>
      <c r="I73" s="85"/>
      <c r="J73" s="129">
        <v>44204.642361111109</v>
      </c>
    </row>
    <row r="74" spans="1:10" ht="18" x14ac:dyDescent="0.25">
      <c r="A74" s="83" t="str">
        <f>VLOOKUP(E74,'LISTADO ATM'!$A$2:$C$894,3,0)</f>
        <v>DISTRITO NACIONAL</v>
      </c>
      <c r="B74" s="131" t="s">
        <v>2548</v>
      </c>
      <c r="C74" s="84">
        <v>44203.855613425927</v>
      </c>
      <c r="D74" s="84" t="s">
        <v>2189</v>
      </c>
      <c r="E74" s="117">
        <v>438</v>
      </c>
      <c r="F74" s="129" t="s">
        <v>2565</v>
      </c>
      <c r="G74" s="85" t="s">
        <v>2481</v>
      </c>
      <c r="H74" s="116" t="s">
        <v>2484</v>
      </c>
      <c r="I74" s="88"/>
      <c r="J74" s="129">
        <v>44204.643750000003</v>
      </c>
    </row>
    <row r="75" spans="1:10" ht="18" x14ac:dyDescent="0.25">
      <c r="A75" s="83" t="str">
        <f>VLOOKUP(E75,'LISTADO ATM'!$A$2:$C$894,3,0)</f>
        <v>DISTRITO NACIONAL</v>
      </c>
      <c r="B75" s="131" t="s">
        <v>2546</v>
      </c>
      <c r="C75" s="84">
        <v>44203.865497685183</v>
      </c>
      <c r="D75" s="84" t="s">
        <v>2189</v>
      </c>
      <c r="E75" s="117">
        <v>485</v>
      </c>
      <c r="F75" s="129" t="s">
        <v>2565</v>
      </c>
      <c r="G75" s="85" t="s">
        <v>2481</v>
      </c>
      <c r="H75" s="116" t="s">
        <v>2484</v>
      </c>
      <c r="I75" s="88"/>
      <c r="J75" s="129">
        <v>44204.645138888889</v>
      </c>
    </row>
    <row r="76" spans="1:10" ht="18" x14ac:dyDescent="0.25">
      <c r="A76" s="83" t="str">
        <f>VLOOKUP(E76,'LISTADO ATM'!$A$2:$C$894,3,0)</f>
        <v>DISTRITO NACIONAL</v>
      </c>
      <c r="B76" s="131" t="s">
        <v>2517</v>
      </c>
      <c r="C76" s="84">
        <v>44203.549513888887</v>
      </c>
      <c r="D76" s="84" t="s">
        <v>2189</v>
      </c>
      <c r="E76" s="117">
        <v>498</v>
      </c>
      <c r="F76" s="129" t="s">
        <v>2565</v>
      </c>
      <c r="G76" s="85" t="s">
        <v>2481</v>
      </c>
      <c r="H76" s="116" t="s">
        <v>2484</v>
      </c>
      <c r="I76" s="88"/>
      <c r="J76" s="129">
        <v>44204.645833333336</v>
      </c>
    </row>
    <row r="77" spans="1:10" ht="18" x14ac:dyDescent="0.25">
      <c r="A77" s="83" t="str">
        <f>VLOOKUP(E77,'LISTADO ATM'!$A$2:$C$894,3,0)</f>
        <v>DISTRITO NACIONAL</v>
      </c>
      <c r="B77" s="83">
        <v>335757725</v>
      </c>
      <c r="C77" s="84">
        <v>44204.158333333333</v>
      </c>
      <c r="D77" s="84" t="s">
        <v>2189</v>
      </c>
      <c r="E77" s="117">
        <v>517</v>
      </c>
      <c r="F77" s="129" t="s">
        <v>2565</v>
      </c>
      <c r="G77" s="85" t="s">
        <v>2481</v>
      </c>
      <c r="H77" s="116" t="s">
        <v>2484</v>
      </c>
      <c r="I77" s="88"/>
      <c r="J77" s="129">
        <v>44204.645833333336</v>
      </c>
    </row>
    <row r="78" spans="1:10" ht="18" x14ac:dyDescent="0.25">
      <c r="A78" s="83" t="str">
        <f>VLOOKUP(E78,'LISTADO ATM'!$A$2:$C$894,3,0)</f>
        <v>DISTRITO NACIONAL</v>
      </c>
      <c r="B78" s="131" t="s">
        <v>2545</v>
      </c>
      <c r="C78" s="84">
        <v>44203.866516203707</v>
      </c>
      <c r="D78" s="84" t="s">
        <v>2189</v>
      </c>
      <c r="E78" s="117">
        <v>792</v>
      </c>
      <c r="F78" s="129" t="s">
        <v>2565</v>
      </c>
      <c r="G78" s="85" t="s">
        <v>2481</v>
      </c>
      <c r="H78" s="116" t="s">
        <v>2484</v>
      </c>
      <c r="I78" s="88"/>
      <c r="J78" s="129">
        <v>44204.63958333333</v>
      </c>
    </row>
    <row r="79" spans="1:10" ht="18" x14ac:dyDescent="0.25">
      <c r="A79" s="83" t="str">
        <f>VLOOKUP(E79,'LISTADO ATM'!$A$2:$C$894,3,0)</f>
        <v>DISTRITO NACIONAL</v>
      </c>
      <c r="B79" s="131" t="s">
        <v>2494</v>
      </c>
      <c r="C79" s="84">
        <v>44200.557164351849</v>
      </c>
      <c r="D79" s="84" t="s">
        <v>2189</v>
      </c>
      <c r="E79" s="117">
        <v>938</v>
      </c>
      <c r="F79" s="129" t="s">
        <v>2565</v>
      </c>
      <c r="G79" s="85" t="s">
        <v>2489</v>
      </c>
      <c r="H79" s="116" t="s">
        <v>2484</v>
      </c>
      <c r="I79" s="88"/>
      <c r="J79" s="129">
        <v>44204.648611111108</v>
      </c>
    </row>
    <row r="80" spans="1:10" ht="18" x14ac:dyDescent="0.25">
      <c r="A80" s="83" t="str">
        <f>VLOOKUP(E80,'LISTADO ATM'!$A$2:$C$894,3,0)</f>
        <v>DISTRITO NACIONAL</v>
      </c>
      <c r="B80" s="131" t="s">
        <v>2530</v>
      </c>
      <c r="C80" s="84">
        <v>44203.72792824074</v>
      </c>
      <c r="D80" s="84" t="s">
        <v>2189</v>
      </c>
      <c r="E80" s="117">
        <v>979</v>
      </c>
      <c r="F80" s="129" t="s">
        <v>2565</v>
      </c>
      <c r="G80" s="85" t="s">
        <v>2481</v>
      </c>
      <c r="H80" s="116" t="s">
        <v>2484</v>
      </c>
      <c r="I80" s="88"/>
      <c r="J80" s="129">
        <v>44204.643750000003</v>
      </c>
    </row>
    <row r="81" spans="1:10" ht="18" x14ac:dyDescent="0.25">
      <c r="A81" s="83" t="str">
        <f>VLOOKUP(E81,'LISTADO ATM'!$A$2:$C$894,3,0)</f>
        <v>SUR</v>
      </c>
      <c r="B81" s="131" t="s">
        <v>2526</v>
      </c>
      <c r="C81" s="84">
        <v>44203.738356481481</v>
      </c>
      <c r="D81" s="84" t="s">
        <v>2189</v>
      </c>
      <c r="E81" s="117">
        <v>968</v>
      </c>
      <c r="F81" s="129" t="s">
        <v>2565</v>
      </c>
      <c r="G81" s="85" t="s">
        <v>2481</v>
      </c>
      <c r="H81" s="116" t="s">
        <v>2484</v>
      </c>
      <c r="I81" s="88"/>
      <c r="J81" s="129">
        <v>44204.648611111108</v>
      </c>
    </row>
    <row r="82" spans="1:10" ht="18" x14ac:dyDescent="0.25">
      <c r="A82" s="83" t="str">
        <f>VLOOKUP(E82,'LISTADO ATM'!$A$2:$C$894,3,0)</f>
        <v>NORTE</v>
      </c>
      <c r="B82" s="131" t="s">
        <v>2533</v>
      </c>
      <c r="C82" s="84">
        <v>44203.723043981481</v>
      </c>
      <c r="D82" s="84" t="s">
        <v>2479</v>
      </c>
      <c r="E82" s="117">
        <v>171</v>
      </c>
      <c r="F82" s="129" t="s">
        <v>2565</v>
      </c>
      <c r="G82" s="85" t="s">
        <v>2481</v>
      </c>
      <c r="H82" s="116" t="s">
        <v>2486</v>
      </c>
      <c r="I82" s="88"/>
      <c r="J82" s="129">
        <v>44204.645833333336</v>
      </c>
    </row>
    <row r="83" spans="1:10" ht="18" x14ac:dyDescent="0.25">
      <c r="A83" s="83" t="str">
        <f>VLOOKUP(E83,'LISTADO ATM'!$A$2:$C$894,3,0)</f>
        <v>DISTRITO NACIONAL</v>
      </c>
      <c r="B83" s="83" t="s">
        <v>2599</v>
      </c>
      <c r="C83" s="84">
        <v>44204.518148148149</v>
      </c>
      <c r="D83" s="84" t="s">
        <v>2475</v>
      </c>
      <c r="E83" s="117">
        <v>326</v>
      </c>
      <c r="F83" s="129" t="s">
        <v>2565</v>
      </c>
      <c r="G83" s="85" t="s">
        <v>2481</v>
      </c>
      <c r="H83" s="116" t="s">
        <v>2483</v>
      </c>
      <c r="I83" s="85"/>
      <c r="J83" s="129">
        <v>44204.65625</v>
      </c>
    </row>
    <row r="84" spans="1:10" ht="18" x14ac:dyDescent="0.25">
      <c r="A84" s="83" t="str">
        <f>VLOOKUP(E84,'LISTADO ATM'!$A$2:$C$894,3,0)</f>
        <v>DISTRITO NACIONAL</v>
      </c>
      <c r="B84" s="83" t="s">
        <v>2583</v>
      </c>
      <c r="C84" s="84">
        <v>44204.422847222224</v>
      </c>
      <c r="D84" s="84" t="s">
        <v>2475</v>
      </c>
      <c r="E84" s="117">
        <v>573</v>
      </c>
      <c r="F84" s="129" t="s">
        <v>2565</v>
      </c>
      <c r="G84" s="85" t="s">
        <v>2481</v>
      </c>
      <c r="H84" s="116" t="s">
        <v>2483</v>
      </c>
      <c r="I84" s="85"/>
      <c r="J84" s="129">
        <v>44204.656944444447</v>
      </c>
    </row>
    <row r="85" spans="1:10" ht="18" x14ac:dyDescent="0.25">
      <c r="A85" s="83" t="str">
        <f>VLOOKUP(E85,'LISTADO ATM'!$A$2:$C$894,3,0)</f>
        <v>DISTRITO NACIONAL</v>
      </c>
      <c r="B85" s="83" t="s">
        <v>2603</v>
      </c>
      <c r="C85" s="84">
        <v>44204.492048611108</v>
      </c>
      <c r="D85" s="84" t="s">
        <v>2475</v>
      </c>
      <c r="E85" s="117">
        <v>697</v>
      </c>
      <c r="F85" s="129" t="s">
        <v>2565</v>
      </c>
      <c r="G85" s="85" t="s">
        <v>2481</v>
      </c>
      <c r="H85" s="116" t="s">
        <v>2483</v>
      </c>
      <c r="I85" s="85"/>
      <c r="J85" s="129">
        <v>44204.65347222222</v>
      </c>
    </row>
    <row r="86" spans="1:10" ht="18" x14ac:dyDescent="0.25">
      <c r="A86" s="83" t="str">
        <f>VLOOKUP(E86,'LISTADO ATM'!$A$2:$C$894,3,0)</f>
        <v>DISTRITO NACIONAL</v>
      </c>
      <c r="B86" s="83" t="s">
        <v>2605</v>
      </c>
      <c r="C86" s="84">
        <v>44204.477847222224</v>
      </c>
      <c r="D86" s="84" t="s">
        <v>2189</v>
      </c>
      <c r="E86" s="117">
        <v>955</v>
      </c>
      <c r="F86" s="129" t="s">
        <v>2565</v>
      </c>
      <c r="G86" s="85" t="s">
        <v>2481</v>
      </c>
      <c r="H86" s="116" t="s">
        <v>2484</v>
      </c>
      <c r="I86" s="85"/>
      <c r="J86" s="129">
        <v>44204.65902777778</v>
      </c>
    </row>
    <row r="87" spans="1:10" ht="18" x14ac:dyDescent="0.25">
      <c r="A87" s="83" t="str">
        <f>VLOOKUP(E87,'LISTADO ATM'!$A$2:$C$894,3,0)</f>
        <v>NORTE</v>
      </c>
      <c r="B87" s="83" t="s">
        <v>2610</v>
      </c>
      <c r="C87" s="84">
        <v>44204.584108796298</v>
      </c>
      <c r="D87" s="84" t="s">
        <v>2190</v>
      </c>
      <c r="E87" s="117">
        <v>757</v>
      </c>
      <c r="F87" s="129" t="s">
        <v>2565</v>
      </c>
      <c r="G87" s="85" t="s">
        <v>2481</v>
      </c>
      <c r="H87" s="116" t="s">
        <v>2488</v>
      </c>
      <c r="I87" s="85"/>
      <c r="J87" s="129">
        <v>44204.657638888886</v>
      </c>
    </row>
    <row r="88" spans="1:10" ht="18" x14ac:dyDescent="0.25">
      <c r="A88" s="83" t="str">
        <f>VLOOKUP(E88,'LISTADO ATM'!$A$2:$C$894,3,0)</f>
        <v>NORTE</v>
      </c>
      <c r="B88" s="131" t="s">
        <v>2551</v>
      </c>
      <c r="C88" s="84">
        <v>44203.82304398148</v>
      </c>
      <c r="D88" s="84" t="s">
        <v>2479</v>
      </c>
      <c r="E88" s="117">
        <v>679</v>
      </c>
      <c r="F88" s="129" t="s">
        <v>2565</v>
      </c>
      <c r="G88" s="85" t="s">
        <v>2481</v>
      </c>
      <c r="H88" s="116" t="s">
        <v>2486</v>
      </c>
      <c r="I88" s="88"/>
      <c r="J88" s="129">
        <v>44204.657638888886</v>
      </c>
    </row>
    <row r="89" spans="1:10" ht="18" x14ac:dyDescent="0.25">
      <c r="A89" s="83" t="str">
        <f>VLOOKUP(E89,'LISTADO ATM'!$A$2:$C$894,3,0)</f>
        <v>SUR</v>
      </c>
      <c r="B89" s="131" t="s">
        <v>2543</v>
      </c>
      <c r="C89" s="84">
        <v>44203.87636574074</v>
      </c>
      <c r="D89" s="84" t="s">
        <v>2189</v>
      </c>
      <c r="E89" s="117">
        <v>45</v>
      </c>
      <c r="F89" s="129" t="s">
        <v>2565</v>
      </c>
      <c r="G89" s="85" t="s">
        <v>2481</v>
      </c>
      <c r="H89" s="116" t="s">
        <v>2484</v>
      </c>
      <c r="I89" s="88"/>
      <c r="J89" s="129">
        <v>44204.65625</v>
      </c>
    </row>
    <row r="90" spans="1:10" ht="18" x14ac:dyDescent="0.25">
      <c r="A90" s="83" t="str">
        <f>VLOOKUP(E90,'LISTADO ATM'!$A$2:$C$894,3,0)</f>
        <v>DISTRITO NACIONAL</v>
      </c>
      <c r="B90" s="83" t="s">
        <v>2560</v>
      </c>
      <c r="C90" s="84">
        <v>44204.3203125</v>
      </c>
      <c r="D90" s="84" t="s">
        <v>2189</v>
      </c>
      <c r="E90" s="117">
        <v>624</v>
      </c>
      <c r="F90" s="129" t="s">
        <v>2565</v>
      </c>
      <c r="G90" s="85" t="s">
        <v>2481</v>
      </c>
      <c r="H90" s="116" t="s">
        <v>2484</v>
      </c>
      <c r="I90" s="88"/>
      <c r="J90" s="129">
        <v>44204.661111111112</v>
      </c>
    </row>
    <row r="91" spans="1:10" ht="18" x14ac:dyDescent="0.25">
      <c r="A91" s="83" t="str">
        <f>VLOOKUP(E91,'LISTADO ATM'!$A$2:$C$894,3,0)</f>
        <v>DISTRITO NACIONAL</v>
      </c>
      <c r="B91" s="83" t="s">
        <v>2622</v>
      </c>
      <c r="C91" s="84">
        <v>44204.616157407407</v>
      </c>
      <c r="D91" s="84" t="s">
        <v>2189</v>
      </c>
      <c r="E91" s="117">
        <v>70</v>
      </c>
      <c r="F91" s="85" t="s">
        <v>2471</v>
      </c>
      <c r="G91" s="85" t="s">
        <v>2481</v>
      </c>
      <c r="H91" s="116" t="s">
        <v>2484</v>
      </c>
      <c r="I91" s="85"/>
      <c r="J91" s="87" t="s">
        <v>2228</v>
      </c>
    </row>
    <row r="92" spans="1:10" ht="18" x14ac:dyDescent="0.25">
      <c r="A92" s="83" t="str">
        <f>VLOOKUP(E92,'LISTADO ATM'!$A$2:$C$894,3,0)</f>
        <v>DISTRITO NACIONAL</v>
      </c>
      <c r="B92" s="83" t="s">
        <v>2626</v>
      </c>
      <c r="C92" s="84">
        <v>44204.604942129627</v>
      </c>
      <c r="D92" s="84" t="s">
        <v>2189</v>
      </c>
      <c r="E92" s="117">
        <v>240</v>
      </c>
      <c r="F92" s="85" t="s">
        <v>2471</v>
      </c>
      <c r="G92" s="85" t="s">
        <v>2481</v>
      </c>
      <c r="H92" s="116" t="s">
        <v>2484</v>
      </c>
      <c r="I92" s="85"/>
      <c r="J92" s="87" t="s">
        <v>2228</v>
      </c>
    </row>
    <row r="93" spans="1:10" ht="18" x14ac:dyDescent="0.25">
      <c r="A93" s="83" t="str">
        <f>VLOOKUP(E93,'LISTADO ATM'!$A$2:$C$894,3,0)</f>
        <v>SUR</v>
      </c>
      <c r="B93" s="83" t="s">
        <v>2625</v>
      </c>
      <c r="C93" s="84">
        <v>44204.605300925927</v>
      </c>
      <c r="D93" s="84" t="s">
        <v>2189</v>
      </c>
      <c r="E93" s="117">
        <v>455</v>
      </c>
      <c r="F93" s="85" t="s">
        <v>2471</v>
      </c>
      <c r="G93" s="85" t="s">
        <v>2481</v>
      </c>
      <c r="H93" s="116" t="s">
        <v>2484</v>
      </c>
      <c r="I93" s="85"/>
      <c r="J93" s="87" t="s">
        <v>2228</v>
      </c>
    </row>
    <row r="94" spans="1:10" ht="18" x14ac:dyDescent="0.25">
      <c r="A94" s="83" t="str">
        <f>VLOOKUP(E94,'LISTADO ATM'!$A$2:$C$894,3,0)</f>
        <v>DISTRITO NACIONAL</v>
      </c>
      <c r="B94" s="83" t="s">
        <v>2624</v>
      </c>
      <c r="C94" s="84">
        <v>44204.607916666668</v>
      </c>
      <c r="D94" s="84" t="s">
        <v>2189</v>
      </c>
      <c r="E94" s="117">
        <v>487</v>
      </c>
      <c r="F94" s="85" t="s">
        <v>2471</v>
      </c>
      <c r="G94" s="85" t="s">
        <v>2481</v>
      </c>
      <c r="H94" s="116" t="s">
        <v>2484</v>
      </c>
      <c r="I94" s="85"/>
      <c r="J94" s="87" t="s">
        <v>2228</v>
      </c>
    </row>
    <row r="95" spans="1:10" ht="18" x14ac:dyDescent="0.25">
      <c r="A95" s="83" t="str">
        <f>VLOOKUP(E95,'LISTADO ATM'!$A$2:$C$894,3,0)</f>
        <v>DISTRITO NACIONAL</v>
      </c>
      <c r="B95" s="83" t="s">
        <v>2623</v>
      </c>
      <c r="C95" s="84">
        <v>44204.60832175926</v>
      </c>
      <c r="D95" s="84" t="s">
        <v>2189</v>
      </c>
      <c r="E95" s="117">
        <v>488</v>
      </c>
      <c r="F95" s="85" t="s">
        <v>2471</v>
      </c>
      <c r="G95" s="85" t="s">
        <v>2481</v>
      </c>
      <c r="H95" s="116" t="s">
        <v>2484</v>
      </c>
      <c r="I95" s="85"/>
      <c r="J95" s="87" t="s">
        <v>2228</v>
      </c>
    </row>
    <row r="96" spans="1:10" ht="18" x14ac:dyDescent="0.25">
      <c r="A96" s="83" t="str">
        <f>VLOOKUP(E96,'LISTADO ATM'!$A$2:$C$894,3,0)</f>
        <v>DISTRITO NACIONAL</v>
      </c>
      <c r="B96" s="131" t="s">
        <v>2501</v>
      </c>
      <c r="C96" s="84">
        <v>44202.821018518516</v>
      </c>
      <c r="D96" s="84" t="s">
        <v>2189</v>
      </c>
      <c r="E96" s="117">
        <v>560</v>
      </c>
      <c r="F96" s="85" t="s">
        <v>2471</v>
      </c>
      <c r="G96" s="85" t="s">
        <v>2489</v>
      </c>
      <c r="H96" s="116" t="s">
        <v>2484</v>
      </c>
      <c r="I96" s="88"/>
      <c r="J96" s="87" t="s">
        <v>2228</v>
      </c>
    </row>
    <row r="97" spans="1:10" ht="18" x14ac:dyDescent="0.25">
      <c r="A97" s="83" t="str">
        <f>VLOOKUP(E97,'LISTADO ATM'!$A$2:$C$894,3,0)</f>
        <v>DISTRITO NACIONAL</v>
      </c>
      <c r="B97" s="131" t="s">
        <v>2536</v>
      </c>
      <c r="C97" s="84">
        <v>44203.720358796294</v>
      </c>
      <c r="D97" s="84" t="s">
        <v>2189</v>
      </c>
      <c r="E97" s="117">
        <v>570</v>
      </c>
      <c r="F97" s="85" t="s">
        <v>2471</v>
      </c>
      <c r="G97" s="85" t="s">
        <v>2481</v>
      </c>
      <c r="H97" s="116" t="s">
        <v>2484</v>
      </c>
      <c r="I97" s="88"/>
      <c r="J97" s="87" t="s">
        <v>2228</v>
      </c>
    </row>
    <row r="98" spans="1:10" ht="18" x14ac:dyDescent="0.25">
      <c r="A98" s="83" t="str">
        <f>VLOOKUP(E98,'LISTADO ATM'!$A$2:$C$894,3,0)</f>
        <v>DISTRITO NACIONAL</v>
      </c>
      <c r="B98" s="83" t="s">
        <v>2570</v>
      </c>
      <c r="C98" s="84">
        <v>44204.375300925924</v>
      </c>
      <c r="D98" s="84" t="s">
        <v>2189</v>
      </c>
      <c r="E98" s="117">
        <v>696</v>
      </c>
      <c r="F98" s="85" t="s">
        <v>2471</v>
      </c>
      <c r="G98" s="85" t="s">
        <v>2481</v>
      </c>
      <c r="H98" s="116" t="s">
        <v>2484</v>
      </c>
      <c r="I98" s="85"/>
      <c r="J98" s="87" t="s">
        <v>2228</v>
      </c>
    </row>
    <row r="99" spans="1:10" ht="18" x14ac:dyDescent="0.25">
      <c r="A99" s="83" t="str">
        <f>VLOOKUP(E99,'LISTADO ATM'!$A$2:$C$894,3,0)</f>
        <v>DISTRITO NACIONAL</v>
      </c>
      <c r="B99" s="131" t="s">
        <v>2509</v>
      </c>
      <c r="C99" s="84">
        <v>44203.628935185188</v>
      </c>
      <c r="D99" s="84" t="s">
        <v>2189</v>
      </c>
      <c r="E99" s="117">
        <v>904</v>
      </c>
      <c r="F99" s="85" t="s">
        <v>2471</v>
      </c>
      <c r="G99" s="85" t="s">
        <v>2481</v>
      </c>
      <c r="H99" s="116" t="s">
        <v>2484</v>
      </c>
      <c r="I99" s="88"/>
      <c r="J99" s="87" t="s">
        <v>2228</v>
      </c>
    </row>
    <row r="100" spans="1:10" ht="18" x14ac:dyDescent="0.25">
      <c r="A100" s="83" t="str">
        <f>VLOOKUP(E100,'LISTADO ATM'!$A$2:$C$894,3,0)</f>
        <v>DISTRITO NACIONAL</v>
      </c>
      <c r="B100" s="131" t="s">
        <v>2498</v>
      </c>
      <c r="C100" s="84">
        <v>44202.505613425928</v>
      </c>
      <c r="D100" s="84" t="s">
        <v>2189</v>
      </c>
      <c r="E100" s="117">
        <v>587</v>
      </c>
      <c r="F100" s="85" t="s">
        <v>2471</v>
      </c>
      <c r="G100" s="85" t="s">
        <v>2481</v>
      </c>
      <c r="H100" s="116" t="s">
        <v>2484</v>
      </c>
      <c r="I100" s="88"/>
      <c r="J100" s="87" t="s">
        <v>2254</v>
      </c>
    </row>
    <row r="101" spans="1:10" ht="18" x14ac:dyDescent="0.25">
      <c r="A101" s="83" t="str">
        <f>VLOOKUP(E101,'LISTADO ATM'!$A$2:$C$894,3,0)</f>
        <v>DISTRITO NACIONAL</v>
      </c>
      <c r="B101" s="131" t="s">
        <v>2497</v>
      </c>
      <c r="C101" s="84">
        <v>44201.900706018518</v>
      </c>
      <c r="D101" s="84" t="s">
        <v>2189</v>
      </c>
      <c r="E101" s="117">
        <v>816</v>
      </c>
      <c r="F101" s="85" t="s">
        <v>2471</v>
      </c>
      <c r="G101" s="85" t="s">
        <v>2489</v>
      </c>
      <c r="H101" s="116" t="s">
        <v>2484</v>
      </c>
      <c r="I101" s="88"/>
      <c r="J101" s="87" t="s">
        <v>2254</v>
      </c>
    </row>
    <row r="102" spans="1:10" ht="18" x14ac:dyDescent="0.25">
      <c r="A102" s="83" t="str">
        <f>VLOOKUP(E102,'LISTADO ATM'!$A$2:$C$894,3,0)</f>
        <v>DISTRITO NACIONAL</v>
      </c>
      <c r="B102" s="131" t="s">
        <v>2531</v>
      </c>
      <c r="C102" s="84">
        <v>44203.726863425924</v>
      </c>
      <c r="D102" s="84" t="s">
        <v>2475</v>
      </c>
      <c r="E102" s="117">
        <v>238</v>
      </c>
      <c r="F102" s="85" t="s">
        <v>2471</v>
      </c>
      <c r="G102" s="85" t="s">
        <v>2481</v>
      </c>
      <c r="H102" s="116" t="s">
        <v>2483</v>
      </c>
      <c r="I102" s="88"/>
      <c r="J102" s="87" t="s">
        <v>2508</v>
      </c>
    </row>
    <row r="103" spans="1:10" ht="18" x14ac:dyDescent="0.25">
      <c r="A103" s="83" t="str">
        <f>VLOOKUP(E103,'LISTADO ATM'!$A$2:$C$894,3,0)</f>
        <v>NORTE</v>
      </c>
      <c r="B103" s="131" t="s">
        <v>2527</v>
      </c>
      <c r="C103" s="84">
        <v>44203.729826388888</v>
      </c>
      <c r="D103" s="84" t="s">
        <v>2479</v>
      </c>
      <c r="E103" s="117">
        <v>304</v>
      </c>
      <c r="F103" s="85" t="s">
        <v>2471</v>
      </c>
      <c r="G103" s="85" t="s">
        <v>2481</v>
      </c>
      <c r="H103" s="116" t="s">
        <v>2486</v>
      </c>
      <c r="I103" s="88"/>
      <c r="J103" s="87" t="s">
        <v>2508</v>
      </c>
    </row>
    <row r="104" spans="1:10" ht="18" x14ac:dyDescent="0.25">
      <c r="A104" s="83" t="str">
        <f>VLOOKUP(E104,'LISTADO ATM'!$A$2:$C$894,3,0)</f>
        <v>DISTRITO NACIONAL</v>
      </c>
      <c r="B104" s="83" t="s">
        <v>2582</v>
      </c>
      <c r="C104" s="84">
        <v>44204.426423611112</v>
      </c>
      <c r="D104" s="84" t="s">
        <v>2475</v>
      </c>
      <c r="E104" s="117">
        <v>836</v>
      </c>
      <c r="F104" s="85" t="s">
        <v>2471</v>
      </c>
      <c r="G104" s="85" t="s">
        <v>2481</v>
      </c>
      <c r="H104" s="116" t="s">
        <v>2483</v>
      </c>
      <c r="I104" s="85"/>
      <c r="J104" s="87" t="s">
        <v>2508</v>
      </c>
    </row>
    <row r="105" spans="1:10" ht="18" x14ac:dyDescent="0.25">
      <c r="A105" s="83" t="str">
        <f>VLOOKUP(E105,'LISTADO ATM'!$A$2:$C$894,3,0)</f>
        <v>NORTE</v>
      </c>
      <c r="B105" s="83" t="s">
        <v>2573</v>
      </c>
      <c r="C105" s="84">
        <v>44204.413900462961</v>
      </c>
      <c r="D105" s="84" t="s">
        <v>2479</v>
      </c>
      <c r="E105" s="117">
        <v>990</v>
      </c>
      <c r="F105" s="85" t="s">
        <v>2471</v>
      </c>
      <c r="G105" s="85" t="s">
        <v>2481</v>
      </c>
      <c r="H105" s="116" t="s">
        <v>2486</v>
      </c>
      <c r="I105" s="85"/>
      <c r="J105" s="87" t="s">
        <v>2579</v>
      </c>
    </row>
    <row r="106" spans="1:10" ht="18" x14ac:dyDescent="0.25">
      <c r="A106" s="83" t="str">
        <f>VLOOKUP(E106,'LISTADO ATM'!$A$2:$C$894,3,0)</f>
        <v>NORTE</v>
      </c>
      <c r="B106" s="83" t="s">
        <v>2575</v>
      </c>
      <c r="C106" s="84">
        <v>44204.404421296298</v>
      </c>
      <c r="D106" s="84" t="s">
        <v>2476</v>
      </c>
      <c r="E106" s="117">
        <v>151</v>
      </c>
      <c r="F106" s="85" t="s">
        <v>2471</v>
      </c>
      <c r="G106" s="85" t="s">
        <v>2481</v>
      </c>
      <c r="H106" s="116" t="s">
        <v>2485</v>
      </c>
      <c r="I106" s="85"/>
      <c r="J106" s="87" t="s">
        <v>2465</v>
      </c>
    </row>
    <row r="107" spans="1:10" ht="18" x14ac:dyDescent="0.25">
      <c r="A107" s="83" t="str">
        <f>VLOOKUP(E107,'LISTADO ATM'!$A$2:$C$894,3,0)</f>
        <v>DISTRITO NACIONAL</v>
      </c>
      <c r="B107" s="83" t="s">
        <v>2597</v>
      </c>
      <c r="C107" s="84">
        <v>44204.536122685182</v>
      </c>
      <c r="D107" s="84" t="s">
        <v>2475</v>
      </c>
      <c r="E107" s="117">
        <v>165</v>
      </c>
      <c r="F107" s="85" t="s">
        <v>2471</v>
      </c>
      <c r="G107" s="85" t="s">
        <v>2481</v>
      </c>
      <c r="H107" s="116" t="s">
        <v>2483</v>
      </c>
      <c r="I107" s="85"/>
      <c r="J107" s="87" t="s">
        <v>2465</v>
      </c>
    </row>
    <row r="108" spans="1:10" ht="18" x14ac:dyDescent="0.25">
      <c r="A108" s="83" t="str">
        <f>VLOOKUP(E108,'LISTADO ATM'!$A$2:$C$894,3,0)</f>
        <v>NORTE</v>
      </c>
      <c r="B108" s="83" t="s">
        <v>2600</v>
      </c>
      <c r="C108" s="84">
        <v>44204.515648148146</v>
      </c>
      <c r="D108" s="84" t="s">
        <v>2476</v>
      </c>
      <c r="E108" s="117">
        <v>288</v>
      </c>
      <c r="F108" s="85" t="s">
        <v>2471</v>
      </c>
      <c r="G108" s="85" t="s">
        <v>2481</v>
      </c>
      <c r="H108" s="116" t="s">
        <v>2485</v>
      </c>
      <c r="I108" s="85"/>
      <c r="J108" s="87" t="s">
        <v>2465</v>
      </c>
    </row>
    <row r="109" spans="1:10" ht="18" x14ac:dyDescent="0.25">
      <c r="A109" s="83" t="str">
        <f>VLOOKUP(E109,'LISTADO ATM'!$A$2:$C$894,3,0)</f>
        <v>DISTRITO NACIONAL</v>
      </c>
      <c r="B109" s="83" t="s">
        <v>2602</v>
      </c>
      <c r="C109" s="84">
        <v>44204.508402777778</v>
      </c>
      <c r="D109" s="84" t="s">
        <v>2475</v>
      </c>
      <c r="E109" s="117">
        <v>672</v>
      </c>
      <c r="F109" s="85" t="s">
        <v>2471</v>
      </c>
      <c r="G109" s="85" t="s">
        <v>2481</v>
      </c>
      <c r="H109" s="116" t="s">
        <v>2483</v>
      </c>
      <c r="I109" s="85"/>
      <c r="J109" s="87" t="s">
        <v>2465</v>
      </c>
    </row>
    <row r="110" spans="1:10" ht="18" x14ac:dyDescent="0.25">
      <c r="A110" s="83" t="str">
        <f>VLOOKUP(E110,'LISTADO ATM'!$A$2:$C$894,3,0)</f>
        <v>DISTRITO NACIONAL</v>
      </c>
      <c r="B110" s="83" t="s">
        <v>2584</v>
      </c>
      <c r="C110" s="84">
        <v>44204.419895833336</v>
      </c>
      <c r="D110" s="84" t="s">
        <v>2475</v>
      </c>
      <c r="E110" s="117">
        <v>708</v>
      </c>
      <c r="F110" s="85" t="s">
        <v>2471</v>
      </c>
      <c r="G110" s="85" t="s">
        <v>2481</v>
      </c>
      <c r="H110" s="116" t="s">
        <v>2483</v>
      </c>
      <c r="I110" s="85"/>
      <c r="J110" s="87" t="s">
        <v>2465</v>
      </c>
    </row>
    <row r="111" spans="1:10" ht="18" x14ac:dyDescent="0.25">
      <c r="A111" s="83" t="str">
        <f>VLOOKUP(E111,'LISTADO ATM'!$A$2:$C$894,3,0)</f>
        <v>DISTRITO NACIONAL</v>
      </c>
      <c r="B111" s="131" t="s">
        <v>2500</v>
      </c>
      <c r="C111" s="84">
        <v>44202.768136574072</v>
      </c>
      <c r="D111" s="84" t="s">
        <v>2475</v>
      </c>
      <c r="E111" s="117">
        <v>713</v>
      </c>
      <c r="F111" s="85" t="s">
        <v>2471</v>
      </c>
      <c r="G111" s="85" t="s">
        <v>2481</v>
      </c>
      <c r="H111" s="116" t="s">
        <v>2483</v>
      </c>
      <c r="I111" s="88"/>
      <c r="J111" s="87" t="s">
        <v>2465</v>
      </c>
    </row>
    <row r="112" spans="1:10" ht="18" x14ac:dyDescent="0.25">
      <c r="A112" s="83" t="str">
        <f>VLOOKUP(E112,'LISTADO ATM'!$A$2:$C$894,3,0)</f>
        <v>DISTRITO NACIONAL</v>
      </c>
      <c r="B112" s="83" t="s">
        <v>2609</v>
      </c>
      <c r="C112" s="84">
        <v>44204.586863425924</v>
      </c>
      <c r="D112" s="84" t="s">
        <v>2475</v>
      </c>
      <c r="E112" s="117">
        <v>834</v>
      </c>
      <c r="F112" s="85" t="s">
        <v>2471</v>
      </c>
      <c r="G112" s="85" t="s">
        <v>2481</v>
      </c>
      <c r="H112" s="116" t="s">
        <v>2483</v>
      </c>
      <c r="I112" s="85"/>
      <c r="J112" s="87" t="s">
        <v>2465</v>
      </c>
    </row>
    <row r="113" spans="1:10" ht="18" x14ac:dyDescent="0.25">
      <c r="A113" s="83" t="str">
        <f>VLOOKUP(E113,'LISTADO ATM'!$A$2:$C$894,3,0)</f>
        <v>ESTE</v>
      </c>
      <c r="B113" s="131" t="s">
        <v>2523</v>
      </c>
      <c r="C113" s="84">
        <v>44203.765486111108</v>
      </c>
      <c r="D113" s="84" t="s">
        <v>2189</v>
      </c>
      <c r="E113" s="117">
        <v>867</v>
      </c>
      <c r="F113" s="85" t="s">
        <v>2471</v>
      </c>
      <c r="G113" s="85" t="s">
        <v>2481</v>
      </c>
      <c r="H113" s="116" t="s">
        <v>2484</v>
      </c>
      <c r="I113" s="87" t="s">
        <v>2596</v>
      </c>
      <c r="J113" s="87" t="s">
        <v>2440</v>
      </c>
    </row>
    <row r="114" spans="1:10" ht="18" x14ac:dyDescent="0.25">
      <c r="A114" s="83" t="str">
        <f>VLOOKUP(E114,'LISTADO ATM'!$A$2:$C$894,3,0)</f>
        <v>DISTRITO NACIONAL</v>
      </c>
      <c r="B114" s="83" t="s">
        <v>2611</v>
      </c>
      <c r="C114" s="84">
        <v>44204.583194444444</v>
      </c>
      <c r="D114" s="84" t="s">
        <v>2189</v>
      </c>
      <c r="E114" s="117">
        <v>12</v>
      </c>
      <c r="F114" s="85" t="s">
        <v>2471</v>
      </c>
      <c r="G114" s="85" t="s">
        <v>2481</v>
      </c>
      <c r="H114" s="116" t="s">
        <v>2484</v>
      </c>
      <c r="I114" s="85" t="s">
        <v>2614</v>
      </c>
      <c r="J114" s="87" t="s">
        <v>2434</v>
      </c>
    </row>
    <row r="115" spans="1:10" ht="18" x14ac:dyDescent="0.25">
      <c r="A115" s="83" t="str">
        <f>VLOOKUP(E115,'LISTADO ATM'!$A$2:$C$894,3,0)</f>
        <v>ESTE</v>
      </c>
      <c r="B115" s="83" t="s">
        <v>2613</v>
      </c>
      <c r="C115" s="84">
        <v>44204.582627314812</v>
      </c>
      <c r="D115" s="84" t="s">
        <v>2189</v>
      </c>
      <c r="E115" s="117">
        <v>742</v>
      </c>
      <c r="F115" s="85" t="s">
        <v>2471</v>
      </c>
      <c r="G115" s="85" t="s">
        <v>2481</v>
      </c>
      <c r="H115" s="116" t="s">
        <v>2484</v>
      </c>
      <c r="I115" s="85" t="s">
        <v>2614</v>
      </c>
      <c r="J115" s="87" t="s">
        <v>2434</v>
      </c>
    </row>
    <row r="116" spans="1:10" ht="18" x14ac:dyDescent="0.25">
      <c r="A116" s="83" t="str">
        <f>VLOOKUP(E116,'LISTADO ATM'!$A$2:$C$894,3,0)</f>
        <v>DISTRITO NACIONAL</v>
      </c>
      <c r="B116" s="83" t="s">
        <v>2612</v>
      </c>
      <c r="C116" s="84">
        <v>44204.58289351852</v>
      </c>
      <c r="D116" s="84" t="s">
        <v>2189</v>
      </c>
      <c r="E116" s="117">
        <v>744</v>
      </c>
      <c r="F116" s="85" t="s">
        <v>2471</v>
      </c>
      <c r="G116" s="85" t="s">
        <v>2481</v>
      </c>
      <c r="H116" s="116" t="s">
        <v>2484</v>
      </c>
      <c r="I116" s="85" t="s">
        <v>2614</v>
      </c>
      <c r="J116" s="87" t="s">
        <v>2434</v>
      </c>
    </row>
    <row r="117" spans="1:10" ht="18" x14ac:dyDescent="0.25">
      <c r="A117" s="83" t="str">
        <f>VLOOKUP(E117,'LISTADO ATM'!$A$2:$C$894,3,0)</f>
        <v>DISTRITO NACIONAL</v>
      </c>
      <c r="B117" s="83" t="s">
        <v>2608</v>
      </c>
      <c r="C117" s="84">
        <v>44204.587546296294</v>
      </c>
      <c r="D117" s="84" t="s">
        <v>2189</v>
      </c>
      <c r="E117" s="117">
        <v>153</v>
      </c>
      <c r="F117" s="85" t="s">
        <v>2471</v>
      </c>
      <c r="G117" s="85" t="s">
        <v>2481</v>
      </c>
      <c r="H117" s="116" t="s">
        <v>2484</v>
      </c>
      <c r="I117" s="85"/>
      <c r="J117" s="87" t="s">
        <v>2462</v>
      </c>
    </row>
    <row r="118" spans="1:10" ht="18" x14ac:dyDescent="0.25">
      <c r="A118" s="83" t="str">
        <f>VLOOKUP(E118,'LISTADO ATM'!$A$2:$C$894,3,0)</f>
        <v>DISTRITO NACIONAL</v>
      </c>
      <c r="B118" s="131" t="s">
        <v>2499</v>
      </c>
      <c r="C118" s="84">
        <v>44202.638333333336</v>
      </c>
      <c r="D118" s="84" t="s">
        <v>2189</v>
      </c>
      <c r="E118" s="117">
        <v>409</v>
      </c>
      <c r="F118" s="85" t="s">
        <v>2471</v>
      </c>
      <c r="G118" s="85" t="s">
        <v>2489</v>
      </c>
      <c r="H118" s="116" t="s">
        <v>2484</v>
      </c>
      <c r="I118" s="88"/>
      <c r="J118" s="87" t="s">
        <v>2462</v>
      </c>
    </row>
    <row r="119" spans="1:10" ht="18" x14ac:dyDescent="0.25">
      <c r="A119" s="83" t="str">
        <f>VLOOKUP(E119,'LISTADO ATM'!$A$2:$C$894,3,0)</f>
        <v>DISTRITO NACIONAL</v>
      </c>
      <c r="B119" s="83" t="s">
        <v>2620</v>
      </c>
      <c r="C119" s="84">
        <v>44204.610081018516</v>
      </c>
      <c r="D119" s="84" t="s">
        <v>2476</v>
      </c>
      <c r="E119" s="117">
        <v>314</v>
      </c>
      <c r="F119" s="129" t="s">
        <v>2312</v>
      </c>
      <c r="G119" s="129" t="s">
        <v>2591</v>
      </c>
      <c r="H119" s="116" t="s">
        <v>2593</v>
      </c>
      <c r="I119" s="84" t="s">
        <v>2619</v>
      </c>
      <c r="J119" s="129">
        <v>44204.635416666664</v>
      </c>
    </row>
    <row r="120" spans="1:10" ht="18" x14ac:dyDescent="0.25">
      <c r="A120" s="83" t="str">
        <f>VLOOKUP(E120,'LISTADO ATM'!$A$2:$C$894,3,0)</f>
        <v>NORTE</v>
      </c>
      <c r="B120" s="83" t="s">
        <v>2621</v>
      </c>
      <c r="C120" s="84">
        <v>44204.609293981484</v>
      </c>
      <c r="D120" s="84" t="s">
        <v>2476</v>
      </c>
      <c r="E120" s="117">
        <v>357</v>
      </c>
      <c r="F120" s="129" t="s">
        <v>2312</v>
      </c>
      <c r="G120" s="129" t="s">
        <v>2591</v>
      </c>
      <c r="H120" s="116" t="s">
        <v>2593</v>
      </c>
      <c r="I120" s="84" t="s">
        <v>2619</v>
      </c>
      <c r="J120" s="129">
        <v>44204.631944444445</v>
      </c>
    </row>
    <row r="121" spans="1:10" ht="18" x14ac:dyDescent="0.25">
      <c r="A121" s="83" t="str">
        <f>VLOOKUP(E121,'LISTADO ATM'!$A$2:$C$894,3,0)</f>
        <v>DISTRITO NACIONAL</v>
      </c>
      <c r="B121" s="83" t="s">
        <v>2615</v>
      </c>
      <c r="C121" s="84">
        <v>44204.596018518518</v>
      </c>
      <c r="D121" s="84" t="s">
        <v>2476</v>
      </c>
      <c r="E121" s="117">
        <v>714</v>
      </c>
      <c r="F121" s="129" t="s">
        <v>2312</v>
      </c>
      <c r="G121" s="129" t="s">
        <v>2591</v>
      </c>
      <c r="H121" s="116" t="s">
        <v>2594</v>
      </c>
      <c r="I121" s="84" t="s">
        <v>2619</v>
      </c>
      <c r="J121" s="129">
        <v>44204.630555555559</v>
      </c>
    </row>
    <row r="122" spans="1:10" ht="18" x14ac:dyDescent="0.25">
      <c r="A122" s="83" t="str">
        <f>VLOOKUP(E122,'LISTADO ATM'!$A$2:$C$894,3,0)</f>
        <v>DISTRITO NACIONAL</v>
      </c>
      <c r="B122" s="83" t="s">
        <v>2616</v>
      </c>
      <c r="C122" s="84">
        <v>44204.594328703701</v>
      </c>
      <c r="D122" s="84" t="s">
        <v>2476</v>
      </c>
      <c r="E122" s="117">
        <v>930</v>
      </c>
      <c r="F122" s="129" t="s">
        <v>2312</v>
      </c>
      <c r="G122" s="129" t="s">
        <v>2591</v>
      </c>
      <c r="H122" s="116" t="s">
        <v>2594</v>
      </c>
      <c r="I122" s="84" t="s">
        <v>2619</v>
      </c>
      <c r="J122" s="129">
        <v>44204.633333333331</v>
      </c>
    </row>
  </sheetData>
  <autoFilter ref="A4:J59">
    <sortState ref="A5:J122">
      <sortCondition ref="F4:F5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J2"/>
    <mergeCell ref="A1:J1"/>
    <mergeCell ref="A3:J3"/>
  </mergeCells>
  <phoneticPr fontId="47" type="noConversion"/>
  <conditionalFormatting sqref="E6">
    <cfRule type="duplicateValues" dxfId="686" priority="751"/>
  </conditionalFormatting>
  <conditionalFormatting sqref="E6">
    <cfRule type="duplicateValues" dxfId="685" priority="749"/>
    <cfRule type="duplicateValues" dxfId="684" priority="750"/>
  </conditionalFormatting>
  <conditionalFormatting sqref="E6">
    <cfRule type="duplicateValues" dxfId="683" priority="746"/>
    <cfRule type="duplicateValues" dxfId="682" priority="747"/>
    <cfRule type="duplicateValues" dxfId="681" priority="748"/>
  </conditionalFormatting>
  <conditionalFormatting sqref="E6">
    <cfRule type="duplicateValues" dxfId="680" priority="745"/>
  </conditionalFormatting>
  <conditionalFormatting sqref="B6">
    <cfRule type="duplicateValues" dxfId="679" priority="744"/>
  </conditionalFormatting>
  <conditionalFormatting sqref="B6">
    <cfRule type="duplicateValues" dxfId="678" priority="741"/>
    <cfRule type="duplicateValues" dxfId="677" priority="742"/>
    <cfRule type="duplicateValues" dxfId="676" priority="743"/>
  </conditionalFormatting>
  <conditionalFormatting sqref="B6">
    <cfRule type="duplicateValues" dxfId="675" priority="739"/>
    <cfRule type="duplicateValues" dxfId="674" priority="740"/>
  </conditionalFormatting>
  <conditionalFormatting sqref="B6">
    <cfRule type="duplicateValues" dxfId="673" priority="738"/>
  </conditionalFormatting>
  <conditionalFormatting sqref="E6">
    <cfRule type="duplicateValues" dxfId="672" priority="737"/>
  </conditionalFormatting>
  <conditionalFormatting sqref="B6">
    <cfRule type="duplicateValues" dxfId="671" priority="736"/>
  </conditionalFormatting>
  <conditionalFormatting sqref="E7">
    <cfRule type="duplicateValues" dxfId="670" priority="735"/>
  </conditionalFormatting>
  <conditionalFormatting sqref="E7">
    <cfRule type="duplicateValues" dxfId="669" priority="733"/>
    <cfRule type="duplicateValues" dxfId="668" priority="734"/>
  </conditionalFormatting>
  <conditionalFormatting sqref="E7">
    <cfRule type="duplicateValues" dxfId="667" priority="730"/>
    <cfRule type="duplicateValues" dxfId="666" priority="731"/>
    <cfRule type="duplicateValues" dxfId="665" priority="732"/>
  </conditionalFormatting>
  <conditionalFormatting sqref="E7">
    <cfRule type="duplicateValues" dxfId="664" priority="729"/>
  </conditionalFormatting>
  <conditionalFormatting sqref="B7">
    <cfRule type="duplicateValues" dxfId="663" priority="728"/>
  </conditionalFormatting>
  <conditionalFormatting sqref="B7">
    <cfRule type="duplicateValues" dxfId="662" priority="725"/>
    <cfRule type="duplicateValues" dxfId="661" priority="726"/>
    <cfRule type="duplicateValues" dxfId="660" priority="727"/>
  </conditionalFormatting>
  <conditionalFormatting sqref="B7">
    <cfRule type="duplicateValues" dxfId="659" priority="723"/>
    <cfRule type="duplicateValues" dxfId="658" priority="724"/>
  </conditionalFormatting>
  <conditionalFormatting sqref="B7">
    <cfRule type="duplicateValues" dxfId="657" priority="722"/>
  </conditionalFormatting>
  <conditionalFormatting sqref="E7">
    <cfRule type="duplicateValues" dxfId="656" priority="721"/>
  </conditionalFormatting>
  <conditionalFormatting sqref="B7">
    <cfRule type="duplicateValues" dxfId="655" priority="720"/>
  </conditionalFormatting>
  <conditionalFormatting sqref="E8">
    <cfRule type="duplicateValues" dxfId="654" priority="300042"/>
  </conditionalFormatting>
  <conditionalFormatting sqref="E8">
    <cfRule type="duplicateValues" dxfId="653" priority="300043"/>
    <cfRule type="duplicateValues" dxfId="652" priority="300044"/>
  </conditionalFormatting>
  <conditionalFormatting sqref="E8">
    <cfRule type="duplicateValues" dxfId="651" priority="300045"/>
    <cfRule type="duplicateValues" dxfId="650" priority="300046"/>
    <cfRule type="duplicateValues" dxfId="649" priority="300047"/>
  </conditionalFormatting>
  <conditionalFormatting sqref="B8">
    <cfRule type="duplicateValues" dxfId="648" priority="300048"/>
  </conditionalFormatting>
  <conditionalFormatting sqref="B8">
    <cfRule type="duplicateValues" dxfId="647" priority="300049"/>
    <cfRule type="duplicateValues" dxfId="646" priority="300050"/>
    <cfRule type="duplicateValues" dxfId="645" priority="300051"/>
  </conditionalFormatting>
  <conditionalFormatting sqref="B8">
    <cfRule type="duplicateValues" dxfId="644" priority="300052"/>
    <cfRule type="duplicateValues" dxfId="643" priority="300053"/>
  </conditionalFormatting>
  <conditionalFormatting sqref="E38:E40">
    <cfRule type="duplicateValues" dxfId="642" priority="300997"/>
    <cfRule type="duplicateValues" dxfId="641" priority="300998"/>
  </conditionalFormatting>
  <conditionalFormatting sqref="E38:E40">
    <cfRule type="duplicateValues" dxfId="640" priority="301001"/>
    <cfRule type="duplicateValues" dxfId="639" priority="301002"/>
    <cfRule type="duplicateValues" dxfId="638" priority="301003"/>
  </conditionalFormatting>
  <conditionalFormatting sqref="E38:E40">
    <cfRule type="duplicateValues" dxfId="637" priority="301007"/>
    <cfRule type="duplicateValues" dxfId="636" priority="301008"/>
    <cfRule type="duplicateValues" dxfId="635" priority="301009"/>
    <cfRule type="duplicateValues" dxfId="634" priority="301010"/>
  </conditionalFormatting>
  <conditionalFormatting sqref="E38:E40">
    <cfRule type="duplicateValues" dxfId="633" priority="301015"/>
  </conditionalFormatting>
  <conditionalFormatting sqref="E26:E37">
    <cfRule type="duplicateValues" dxfId="632" priority="641"/>
  </conditionalFormatting>
  <conditionalFormatting sqref="E26:E37">
    <cfRule type="duplicateValues" dxfId="631" priority="639"/>
    <cfRule type="duplicateValues" dxfId="630" priority="640"/>
  </conditionalFormatting>
  <conditionalFormatting sqref="E26:E37">
    <cfRule type="duplicateValues" dxfId="629" priority="637"/>
    <cfRule type="duplicateValues" dxfId="628" priority="638"/>
  </conditionalFormatting>
  <conditionalFormatting sqref="E26:E37">
    <cfRule type="duplicateValues" dxfId="627" priority="636"/>
  </conditionalFormatting>
  <conditionalFormatting sqref="E26:E37">
    <cfRule type="duplicateValues" dxfId="626" priority="633"/>
    <cfRule type="duplicateValues" dxfId="625" priority="634"/>
    <cfRule type="duplicateValues" dxfId="624" priority="635"/>
  </conditionalFormatting>
  <conditionalFormatting sqref="E26:E37">
    <cfRule type="duplicateValues" dxfId="623" priority="630"/>
    <cfRule type="duplicateValues" dxfId="622" priority="631"/>
    <cfRule type="duplicateValues" dxfId="621" priority="632"/>
  </conditionalFormatting>
  <conditionalFormatting sqref="E26:E37">
    <cfRule type="duplicateValues" dxfId="620" priority="629"/>
  </conditionalFormatting>
  <conditionalFormatting sqref="E26:E37">
    <cfRule type="duplicateValues" dxfId="619" priority="628"/>
  </conditionalFormatting>
  <conditionalFormatting sqref="E26:E37">
    <cfRule type="duplicateValues" dxfId="618" priority="626"/>
    <cfRule type="duplicateValues" dxfId="617" priority="627"/>
  </conditionalFormatting>
  <conditionalFormatting sqref="E26:E37">
    <cfRule type="duplicateValues" dxfId="616" priority="623"/>
    <cfRule type="duplicateValues" dxfId="615" priority="624"/>
    <cfRule type="duplicateValues" dxfId="614" priority="625"/>
  </conditionalFormatting>
  <conditionalFormatting sqref="B60">
    <cfRule type="duplicateValues" dxfId="613" priority="406"/>
  </conditionalFormatting>
  <conditionalFormatting sqref="B60">
    <cfRule type="duplicateValues" dxfId="612" priority="405"/>
  </conditionalFormatting>
  <conditionalFormatting sqref="B60">
    <cfRule type="duplicateValues" dxfId="611" priority="402"/>
    <cfRule type="duplicateValues" dxfId="610" priority="403"/>
    <cfRule type="duplicateValues" dxfId="609" priority="404"/>
  </conditionalFormatting>
  <conditionalFormatting sqref="B60">
    <cfRule type="duplicateValues" dxfId="608" priority="400"/>
    <cfRule type="duplicateValues" dxfId="607" priority="401"/>
  </conditionalFormatting>
  <conditionalFormatting sqref="B60">
    <cfRule type="duplicateValues" dxfId="606" priority="397"/>
    <cfRule type="duplicateValues" dxfId="605" priority="398"/>
    <cfRule type="duplicateValues" dxfId="604" priority="399"/>
  </conditionalFormatting>
  <conditionalFormatting sqref="B60">
    <cfRule type="duplicateValues" dxfId="603" priority="396"/>
  </conditionalFormatting>
  <conditionalFormatting sqref="B60">
    <cfRule type="duplicateValues" dxfId="602" priority="395"/>
  </conditionalFormatting>
  <conditionalFormatting sqref="B60">
    <cfRule type="duplicateValues" dxfId="601" priority="392"/>
    <cfRule type="duplicateValues" dxfId="600" priority="393"/>
    <cfRule type="duplicateValues" dxfId="599" priority="394"/>
  </conditionalFormatting>
  <conditionalFormatting sqref="B60">
    <cfRule type="duplicateValues" dxfId="598" priority="390"/>
    <cfRule type="duplicateValues" dxfId="597" priority="391"/>
  </conditionalFormatting>
  <conditionalFormatting sqref="E60">
    <cfRule type="duplicateValues" dxfId="596" priority="388"/>
    <cfRule type="duplicateValues" dxfId="595" priority="389"/>
  </conditionalFormatting>
  <conditionalFormatting sqref="E60">
    <cfRule type="duplicateValues" dxfId="594" priority="385"/>
    <cfRule type="duplicateValues" dxfId="593" priority="386"/>
    <cfRule type="duplicateValues" dxfId="592" priority="387"/>
  </conditionalFormatting>
  <conditionalFormatting sqref="E60">
    <cfRule type="duplicateValues" dxfId="591" priority="381"/>
    <cfRule type="duplicateValues" dxfId="590" priority="382"/>
    <cfRule type="duplicateValues" dxfId="589" priority="383"/>
    <cfRule type="duplicateValues" dxfId="588" priority="384"/>
  </conditionalFormatting>
  <conditionalFormatting sqref="E60">
    <cfRule type="duplicateValues" dxfId="587" priority="380"/>
  </conditionalFormatting>
  <conditionalFormatting sqref="B60">
    <cfRule type="duplicateValues" dxfId="586" priority="379"/>
  </conditionalFormatting>
  <conditionalFormatting sqref="B60">
    <cfRule type="duplicateValues" dxfId="585" priority="376"/>
    <cfRule type="duplicateValues" dxfId="584" priority="377"/>
    <cfRule type="duplicateValues" dxfId="583" priority="378"/>
  </conditionalFormatting>
  <conditionalFormatting sqref="B60">
    <cfRule type="duplicateValues" dxfId="582" priority="374"/>
    <cfRule type="duplicateValues" dxfId="581" priority="375"/>
  </conditionalFormatting>
  <conditionalFormatting sqref="B61">
    <cfRule type="duplicateValues" dxfId="580" priority="361"/>
  </conditionalFormatting>
  <conditionalFormatting sqref="B61">
    <cfRule type="duplicateValues" dxfId="579" priority="360"/>
  </conditionalFormatting>
  <conditionalFormatting sqref="B61">
    <cfRule type="duplicateValues" dxfId="578" priority="357"/>
    <cfRule type="duplicateValues" dxfId="577" priority="358"/>
    <cfRule type="duplicateValues" dxfId="576" priority="359"/>
  </conditionalFormatting>
  <conditionalFormatting sqref="B61">
    <cfRule type="duplicateValues" dxfId="575" priority="355"/>
    <cfRule type="duplicateValues" dxfId="574" priority="356"/>
  </conditionalFormatting>
  <conditionalFormatting sqref="B61">
    <cfRule type="duplicateValues" dxfId="573" priority="352"/>
    <cfRule type="duplicateValues" dxfId="572" priority="353"/>
    <cfRule type="duplicateValues" dxfId="571" priority="354"/>
  </conditionalFormatting>
  <conditionalFormatting sqref="B61">
    <cfRule type="duplicateValues" dxfId="570" priority="351"/>
  </conditionalFormatting>
  <conditionalFormatting sqref="B61">
    <cfRule type="duplicateValues" dxfId="569" priority="350"/>
  </conditionalFormatting>
  <conditionalFormatting sqref="B61">
    <cfRule type="duplicateValues" dxfId="568" priority="347"/>
    <cfRule type="duplicateValues" dxfId="567" priority="348"/>
    <cfRule type="duplicateValues" dxfId="566" priority="349"/>
  </conditionalFormatting>
  <conditionalFormatting sqref="B61">
    <cfRule type="duplicateValues" dxfId="565" priority="345"/>
    <cfRule type="duplicateValues" dxfId="564" priority="346"/>
  </conditionalFormatting>
  <conditionalFormatting sqref="E61">
    <cfRule type="duplicateValues" dxfId="563" priority="343"/>
    <cfRule type="duplicateValues" dxfId="562" priority="344"/>
  </conditionalFormatting>
  <conditionalFormatting sqref="E61">
    <cfRule type="duplicateValues" dxfId="561" priority="340"/>
    <cfRule type="duplicateValues" dxfId="560" priority="341"/>
    <cfRule type="duplicateValues" dxfId="559" priority="342"/>
  </conditionalFormatting>
  <conditionalFormatting sqref="E61">
    <cfRule type="duplicateValues" dxfId="558" priority="336"/>
    <cfRule type="duplicateValues" dxfId="557" priority="337"/>
    <cfRule type="duplicateValues" dxfId="556" priority="338"/>
    <cfRule type="duplicateValues" dxfId="555" priority="339"/>
  </conditionalFormatting>
  <conditionalFormatting sqref="E61">
    <cfRule type="duplicateValues" dxfId="554" priority="335"/>
  </conditionalFormatting>
  <conditionalFormatting sqref="B61">
    <cfRule type="duplicateValues" dxfId="553" priority="334"/>
  </conditionalFormatting>
  <conditionalFormatting sqref="B61">
    <cfRule type="duplicateValues" dxfId="552" priority="331"/>
    <cfRule type="duplicateValues" dxfId="551" priority="332"/>
    <cfRule type="duplicateValues" dxfId="550" priority="333"/>
  </conditionalFormatting>
  <conditionalFormatting sqref="B61">
    <cfRule type="duplicateValues" dxfId="549" priority="329"/>
    <cfRule type="duplicateValues" dxfId="548" priority="330"/>
  </conditionalFormatting>
  <conditionalFormatting sqref="B62">
    <cfRule type="duplicateValues" dxfId="547" priority="328"/>
  </conditionalFormatting>
  <conditionalFormatting sqref="B62">
    <cfRule type="duplicateValues" dxfId="546" priority="327"/>
  </conditionalFormatting>
  <conditionalFormatting sqref="B62">
    <cfRule type="duplicateValues" dxfId="545" priority="324"/>
    <cfRule type="duplicateValues" dxfId="544" priority="325"/>
    <cfRule type="duplicateValues" dxfId="543" priority="326"/>
  </conditionalFormatting>
  <conditionalFormatting sqref="B62">
    <cfRule type="duplicateValues" dxfId="542" priority="322"/>
    <cfRule type="duplicateValues" dxfId="541" priority="323"/>
  </conditionalFormatting>
  <conditionalFormatting sqref="B62">
    <cfRule type="duplicateValues" dxfId="540" priority="319"/>
    <cfRule type="duplicateValues" dxfId="539" priority="320"/>
    <cfRule type="duplicateValues" dxfId="538" priority="321"/>
  </conditionalFormatting>
  <conditionalFormatting sqref="B62">
    <cfRule type="duplicateValues" dxfId="537" priority="318"/>
  </conditionalFormatting>
  <conditionalFormatting sqref="B62">
    <cfRule type="duplicateValues" dxfId="536" priority="317"/>
  </conditionalFormatting>
  <conditionalFormatting sqref="B62">
    <cfRule type="duplicateValues" dxfId="535" priority="314"/>
    <cfRule type="duplicateValues" dxfId="534" priority="315"/>
    <cfRule type="duplicateValues" dxfId="533" priority="316"/>
  </conditionalFormatting>
  <conditionalFormatting sqref="B62">
    <cfRule type="duplicateValues" dxfId="532" priority="312"/>
    <cfRule type="duplicateValues" dxfId="531" priority="313"/>
  </conditionalFormatting>
  <conditionalFormatting sqref="E62">
    <cfRule type="duplicateValues" dxfId="530" priority="310"/>
    <cfRule type="duplicateValues" dxfId="529" priority="311"/>
  </conditionalFormatting>
  <conditionalFormatting sqref="E62">
    <cfRule type="duplicateValues" dxfId="528" priority="307"/>
    <cfRule type="duplicateValues" dxfId="527" priority="308"/>
    <cfRule type="duplicateValues" dxfId="526" priority="309"/>
  </conditionalFormatting>
  <conditionalFormatting sqref="E62">
    <cfRule type="duplicateValues" dxfId="525" priority="303"/>
    <cfRule type="duplicateValues" dxfId="524" priority="304"/>
    <cfRule type="duplicateValues" dxfId="523" priority="305"/>
    <cfRule type="duplicateValues" dxfId="522" priority="306"/>
  </conditionalFormatting>
  <conditionalFormatting sqref="E62">
    <cfRule type="duplicateValues" dxfId="521" priority="302"/>
  </conditionalFormatting>
  <conditionalFormatting sqref="B62">
    <cfRule type="duplicateValues" dxfId="520" priority="301"/>
  </conditionalFormatting>
  <conditionalFormatting sqref="B62">
    <cfRule type="duplicateValues" dxfId="519" priority="298"/>
    <cfRule type="duplicateValues" dxfId="518" priority="299"/>
    <cfRule type="duplicateValues" dxfId="517" priority="300"/>
  </conditionalFormatting>
  <conditionalFormatting sqref="B62">
    <cfRule type="duplicateValues" dxfId="516" priority="296"/>
    <cfRule type="duplicateValues" dxfId="515" priority="297"/>
  </conditionalFormatting>
  <conditionalFormatting sqref="E63">
    <cfRule type="duplicateValues" dxfId="514" priority="277"/>
    <cfRule type="duplicateValues" dxfId="513" priority="278"/>
  </conditionalFormatting>
  <conditionalFormatting sqref="E63">
    <cfRule type="duplicateValues" dxfId="512" priority="274"/>
    <cfRule type="duplicateValues" dxfId="511" priority="275"/>
    <cfRule type="duplicateValues" dxfId="510" priority="276"/>
  </conditionalFormatting>
  <conditionalFormatting sqref="E63">
    <cfRule type="duplicateValues" dxfId="509" priority="270"/>
    <cfRule type="duplicateValues" dxfId="508" priority="271"/>
    <cfRule type="duplicateValues" dxfId="507" priority="272"/>
    <cfRule type="duplicateValues" dxfId="506" priority="273"/>
  </conditionalFormatting>
  <conditionalFormatting sqref="E63">
    <cfRule type="duplicateValues" dxfId="505" priority="269"/>
  </conditionalFormatting>
  <conditionalFormatting sqref="E64">
    <cfRule type="duplicateValues" dxfId="504" priority="241"/>
    <cfRule type="duplicateValues" dxfId="503" priority="242"/>
  </conditionalFormatting>
  <conditionalFormatting sqref="E64">
    <cfRule type="duplicateValues" dxfId="502" priority="238"/>
    <cfRule type="duplicateValues" dxfId="501" priority="239"/>
    <cfRule type="duplicateValues" dxfId="500" priority="240"/>
  </conditionalFormatting>
  <conditionalFormatting sqref="E64">
    <cfRule type="duplicateValues" dxfId="499" priority="234"/>
    <cfRule type="duplicateValues" dxfId="498" priority="235"/>
    <cfRule type="duplicateValues" dxfId="497" priority="236"/>
    <cfRule type="duplicateValues" dxfId="496" priority="237"/>
  </conditionalFormatting>
  <conditionalFormatting sqref="E64">
    <cfRule type="duplicateValues" dxfId="495" priority="233"/>
  </conditionalFormatting>
  <conditionalFormatting sqref="E65:E72">
    <cfRule type="duplicateValues" dxfId="494" priority="221"/>
    <cfRule type="duplicateValues" dxfId="493" priority="222"/>
  </conditionalFormatting>
  <conditionalFormatting sqref="E65:E72">
    <cfRule type="duplicateValues" dxfId="492" priority="218"/>
    <cfRule type="duplicateValues" dxfId="491" priority="219"/>
    <cfRule type="duplicateValues" dxfId="490" priority="220"/>
  </conditionalFormatting>
  <conditionalFormatting sqref="E65:E72">
    <cfRule type="duplicateValues" dxfId="489" priority="214"/>
    <cfRule type="duplicateValues" dxfId="488" priority="215"/>
    <cfRule type="duplicateValues" dxfId="487" priority="216"/>
    <cfRule type="duplicateValues" dxfId="486" priority="217"/>
  </conditionalFormatting>
  <conditionalFormatting sqref="E65:E72">
    <cfRule type="duplicateValues" dxfId="485" priority="213"/>
  </conditionalFormatting>
  <conditionalFormatting sqref="E12:E25">
    <cfRule type="duplicateValues" dxfId="484" priority="303186"/>
  </conditionalFormatting>
  <conditionalFormatting sqref="E12:E25">
    <cfRule type="duplicateValues" dxfId="483" priority="303188"/>
    <cfRule type="duplicateValues" dxfId="482" priority="303189"/>
  </conditionalFormatting>
  <conditionalFormatting sqref="E12:E25">
    <cfRule type="duplicateValues" dxfId="481" priority="303192"/>
    <cfRule type="duplicateValues" dxfId="480" priority="303193"/>
    <cfRule type="duplicateValues" dxfId="479" priority="303194"/>
  </conditionalFormatting>
  <conditionalFormatting sqref="B47:B55">
    <cfRule type="duplicateValues" dxfId="478" priority="303370"/>
  </conditionalFormatting>
  <conditionalFormatting sqref="B47:B55">
    <cfRule type="duplicateValues" dxfId="477" priority="303372"/>
    <cfRule type="duplicateValues" dxfId="476" priority="303373"/>
    <cfRule type="duplicateValues" dxfId="475" priority="303374"/>
  </conditionalFormatting>
  <conditionalFormatting sqref="B47:B55">
    <cfRule type="duplicateValues" dxfId="474" priority="303378"/>
    <cfRule type="duplicateValues" dxfId="473" priority="303379"/>
  </conditionalFormatting>
  <conditionalFormatting sqref="E47:E55">
    <cfRule type="duplicateValues" dxfId="472" priority="303382"/>
    <cfRule type="duplicateValues" dxfId="471" priority="303383"/>
  </conditionalFormatting>
  <conditionalFormatting sqref="E47:E55">
    <cfRule type="duplicateValues" dxfId="470" priority="303386"/>
    <cfRule type="duplicateValues" dxfId="469" priority="303387"/>
    <cfRule type="duplicateValues" dxfId="468" priority="303388"/>
  </conditionalFormatting>
  <conditionalFormatting sqref="E47:E55">
    <cfRule type="duplicateValues" dxfId="467" priority="303392"/>
    <cfRule type="duplicateValues" dxfId="466" priority="303393"/>
    <cfRule type="duplicateValues" dxfId="465" priority="303394"/>
    <cfRule type="duplicateValues" dxfId="464" priority="303395"/>
  </conditionalFormatting>
  <conditionalFormatting sqref="E47:E55">
    <cfRule type="duplicateValues" dxfId="463" priority="303400"/>
  </conditionalFormatting>
  <conditionalFormatting sqref="B56:B59">
    <cfRule type="duplicateValues" dxfId="462" priority="303552"/>
  </conditionalFormatting>
  <conditionalFormatting sqref="B56:B59">
    <cfRule type="duplicateValues" dxfId="461" priority="303554"/>
    <cfRule type="duplicateValues" dxfId="460" priority="303555"/>
    <cfRule type="duplicateValues" dxfId="459" priority="303556"/>
  </conditionalFormatting>
  <conditionalFormatting sqref="B56:B59">
    <cfRule type="duplicateValues" dxfId="458" priority="303560"/>
    <cfRule type="duplicateValues" dxfId="457" priority="303561"/>
  </conditionalFormatting>
  <conditionalFormatting sqref="E56:E59">
    <cfRule type="duplicateValues" dxfId="456" priority="303564"/>
    <cfRule type="duplicateValues" dxfId="455" priority="303565"/>
  </conditionalFormatting>
  <conditionalFormatting sqref="E56:E59">
    <cfRule type="duplicateValues" dxfId="454" priority="303568"/>
    <cfRule type="duplicateValues" dxfId="453" priority="303569"/>
    <cfRule type="duplicateValues" dxfId="452" priority="303570"/>
  </conditionalFormatting>
  <conditionalFormatting sqref="E56:E59">
    <cfRule type="duplicateValues" dxfId="451" priority="303574"/>
    <cfRule type="duplicateValues" dxfId="450" priority="303575"/>
    <cfRule type="duplicateValues" dxfId="449" priority="303576"/>
    <cfRule type="duplicateValues" dxfId="448" priority="303577"/>
  </conditionalFormatting>
  <conditionalFormatting sqref="E56:E59">
    <cfRule type="duplicateValues" dxfId="447" priority="303582"/>
  </conditionalFormatting>
  <conditionalFormatting sqref="B41:B46">
    <cfRule type="duplicateValues" dxfId="446" priority="303643"/>
  </conditionalFormatting>
  <conditionalFormatting sqref="B41:B46">
    <cfRule type="duplicateValues" dxfId="445" priority="303645"/>
    <cfRule type="duplicateValues" dxfId="444" priority="303646"/>
    <cfRule type="duplicateValues" dxfId="443" priority="303647"/>
  </conditionalFormatting>
  <conditionalFormatting sqref="B41:B46">
    <cfRule type="duplicateValues" dxfId="442" priority="303651"/>
    <cfRule type="duplicateValues" dxfId="441" priority="303652"/>
  </conditionalFormatting>
  <conditionalFormatting sqref="E41:E46">
    <cfRule type="duplicateValues" dxfId="440" priority="303655"/>
    <cfRule type="duplicateValues" dxfId="439" priority="303656"/>
  </conditionalFormatting>
  <conditionalFormatting sqref="E41:E46">
    <cfRule type="duplicateValues" dxfId="438" priority="303659"/>
    <cfRule type="duplicateValues" dxfId="437" priority="303660"/>
    <cfRule type="duplicateValues" dxfId="436" priority="303661"/>
  </conditionalFormatting>
  <conditionalFormatting sqref="E41:E46">
    <cfRule type="duplicateValues" dxfId="435" priority="303665"/>
    <cfRule type="duplicateValues" dxfId="434" priority="303666"/>
    <cfRule type="duplicateValues" dxfId="433" priority="303667"/>
    <cfRule type="duplicateValues" dxfId="432" priority="303668"/>
  </conditionalFormatting>
  <conditionalFormatting sqref="E41:E46">
    <cfRule type="duplicateValues" dxfId="431" priority="303673"/>
  </conditionalFormatting>
  <conditionalFormatting sqref="B12:B59">
    <cfRule type="duplicateValues" dxfId="430" priority="303675"/>
  </conditionalFormatting>
  <conditionalFormatting sqref="B12:B59">
    <cfRule type="duplicateValues" dxfId="429" priority="303677"/>
    <cfRule type="duplicateValues" dxfId="428" priority="303678"/>
    <cfRule type="duplicateValues" dxfId="427" priority="303679"/>
  </conditionalFormatting>
  <conditionalFormatting sqref="B12:B59">
    <cfRule type="duplicateValues" dxfId="426" priority="303683"/>
    <cfRule type="duplicateValues" dxfId="425" priority="303684"/>
  </conditionalFormatting>
  <conditionalFormatting sqref="E83">
    <cfRule type="duplicateValues" dxfId="424" priority="172"/>
    <cfRule type="duplicateValues" dxfId="423" priority="173"/>
    <cfRule type="duplicateValues" dxfId="422" priority="174"/>
  </conditionalFormatting>
  <conditionalFormatting sqref="E83">
    <cfRule type="duplicateValues" dxfId="421" priority="175"/>
    <cfRule type="duplicateValues" dxfId="420" priority="176"/>
    <cfRule type="duplicateValues" dxfId="419" priority="177"/>
  </conditionalFormatting>
  <conditionalFormatting sqref="E83">
    <cfRule type="duplicateValues" dxfId="418" priority="178"/>
    <cfRule type="duplicateValues" dxfId="417" priority="179"/>
    <cfRule type="duplicateValues" dxfId="416" priority="180"/>
    <cfRule type="duplicateValues" dxfId="415" priority="181"/>
  </conditionalFormatting>
  <conditionalFormatting sqref="E83">
    <cfRule type="duplicateValues" dxfId="414" priority="182"/>
  </conditionalFormatting>
  <conditionalFormatting sqref="E83">
    <cfRule type="duplicateValues" dxfId="413" priority="183"/>
  </conditionalFormatting>
  <conditionalFormatting sqref="E83">
    <cfRule type="duplicateValues" dxfId="412" priority="184"/>
    <cfRule type="duplicateValues" dxfId="411" priority="185"/>
  </conditionalFormatting>
  <conditionalFormatting sqref="E84">
    <cfRule type="duplicateValues" dxfId="410" priority="158"/>
    <cfRule type="duplicateValues" dxfId="409" priority="159"/>
    <cfRule type="duplicateValues" dxfId="408" priority="160"/>
  </conditionalFormatting>
  <conditionalFormatting sqref="E84">
    <cfRule type="duplicateValues" dxfId="407" priority="161"/>
    <cfRule type="duplicateValues" dxfId="406" priority="162"/>
    <cfRule type="duplicateValues" dxfId="405" priority="163"/>
  </conditionalFormatting>
  <conditionalFormatting sqref="E84">
    <cfRule type="duplicateValues" dxfId="404" priority="164"/>
    <cfRule type="duplicateValues" dxfId="403" priority="165"/>
    <cfRule type="duplicateValues" dxfId="402" priority="166"/>
    <cfRule type="duplicateValues" dxfId="401" priority="167"/>
  </conditionalFormatting>
  <conditionalFormatting sqref="E84">
    <cfRule type="duplicateValues" dxfId="400" priority="168"/>
  </conditionalFormatting>
  <conditionalFormatting sqref="E84">
    <cfRule type="duplicateValues" dxfId="399" priority="169"/>
  </conditionalFormatting>
  <conditionalFormatting sqref="E84">
    <cfRule type="duplicateValues" dxfId="398" priority="170"/>
    <cfRule type="duplicateValues" dxfId="397" priority="171"/>
  </conditionalFormatting>
  <conditionalFormatting sqref="E85">
    <cfRule type="duplicateValues" dxfId="396" priority="143"/>
    <cfRule type="duplicateValues" dxfId="395" priority="144"/>
    <cfRule type="duplicateValues" dxfId="394" priority="145"/>
  </conditionalFormatting>
  <conditionalFormatting sqref="E85">
    <cfRule type="duplicateValues" dxfId="393" priority="146"/>
    <cfRule type="duplicateValues" dxfId="392" priority="147"/>
    <cfRule type="duplicateValues" dxfId="391" priority="148"/>
  </conditionalFormatting>
  <conditionalFormatting sqref="E85">
    <cfRule type="duplicateValues" dxfId="390" priority="149"/>
    <cfRule type="duplicateValues" dxfId="389" priority="150"/>
    <cfRule type="duplicateValues" dxfId="388" priority="151"/>
    <cfRule type="duplicateValues" dxfId="387" priority="152"/>
  </conditionalFormatting>
  <conditionalFormatting sqref="E85">
    <cfRule type="duplicateValues" dxfId="386" priority="153"/>
  </conditionalFormatting>
  <conditionalFormatting sqref="E85">
    <cfRule type="duplicateValues" dxfId="385" priority="154"/>
  </conditionalFormatting>
  <conditionalFormatting sqref="E85">
    <cfRule type="duplicateValues" dxfId="384" priority="155"/>
    <cfRule type="duplicateValues" dxfId="383" priority="156"/>
  </conditionalFormatting>
  <conditionalFormatting sqref="E85">
    <cfRule type="duplicateValues" dxfId="382" priority="142"/>
  </conditionalFormatting>
  <conditionalFormatting sqref="E86">
    <cfRule type="duplicateValues" dxfId="381" priority="128"/>
    <cfRule type="duplicateValues" dxfId="380" priority="129"/>
    <cfRule type="duplicateValues" dxfId="379" priority="130"/>
  </conditionalFormatting>
  <conditionalFormatting sqref="E86">
    <cfRule type="duplicateValues" dxfId="378" priority="131"/>
    <cfRule type="duplicateValues" dxfId="377" priority="132"/>
    <cfRule type="duplicateValues" dxfId="376" priority="133"/>
  </conditionalFormatting>
  <conditionalFormatting sqref="E86">
    <cfRule type="duplicateValues" dxfId="375" priority="134"/>
    <cfRule type="duplicateValues" dxfId="374" priority="135"/>
    <cfRule type="duplicateValues" dxfId="373" priority="136"/>
    <cfRule type="duplicateValues" dxfId="372" priority="137"/>
  </conditionalFormatting>
  <conditionalFormatting sqref="E86">
    <cfRule type="duplicateValues" dxfId="371" priority="138"/>
  </conditionalFormatting>
  <conditionalFormatting sqref="E86">
    <cfRule type="duplicateValues" dxfId="370" priority="139"/>
  </conditionalFormatting>
  <conditionalFormatting sqref="E86">
    <cfRule type="duplicateValues" dxfId="369" priority="140"/>
    <cfRule type="duplicateValues" dxfId="368" priority="141"/>
  </conditionalFormatting>
  <conditionalFormatting sqref="E86">
    <cfRule type="duplicateValues" dxfId="367" priority="127"/>
  </conditionalFormatting>
  <conditionalFormatting sqref="E73:E82">
    <cfRule type="duplicateValues" dxfId="366" priority="303772"/>
    <cfRule type="duplicateValues" dxfId="365" priority="303773"/>
    <cfRule type="duplicateValues" dxfId="364" priority="303774"/>
  </conditionalFormatting>
  <conditionalFormatting sqref="E73:E84">
    <cfRule type="duplicateValues" dxfId="363" priority="303778"/>
  </conditionalFormatting>
  <conditionalFormatting sqref="E73:E86">
    <cfRule type="duplicateValues" dxfId="362" priority="303780"/>
  </conditionalFormatting>
  <conditionalFormatting sqref="E73:E82">
    <cfRule type="duplicateValues" dxfId="361" priority="303782"/>
  </conditionalFormatting>
  <conditionalFormatting sqref="E73:E82">
    <cfRule type="duplicateValues" dxfId="360" priority="303784"/>
    <cfRule type="duplicateValues" dxfId="359" priority="303785"/>
  </conditionalFormatting>
  <conditionalFormatting sqref="E73:E82">
    <cfRule type="duplicateValues" dxfId="358" priority="303794"/>
    <cfRule type="duplicateValues" dxfId="357" priority="303795"/>
    <cfRule type="duplicateValues" dxfId="356" priority="303796"/>
    <cfRule type="duplicateValues" dxfId="355" priority="303797"/>
  </conditionalFormatting>
  <conditionalFormatting sqref="E5">
    <cfRule type="duplicateValues" dxfId="354" priority="303817"/>
  </conditionalFormatting>
  <conditionalFormatting sqref="E5">
    <cfRule type="duplicateValues" dxfId="353" priority="303818"/>
    <cfRule type="duplicateValues" dxfId="352" priority="303819"/>
  </conditionalFormatting>
  <conditionalFormatting sqref="E5">
    <cfRule type="duplicateValues" dxfId="351" priority="303820"/>
    <cfRule type="duplicateValues" dxfId="350" priority="303821"/>
    <cfRule type="duplicateValues" dxfId="349" priority="303822"/>
  </conditionalFormatting>
  <conditionalFormatting sqref="B5">
    <cfRule type="duplicateValues" dxfId="348" priority="303823"/>
  </conditionalFormatting>
  <conditionalFormatting sqref="B5">
    <cfRule type="duplicateValues" dxfId="347" priority="303824"/>
    <cfRule type="duplicateValues" dxfId="346" priority="303825"/>
    <cfRule type="duplicateValues" dxfId="345" priority="303826"/>
  </conditionalFormatting>
  <conditionalFormatting sqref="B5">
    <cfRule type="duplicateValues" dxfId="344" priority="303827"/>
    <cfRule type="duplicateValues" dxfId="343" priority="303828"/>
  </conditionalFormatting>
  <conditionalFormatting sqref="B123:B1048576 B19:B59 B1:B4">
    <cfRule type="duplicateValues" dxfId="342" priority="303982"/>
  </conditionalFormatting>
  <conditionalFormatting sqref="B123:B1048576 B19:B59">
    <cfRule type="duplicateValues" dxfId="341" priority="303986"/>
  </conditionalFormatting>
  <conditionalFormatting sqref="B123:B1048576 B19:B59 B1:B4">
    <cfRule type="duplicateValues" dxfId="340" priority="303989"/>
    <cfRule type="duplicateValues" dxfId="339" priority="303990"/>
    <cfRule type="duplicateValues" dxfId="338" priority="303991"/>
  </conditionalFormatting>
  <conditionalFormatting sqref="B123:B1048576 B19:B59 B1:B4">
    <cfRule type="duplicateValues" dxfId="337" priority="304001"/>
    <cfRule type="duplicateValues" dxfId="336" priority="304002"/>
  </conditionalFormatting>
  <conditionalFormatting sqref="B123:B1048576 B19:B59">
    <cfRule type="duplicateValues" dxfId="335" priority="304009"/>
    <cfRule type="duplicateValues" dxfId="334" priority="304010"/>
    <cfRule type="duplicateValues" dxfId="333" priority="304011"/>
  </conditionalFormatting>
  <conditionalFormatting sqref="B123:B1048576 B19:B59 B1:B16">
    <cfRule type="duplicateValues" dxfId="332" priority="304018"/>
  </conditionalFormatting>
  <conditionalFormatting sqref="E19:E25 E1:E4 E106:E1048576">
    <cfRule type="duplicateValues" dxfId="331" priority="304022"/>
  </conditionalFormatting>
  <conditionalFormatting sqref="E19:E25 E1:E4 E106:E1048576">
    <cfRule type="duplicateValues" dxfId="330" priority="304026"/>
    <cfRule type="duplicateValues" dxfId="329" priority="304027"/>
  </conditionalFormatting>
  <conditionalFormatting sqref="E19:E25 E106:E1048576">
    <cfRule type="duplicateValues" dxfId="328" priority="304034"/>
    <cfRule type="duplicateValues" dxfId="327" priority="304035"/>
  </conditionalFormatting>
  <conditionalFormatting sqref="E19:E25 E106:E1048576">
    <cfRule type="duplicateValues" dxfId="326" priority="304040"/>
  </conditionalFormatting>
  <conditionalFormatting sqref="E19:E25 E1:E4 E106:E1048576">
    <cfRule type="duplicateValues" dxfId="325" priority="304043"/>
    <cfRule type="duplicateValues" dxfId="324" priority="304044"/>
    <cfRule type="duplicateValues" dxfId="323" priority="304045"/>
  </conditionalFormatting>
  <conditionalFormatting sqref="E19:E25 E106:E1048576">
    <cfRule type="duplicateValues" dxfId="322" priority="304055"/>
    <cfRule type="duplicateValues" dxfId="321" priority="304056"/>
    <cfRule type="duplicateValues" dxfId="320" priority="304057"/>
  </conditionalFormatting>
  <conditionalFormatting sqref="E19:E25 E1:E5 E106:E1048576">
    <cfRule type="duplicateValues" dxfId="319" priority="304064"/>
  </conditionalFormatting>
  <conditionalFormatting sqref="E106:E1048576 E1:E96">
    <cfRule type="duplicateValues" dxfId="318" priority="304068"/>
  </conditionalFormatting>
  <conditionalFormatting sqref="E87:E96">
    <cfRule type="duplicateValues" dxfId="317" priority="304071"/>
    <cfRule type="duplicateValues" dxfId="316" priority="304072"/>
    <cfRule type="duplicateValues" dxfId="315" priority="304073"/>
  </conditionalFormatting>
  <conditionalFormatting sqref="E87:E96">
    <cfRule type="duplicateValues" dxfId="314" priority="304074"/>
    <cfRule type="duplicateValues" dxfId="313" priority="304075"/>
    <cfRule type="duplicateValues" dxfId="312" priority="304076"/>
    <cfRule type="duplicateValues" dxfId="311" priority="304077"/>
  </conditionalFormatting>
  <conditionalFormatting sqref="E87:E96">
    <cfRule type="duplicateValues" dxfId="310" priority="304078"/>
  </conditionalFormatting>
  <conditionalFormatting sqref="E87:E96">
    <cfRule type="duplicateValues" dxfId="309" priority="304079"/>
    <cfRule type="duplicateValues" dxfId="308" priority="304080"/>
  </conditionalFormatting>
  <conditionalFormatting sqref="E1:E1048576">
    <cfRule type="duplicateValues" dxfId="307" priority="1"/>
    <cfRule type="duplicateValues" dxfId="306" priority="53"/>
  </conditionalFormatting>
  <conditionalFormatting sqref="E61">
    <cfRule type="duplicateValues" dxfId="305" priority="51"/>
    <cfRule type="duplicateValues" dxfId="304" priority="52"/>
  </conditionalFormatting>
  <conditionalFormatting sqref="E61">
    <cfRule type="duplicateValues" dxfId="303" priority="48"/>
    <cfRule type="duplicateValues" dxfId="302" priority="49"/>
    <cfRule type="duplicateValues" dxfId="301" priority="50"/>
  </conditionalFormatting>
  <conditionalFormatting sqref="E61">
    <cfRule type="duplicateValues" dxfId="300" priority="44"/>
    <cfRule type="duplicateValues" dxfId="299" priority="45"/>
    <cfRule type="duplicateValues" dxfId="298" priority="46"/>
    <cfRule type="duplicateValues" dxfId="297" priority="47"/>
  </conditionalFormatting>
  <conditionalFormatting sqref="E61">
    <cfRule type="duplicateValues" dxfId="296" priority="43"/>
  </conditionalFormatting>
  <conditionalFormatting sqref="E97:E105">
    <cfRule type="duplicateValues" dxfId="295" priority="304120"/>
  </conditionalFormatting>
  <conditionalFormatting sqref="E97:E105">
    <cfRule type="duplicateValues" dxfId="294" priority="304122"/>
    <cfRule type="duplicateValues" dxfId="293" priority="304123"/>
    <cfRule type="duplicateValues" dxfId="292" priority="304124"/>
  </conditionalFormatting>
  <conditionalFormatting sqref="E97:E105">
    <cfRule type="duplicateValues" dxfId="291" priority="304128"/>
    <cfRule type="duplicateValues" dxfId="290" priority="304129"/>
    <cfRule type="duplicateValues" dxfId="289" priority="304130"/>
    <cfRule type="duplicateValues" dxfId="288" priority="304131"/>
  </conditionalFormatting>
  <conditionalFormatting sqref="E97:E105">
    <cfRule type="duplicateValues" dxfId="287" priority="304138"/>
    <cfRule type="duplicateValues" dxfId="286" priority="304139"/>
  </conditionalFormatting>
  <conditionalFormatting sqref="E106:E111">
    <cfRule type="duplicateValues" dxfId="285" priority="304224"/>
  </conditionalFormatting>
  <conditionalFormatting sqref="E106:E111">
    <cfRule type="duplicateValues" dxfId="284" priority="304226"/>
    <cfRule type="duplicateValues" dxfId="283" priority="304227"/>
    <cfRule type="duplicateValues" dxfId="282" priority="304228"/>
  </conditionalFormatting>
  <conditionalFormatting sqref="E106:E111">
    <cfRule type="duplicateValues" dxfId="281" priority="304232"/>
    <cfRule type="duplicateValues" dxfId="280" priority="304233"/>
    <cfRule type="duplicateValues" dxfId="279" priority="304234"/>
    <cfRule type="duplicateValues" dxfId="278" priority="304235"/>
  </conditionalFormatting>
  <conditionalFormatting sqref="E106:E111">
    <cfRule type="duplicateValues" dxfId="277" priority="304242"/>
    <cfRule type="duplicateValues" dxfId="276" priority="304243"/>
  </conditionalFormatting>
  <conditionalFormatting sqref="E112:E115">
    <cfRule type="duplicateValues" dxfId="275" priority="31"/>
  </conditionalFormatting>
  <conditionalFormatting sqref="E112:E115">
    <cfRule type="duplicateValues" dxfId="274" priority="28"/>
    <cfRule type="duplicateValues" dxfId="273" priority="29"/>
    <cfRule type="duplicateValues" dxfId="272" priority="30"/>
  </conditionalFormatting>
  <conditionalFormatting sqref="E112:E115">
    <cfRule type="duplicateValues" dxfId="271" priority="24"/>
    <cfRule type="duplicateValues" dxfId="270" priority="25"/>
    <cfRule type="duplicateValues" dxfId="269" priority="26"/>
    <cfRule type="duplicateValues" dxfId="268" priority="27"/>
  </conditionalFormatting>
  <conditionalFormatting sqref="E112:E115">
    <cfRule type="duplicateValues" dxfId="267" priority="22"/>
    <cfRule type="duplicateValues" dxfId="266" priority="23"/>
  </conditionalFormatting>
  <conditionalFormatting sqref="E116:E117">
    <cfRule type="duplicateValues" dxfId="265" priority="21"/>
  </conditionalFormatting>
  <conditionalFormatting sqref="E116:E117">
    <cfRule type="duplicateValues" dxfId="264" priority="18"/>
    <cfRule type="duplicateValues" dxfId="263" priority="19"/>
    <cfRule type="duplicateValues" dxfId="262" priority="20"/>
  </conditionalFormatting>
  <conditionalFormatting sqref="E116:E117">
    <cfRule type="duplicateValues" dxfId="261" priority="14"/>
    <cfRule type="duplicateValues" dxfId="260" priority="15"/>
    <cfRule type="duplicateValues" dxfId="259" priority="16"/>
    <cfRule type="duplicateValues" dxfId="258" priority="17"/>
  </conditionalFormatting>
  <conditionalFormatting sqref="E116:E117">
    <cfRule type="duplicateValues" dxfId="257" priority="12"/>
    <cfRule type="duplicateValues" dxfId="256" priority="13"/>
  </conditionalFormatting>
  <conditionalFormatting sqref="E118:E122">
    <cfRule type="duplicateValues" dxfId="255" priority="11"/>
  </conditionalFormatting>
  <conditionalFormatting sqref="E118:E122">
    <cfRule type="duplicateValues" dxfId="254" priority="8"/>
    <cfRule type="duplicateValues" dxfId="253" priority="9"/>
    <cfRule type="duplicateValues" dxfId="252" priority="10"/>
  </conditionalFormatting>
  <conditionalFormatting sqref="E118:E122">
    <cfRule type="duplicateValues" dxfId="251" priority="4"/>
    <cfRule type="duplicateValues" dxfId="250" priority="5"/>
    <cfRule type="duplicateValues" dxfId="249" priority="6"/>
    <cfRule type="duplicateValues" dxfId="248" priority="7"/>
  </conditionalFormatting>
  <conditionalFormatting sqref="E118:E122">
    <cfRule type="duplicateValues" dxfId="247" priority="2"/>
    <cfRule type="duplicateValues" dxfId="246" priority="3"/>
  </conditionalFormatting>
  <conditionalFormatting sqref="E9:E11">
    <cfRule type="duplicateValues" dxfId="245" priority="304244"/>
  </conditionalFormatting>
  <conditionalFormatting sqref="E9:E11">
    <cfRule type="duplicateValues" dxfId="244" priority="304246"/>
    <cfRule type="duplicateValues" dxfId="243" priority="304247"/>
  </conditionalFormatting>
  <conditionalFormatting sqref="E9:E11">
    <cfRule type="duplicateValues" dxfId="242" priority="304250"/>
    <cfRule type="duplicateValues" dxfId="241" priority="304251"/>
    <cfRule type="duplicateValues" dxfId="240" priority="304252"/>
  </conditionalFormatting>
  <conditionalFormatting sqref="B9:B11">
    <cfRule type="duplicateValues" dxfId="239" priority="304256"/>
  </conditionalFormatting>
  <conditionalFormatting sqref="B9:B11">
    <cfRule type="duplicateValues" dxfId="238" priority="304258"/>
    <cfRule type="duplicateValues" dxfId="237" priority="304259"/>
    <cfRule type="duplicateValues" dxfId="236" priority="304260"/>
  </conditionalFormatting>
  <conditionalFormatting sqref="B9:B11">
    <cfRule type="duplicateValues" dxfId="235" priority="304264"/>
    <cfRule type="duplicateValues" dxfId="234" priority="304265"/>
  </conditionalFormatting>
  <conditionalFormatting sqref="B5:B16">
    <cfRule type="duplicateValues" dxfId="233" priority="304268"/>
  </conditionalFormatting>
  <conditionalFormatting sqref="B5:B16">
    <cfRule type="duplicateValues" dxfId="232" priority="304270"/>
    <cfRule type="duplicateValues" dxfId="231" priority="304271"/>
    <cfRule type="duplicateValues" dxfId="230" priority="304272"/>
  </conditionalFormatting>
  <conditionalFormatting sqref="B5:B16">
    <cfRule type="duplicateValues" dxfId="229" priority="304276"/>
    <cfRule type="duplicateValues" dxfId="228" priority="30427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7109375" defaultRowHeight="15" x14ac:dyDescent="0.25"/>
  <cols>
    <col min="1" max="1" width="26.42578125" style="89" bestFit="1" customWidth="1"/>
    <col min="2" max="2" width="20.42578125" style="89" bestFit="1" customWidth="1"/>
    <col min="3" max="3" width="59" style="89" bestFit="1" customWidth="1"/>
    <col min="4" max="4" width="50" style="89" bestFit="1" customWidth="1"/>
    <col min="5" max="5" width="13.42578125" style="89" bestFit="1" customWidth="1"/>
    <col min="6" max="16384" width="52.7109375" style="89"/>
  </cols>
  <sheetData>
    <row r="1" spans="1:5" ht="22.5" customHeight="1" x14ac:dyDescent="0.25">
      <c r="A1" s="147" t="s">
        <v>2478</v>
      </c>
      <c r="B1" s="148"/>
      <c r="C1" s="148"/>
      <c r="D1" s="148"/>
      <c r="E1" s="149"/>
    </row>
    <row r="2" spans="1:5" ht="22.5" customHeight="1" x14ac:dyDescent="0.25">
      <c r="A2" s="147" t="s">
        <v>2158</v>
      </c>
      <c r="B2" s="148"/>
      <c r="C2" s="148"/>
      <c r="D2" s="148"/>
      <c r="E2" s="149"/>
    </row>
    <row r="3" spans="1:5" ht="25.5" customHeight="1" x14ac:dyDescent="0.25">
      <c r="A3" s="150" t="s">
        <v>2478</v>
      </c>
      <c r="B3" s="151"/>
      <c r="C3" s="151"/>
      <c r="D3" s="151"/>
      <c r="E3" s="152"/>
    </row>
    <row r="4" spans="1:5" ht="18.75" thickBot="1" x14ac:dyDescent="0.3">
      <c r="A4" s="90"/>
      <c r="B4" s="91"/>
      <c r="C4" s="92"/>
      <c r="D4" s="93"/>
      <c r="E4" s="94"/>
    </row>
    <row r="5" spans="1:5" ht="18.75" thickBot="1" x14ac:dyDescent="0.3">
      <c r="A5" s="95" t="s">
        <v>2422</v>
      </c>
      <c r="B5" s="96">
        <v>44378.708333333336</v>
      </c>
      <c r="C5" s="97"/>
      <c r="D5" s="98"/>
      <c r="E5" s="99"/>
    </row>
    <row r="6" spans="1:5" ht="18.75" thickBot="1" x14ac:dyDescent="0.3">
      <c r="A6" s="95" t="s">
        <v>2423</v>
      </c>
      <c r="B6" s="96">
        <v>44409.25</v>
      </c>
      <c r="C6" s="97"/>
      <c r="D6" s="98"/>
      <c r="E6" s="99"/>
    </row>
    <row r="7" spans="1:5" ht="18.75" thickBot="1" x14ac:dyDescent="0.3">
      <c r="A7" s="100"/>
      <c r="B7" s="101"/>
      <c r="C7" s="102"/>
      <c r="D7" s="103"/>
      <c r="E7" s="104"/>
    </row>
    <row r="8" spans="1:5" ht="18.75" customHeight="1" thickBot="1" x14ac:dyDescent="0.3">
      <c r="A8" s="138" t="s">
        <v>2424</v>
      </c>
      <c r="B8" s="139"/>
      <c r="C8" s="139"/>
      <c r="D8" s="139"/>
      <c r="E8" s="140"/>
    </row>
    <row r="9" spans="1:5" ht="18" x14ac:dyDescent="0.25">
      <c r="A9" s="105" t="s">
        <v>15</v>
      </c>
      <c r="B9" s="105" t="s">
        <v>2425</v>
      </c>
      <c r="C9" s="106" t="s">
        <v>46</v>
      </c>
      <c r="D9" s="106" t="s">
        <v>2432</v>
      </c>
      <c r="E9" s="106" t="s">
        <v>2426</v>
      </c>
    </row>
    <row r="10" spans="1:5" ht="18" x14ac:dyDescent="0.25">
      <c r="A10" s="117" t="e">
        <f>VLOOKUP(B10,'[1]LISTADO ATM'!$A$2:$C$817,3,0)</f>
        <v>#N/A</v>
      </c>
      <c r="B10" s="117"/>
      <c r="C10" s="117" t="e">
        <f>VLOOKUP(B10,'[1]LISTADO ATM'!$A$2:$B$816,2,0)</f>
        <v>#N/A</v>
      </c>
      <c r="D10" s="118" t="s">
        <v>2490</v>
      </c>
      <c r="E10" s="114"/>
    </row>
    <row r="11" spans="1:5" ht="18.75" thickBot="1" x14ac:dyDescent="0.3">
      <c r="A11" s="110" t="s">
        <v>2427</v>
      </c>
      <c r="B11" s="113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38" t="s">
        <v>2429</v>
      </c>
      <c r="B13" s="139"/>
      <c r="C13" s="139"/>
      <c r="D13" s="139"/>
      <c r="E13" s="140"/>
    </row>
    <row r="14" spans="1:5" ht="18" x14ac:dyDescent="0.25">
      <c r="A14" s="105" t="s">
        <v>15</v>
      </c>
      <c r="B14" s="105" t="s">
        <v>2425</v>
      </c>
      <c r="C14" s="106" t="s">
        <v>46</v>
      </c>
      <c r="D14" s="106" t="s">
        <v>2432</v>
      </c>
      <c r="E14" s="106" t="s">
        <v>2426</v>
      </c>
    </row>
    <row r="15" spans="1:5" ht="18" x14ac:dyDescent="0.25">
      <c r="A15" s="117" t="str">
        <f>VLOOKUP(B15,'[1]LISTADO ATM'!$A$2:$C$817,3,0)</f>
        <v>SUR</v>
      </c>
      <c r="B15" s="117">
        <v>45</v>
      </c>
      <c r="C15" s="117" t="str">
        <f>VLOOKUP(B15,'[1]LISTADO ATM'!$A$2:$B$816,2,0)</f>
        <v xml:space="preserve">ATM Oficina Tamayo </v>
      </c>
      <c r="D15" s="119" t="s">
        <v>2454</v>
      </c>
      <c r="E15" s="114" t="s">
        <v>2518</v>
      </c>
    </row>
    <row r="16" spans="1:5" ht="18" x14ac:dyDescent="0.25">
      <c r="A16" s="117" t="str">
        <f>VLOOKUP(B16,'[1]LISTADO ATM'!$A$2:$C$817,3,0)</f>
        <v>NORTE</v>
      </c>
      <c r="B16" s="117">
        <v>119</v>
      </c>
      <c r="C16" s="117" t="str">
        <f>VLOOKUP(B16,'[1]LISTADO ATM'!$A$2:$B$816,2,0)</f>
        <v>ATM Oficina La Barranquita</v>
      </c>
      <c r="D16" s="119" t="s">
        <v>2454</v>
      </c>
      <c r="E16" s="114">
        <v>335757610</v>
      </c>
    </row>
    <row r="17" spans="1:5" ht="18" x14ac:dyDescent="0.25">
      <c r="A17" s="117" t="str">
        <f>VLOOKUP(B17,'[1]LISTADO ATM'!$A$2:$C$817,3,0)</f>
        <v>DISTRITO NACIONAL</v>
      </c>
      <c r="B17" s="117">
        <v>387</v>
      </c>
      <c r="C17" s="117" t="str">
        <f>VLOOKUP(B17,'[1]LISTADO ATM'!$A$2:$B$816,2,0)</f>
        <v xml:space="preserve">ATM S/M La Cadena San Vicente de Paul </v>
      </c>
      <c r="D17" s="119" t="s">
        <v>2454</v>
      </c>
      <c r="E17" s="114">
        <v>335757612</v>
      </c>
    </row>
    <row r="18" spans="1:5" ht="18" x14ac:dyDescent="0.25">
      <c r="A18" s="117" t="str">
        <f>VLOOKUP(B18,'[1]LISTADO ATM'!$A$2:$C$817,3,0)</f>
        <v>SUR</v>
      </c>
      <c r="B18" s="117">
        <v>677</v>
      </c>
      <c r="C18" s="117" t="str">
        <f>VLOOKUP(B18,'[1]LISTADO ATM'!$A$2:$B$816,2,0)</f>
        <v>ATM PBG Villa Jaragua</v>
      </c>
      <c r="D18" s="119" t="s">
        <v>2454</v>
      </c>
      <c r="E18" s="114">
        <v>335757604</v>
      </c>
    </row>
    <row r="19" spans="1:5" ht="18.75" customHeight="1" x14ac:dyDescent="0.25">
      <c r="A19" s="117" t="str">
        <f>VLOOKUP(B19,'[1]LISTADO ATM'!$A$2:$C$817,3,0)</f>
        <v>DISTRITO NACIONAL</v>
      </c>
      <c r="B19" s="117">
        <v>900</v>
      </c>
      <c r="C19" s="117" t="str">
        <f>VLOOKUP(B19,'[1]LISTADO ATM'!$A$2:$B$816,2,0)</f>
        <v xml:space="preserve">ATM UNP Merca Santo Domingo </v>
      </c>
      <c r="D19" s="119" t="s">
        <v>2454</v>
      </c>
      <c r="E19" s="114" t="s">
        <v>2521</v>
      </c>
    </row>
    <row r="20" spans="1:5" ht="18" x14ac:dyDescent="0.25">
      <c r="A20" s="117" t="str">
        <f>VLOOKUP(B20,'[1]LISTADO ATM'!$A$2:$C$817,3,0)</f>
        <v>DISTRITO NACIONAL</v>
      </c>
      <c r="B20" s="117">
        <v>183</v>
      </c>
      <c r="C20" s="117" t="str">
        <f>VLOOKUP(B20,'[1]LISTADO ATM'!$A$2:$B$816,2,0)</f>
        <v>ATM Estación Nativa Km. 22 Aut. Duarte.</v>
      </c>
      <c r="D20" s="119" t="s">
        <v>2454</v>
      </c>
      <c r="E20" s="114" t="s">
        <v>2522</v>
      </c>
    </row>
    <row r="21" spans="1:5" ht="18" x14ac:dyDescent="0.25">
      <c r="A21" s="117" t="str">
        <f>VLOOKUP(B21,'[1]LISTADO ATM'!$A$2:$C$817,3,0)</f>
        <v>NORTE</v>
      </c>
      <c r="B21" s="117">
        <v>679</v>
      </c>
      <c r="C21" s="117" t="str">
        <f>VLOOKUP(B21,'[1]LISTADO ATM'!$A$2:$B$816,2,0)</f>
        <v>ATM Base Aerea Puerto Plata</v>
      </c>
      <c r="D21" s="119" t="s">
        <v>2454</v>
      </c>
      <c r="E21" s="114">
        <v>335757700</v>
      </c>
    </row>
    <row r="22" spans="1:5" ht="18.75" customHeight="1" x14ac:dyDescent="0.25">
      <c r="A22" s="117" t="str">
        <f>VLOOKUP(B22,'[1]LISTADO ATM'!$A$2:$C$817,3,0)</f>
        <v>SUR</v>
      </c>
      <c r="B22" s="117">
        <v>584</v>
      </c>
      <c r="C22" s="117" t="str">
        <f>VLOOKUP(B22,'[1]LISTADO ATM'!$A$2:$B$816,2,0)</f>
        <v xml:space="preserve">ATM Oficina San Cristóbal I </v>
      </c>
      <c r="D22" s="119" t="s">
        <v>2454</v>
      </c>
      <c r="E22" s="114">
        <v>335757679</v>
      </c>
    </row>
    <row r="23" spans="1:5" ht="18" x14ac:dyDescent="0.25">
      <c r="A23" s="117" t="str">
        <f>VLOOKUP(B23,'[1]LISTADO ATM'!$A$2:$C$817,3,0)</f>
        <v>ESTE</v>
      </c>
      <c r="B23" s="117">
        <v>630</v>
      </c>
      <c r="C23" s="117" t="str">
        <f>VLOOKUP(B23,'[1]LISTADO ATM'!$A$2:$B$816,2,0)</f>
        <v xml:space="preserve">ATM Oficina Plaza Zaglul (SPM) </v>
      </c>
      <c r="D23" s="119" t="s">
        <v>2454</v>
      </c>
      <c r="E23" s="114">
        <v>335757701</v>
      </c>
    </row>
    <row r="24" spans="1:5" ht="18" x14ac:dyDescent="0.25">
      <c r="A24" s="117" t="str">
        <f>VLOOKUP(B24,'[1]LISTADO ATM'!$A$2:$C$817,3,0)</f>
        <v>NORTE</v>
      </c>
      <c r="B24" s="117">
        <v>144</v>
      </c>
      <c r="C24" s="117" t="str">
        <f>VLOOKUP(B24,'[1]LISTADO ATM'!$A$2:$B$816,2,0)</f>
        <v xml:space="preserve">ATM Oficina Villa Altagracia </v>
      </c>
      <c r="D24" s="119" t="s">
        <v>2454</v>
      </c>
      <c r="E24" s="114">
        <v>335757702</v>
      </c>
    </row>
    <row r="25" spans="1:5" ht="18.75" thickBot="1" x14ac:dyDescent="0.3">
      <c r="A25" s="110" t="s">
        <v>2427</v>
      </c>
      <c r="B25" s="121">
        <f>COUNT(B15:B24)</f>
        <v>10</v>
      </c>
      <c r="C25" s="107"/>
      <c r="D25" s="108"/>
      <c r="E25" s="109"/>
    </row>
    <row r="26" spans="1:5" ht="15.75" thickBot="1" x14ac:dyDescent="0.3"/>
    <row r="27" spans="1:5" ht="18.75" thickBot="1" x14ac:dyDescent="0.3">
      <c r="A27" s="138" t="s">
        <v>2430</v>
      </c>
      <c r="B27" s="139"/>
      <c r="C27" s="139"/>
      <c r="D27" s="139"/>
      <c r="E27" s="140"/>
    </row>
    <row r="28" spans="1:5" ht="18.75" customHeight="1" x14ac:dyDescent="0.25">
      <c r="A28" s="105" t="s">
        <v>15</v>
      </c>
      <c r="B28" s="105" t="s">
        <v>2425</v>
      </c>
      <c r="C28" s="106" t="s">
        <v>46</v>
      </c>
      <c r="D28" s="106" t="s">
        <v>2432</v>
      </c>
      <c r="E28" s="106" t="s">
        <v>2426</v>
      </c>
    </row>
    <row r="29" spans="1:5" ht="18" x14ac:dyDescent="0.25">
      <c r="A29" s="117" t="str">
        <f>VLOOKUP(B29,'[1]LISTADO ATM'!$A$2:$C$817,3,0)</f>
        <v>DISTRITO NACIONAL</v>
      </c>
      <c r="B29" s="117">
        <v>724</v>
      </c>
      <c r="C29" s="117" t="str">
        <f>VLOOKUP(B29,'[1]LISTADO ATM'!$A$2:$B$816,2,0)</f>
        <v xml:space="preserve">ATM El Huacal I </v>
      </c>
      <c r="D29" s="120" t="s">
        <v>2458</v>
      </c>
      <c r="E29" s="114" t="s">
        <v>2493</v>
      </c>
    </row>
    <row r="30" spans="1:5" ht="18" x14ac:dyDescent="0.25">
      <c r="A30" s="117" t="str">
        <f>VLOOKUP(B30,'[1]LISTADO ATM'!$A$2:$C$817,3,0)</f>
        <v>NORTE</v>
      </c>
      <c r="B30" s="117">
        <v>747</v>
      </c>
      <c r="C30" s="117" t="str">
        <f>VLOOKUP(B30,'[1]LISTADO ATM'!$A$2:$B$816,2,0)</f>
        <v xml:space="preserve">ATM Club BR (Santiago) </v>
      </c>
      <c r="D30" s="120" t="s">
        <v>2458</v>
      </c>
      <c r="E30" s="114" t="s">
        <v>2512</v>
      </c>
    </row>
    <row r="31" spans="1:5" ht="18" x14ac:dyDescent="0.25">
      <c r="A31" s="117" t="str">
        <f>VLOOKUP(B31,'[1]LISTADO ATM'!$A$2:$C$817,3,0)</f>
        <v>SUR</v>
      </c>
      <c r="B31" s="117">
        <v>252</v>
      </c>
      <c r="C31" s="117" t="str">
        <f>VLOOKUP(B31,'[1]LISTADO ATM'!$A$2:$B$816,2,0)</f>
        <v xml:space="preserve">ATM Banco Agrícola (Barahona) </v>
      </c>
      <c r="D31" s="120" t="s">
        <v>2458</v>
      </c>
      <c r="E31" s="114" t="s">
        <v>2514</v>
      </c>
    </row>
    <row r="32" spans="1:5" ht="18" x14ac:dyDescent="0.25">
      <c r="A32" s="117" t="str">
        <f>VLOOKUP(B32,'[1]LISTADO ATM'!$A$2:$C$817,3,0)</f>
        <v>SUR</v>
      </c>
      <c r="B32" s="117">
        <v>984</v>
      </c>
      <c r="C32" s="117" t="str">
        <f>VLOOKUP(B32,'[1]LISTADO ATM'!$A$2:$B$816,2,0)</f>
        <v xml:space="preserve">ATM Oficina Neiba II </v>
      </c>
      <c r="D32" s="120" t="s">
        <v>2458</v>
      </c>
      <c r="E32" s="114" t="s">
        <v>2520</v>
      </c>
    </row>
    <row r="33" spans="1:5" ht="18" x14ac:dyDescent="0.25">
      <c r="A33" s="117" t="str">
        <f>VLOOKUP(B33,'[1]LISTADO ATM'!$A$2:$C$817,3,0)</f>
        <v>NORTE</v>
      </c>
      <c r="B33" s="117">
        <v>888</v>
      </c>
      <c r="C33" s="117" t="str">
        <f>VLOOKUP(B33,'[1]LISTADO ATM'!$A$2:$B$816,2,0)</f>
        <v>ATM Oficina galeria 56 II (SFM)</v>
      </c>
      <c r="D33" s="120" t="s">
        <v>2458</v>
      </c>
      <c r="E33" s="114">
        <v>335756668</v>
      </c>
    </row>
    <row r="34" spans="1:5" ht="18" x14ac:dyDescent="0.25">
      <c r="A34" s="117" t="str">
        <f>VLOOKUP(B34,'[1]LISTADO ATM'!$A$2:$C$817,3,0)</f>
        <v>DISTRITO NACIONAL</v>
      </c>
      <c r="B34" s="117">
        <v>725</v>
      </c>
      <c r="C34" s="117" t="str">
        <f>VLOOKUP(B34,'[1]LISTADO ATM'!$A$2:$B$816,2,0)</f>
        <v xml:space="preserve">ATM El Huacal II  </v>
      </c>
      <c r="D34" s="120" t="s">
        <v>2458</v>
      </c>
      <c r="E34" s="114">
        <v>335757608</v>
      </c>
    </row>
    <row r="35" spans="1:5" ht="18" x14ac:dyDescent="0.25">
      <c r="A35" s="117" t="str">
        <f>VLOOKUP(B35,'[1]LISTADO ATM'!$A$2:$C$817,3,0)</f>
        <v>DISTRITO NACIONAL</v>
      </c>
      <c r="B35" s="117">
        <v>515</v>
      </c>
      <c r="C35" s="117" t="str">
        <f>VLOOKUP(B35,'[1]LISTADO ATM'!$A$2:$B$816,2,0)</f>
        <v xml:space="preserve">ATM Oficina Agora Mall I </v>
      </c>
      <c r="D35" s="120" t="s">
        <v>2458</v>
      </c>
      <c r="E35" s="114">
        <v>335757596</v>
      </c>
    </row>
    <row r="36" spans="1:5" ht="18" x14ac:dyDescent="0.25">
      <c r="A36" s="117" t="str">
        <f>VLOOKUP(B36,'[1]LISTADO ATM'!$A$2:$C$817,3,0)</f>
        <v>DISTRITO NACIONAL</v>
      </c>
      <c r="B36" s="117">
        <v>642</v>
      </c>
      <c r="C36" s="117" t="str">
        <f>VLOOKUP(B36,'[1]LISTADO ATM'!$A$2:$B$816,2,0)</f>
        <v xml:space="preserve">ATM OMSA Sto. Dgo. </v>
      </c>
      <c r="D36" s="120" t="s">
        <v>2458</v>
      </c>
      <c r="E36" s="114" t="s">
        <v>2495</v>
      </c>
    </row>
    <row r="37" spans="1:5" ht="18.75" customHeight="1" x14ac:dyDescent="0.25">
      <c r="A37" s="117" t="str">
        <f>VLOOKUP(B37,'[1]LISTADO ATM'!$A$2:$C$817,3,0)</f>
        <v>NORTE</v>
      </c>
      <c r="B37" s="117">
        <v>752</v>
      </c>
      <c r="C37" s="117" t="str">
        <f>VLOOKUP(B37,'[1]LISTADO ATM'!$A$2:$B$816,2,0)</f>
        <v xml:space="preserve">ATM UNP Las Carolinas (La Vega) </v>
      </c>
      <c r="D37" s="120" t="s">
        <v>2458</v>
      </c>
      <c r="E37" s="114">
        <v>335757619</v>
      </c>
    </row>
    <row r="38" spans="1:5" ht="18" x14ac:dyDescent="0.25">
      <c r="A38" s="117" t="str">
        <f>VLOOKUP(B38,'[1]LISTADO ATM'!$A$2:$C$817,3,0)</f>
        <v>DISTRITO NACIONAL</v>
      </c>
      <c r="B38" s="117">
        <v>713</v>
      </c>
      <c r="C38" s="117" t="str">
        <f>VLOOKUP(B38,'[1]LISTADO ATM'!$A$2:$B$816,2,0)</f>
        <v xml:space="preserve">ATM Oficina Las Américas </v>
      </c>
      <c r="D38" s="120" t="s">
        <v>2458</v>
      </c>
      <c r="E38" s="114" t="s">
        <v>2500</v>
      </c>
    </row>
    <row r="39" spans="1:5" ht="18" x14ac:dyDescent="0.25">
      <c r="A39" s="117" t="str">
        <f>VLOOKUP(B39,'[1]LISTADO ATM'!$A$2:$C$817,3,0)</f>
        <v>DISTRITO NACIONAL</v>
      </c>
      <c r="B39" s="117">
        <v>755</v>
      </c>
      <c r="C39" s="117" t="str">
        <f>VLOOKUP(B39,'[1]LISTADO ATM'!$A$2:$B$816,2,0)</f>
        <v xml:space="preserve">ATM Oficina Galería del Este (Plaza) </v>
      </c>
      <c r="D39" s="120" t="s">
        <v>2458</v>
      </c>
      <c r="E39" s="114" t="s">
        <v>2515</v>
      </c>
    </row>
    <row r="40" spans="1:5" ht="18.75" customHeight="1" x14ac:dyDescent="0.25">
      <c r="A40" s="117" t="str">
        <f>VLOOKUP(B40,'[1]LISTADO ATM'!$A$2:$C$817,3,0)</f>
        <v>NORTE</v>
      </c>
      <c r="B40" s="117">
        <v>638</v>
      </c>
      <c r="C40" s="117" t="str">
        <f>VLOOKUP(B40,'[1]LISTADO ATM'!$A$2:$B$816,2,0)</f>
        <v xml:space="preserve">ATM S/M Yoma </v>
      </c>
      <c r="D40" s="120" t="s">
        <v>2458</v>
      </c>
      <c r="E40" s="114" t="s">
        <v>2513</v>
      </c>
    </row>
    <row r="41" spans="1:5" ht="18" x14ac:dyDescent="0.25">
      <c r="A41" s="117" t="str">
        <f>VLOOKUP(B41,'[1]LISTADO ATM'!$A$2:$C$817,3,0)</f>
        <v>SUR</v>
      </c>
      <c r="B41" s="117">
        <v>615</v>
      </c>
      <c r="C41" s="117" t="str">
        <f>VLOOKUP(B41,'[1]LISTADO ATM'!$A$2:$B$816,2,0)</f>
        <v xml:space="preserve">ATM Estación Sunix Cabral (Barahona) </v>
      </c>
      <c r="D41" s="120" t="s">
        <v>2458</v>
      </c>
      <c r="E41" s="114">
        <v>335757470</v>
      </c>
    </row>
    <row r="42" spans="1:5" ht="18" x14ac:dyDescent="0.25">
      <c r="A42" s="117" t="str">
        <f>VLOOKUP(B42,'[1]LISTADO ATM'!$A$2:$C$817,3,0)</f>
        <v>NORTE</v>
      </c>
      <c r="B42" s="117">
        <v>649</v>
      </c>
      <c r="C42" s="117" t="str">
        <f>VLOOKUP(B42,'[1]LISTADO ATM'!$A$2:$B$816,2,0)</f>
        <v xml:space="preserve">ATM Oficina Galería 56 (San Francisco de Macorís) </v>
      </c>
      <c r="D42" s="120" t="s">
        <v>2458</v>
      </c>
      <c r="E42" s="114" t="s">
        <v>2507</v>
      </c>
    </row>
    <row r="43" spans="1:5" ht="18.75" thickBot="1" x14ac:dyDescent="0.3">
      <c r="A43" s="110" t="s">
        <v>2427</v>
      </c>
      <c r="B43" s="113">
        <f>COUNT(B29:B42)</f>
        <v>14</v>
      </c>
      <c r="C43" s="108"/>
      <c r="D43" s="108"/>
      <c r="E43" s="109"/>
    </row>
    <row r="44" spans="1:5" ht="15.75" thickBot="1" x14ac:dyDescent="0.3"/>
    <row r="45" spans="1:5" ht="18.75" thickBot="1" x14ac:dyDescent="0.3">
      <c r="A45" s="143" t="s">
        <v>2428</v>
      </c>
      <c r="B45" s="144"/>
    </row>
    <row r="46" spans="1:5" ht="18.75" thickBot="1" x14ac:dyDescent="0.3">
      <c r="A46" s="145">
        <f>+B25+B43</f>
        <v>24</v>
      </c>
      <c r="B46" s="146"/>
    </row>
    <row r="47" spans="1:5" ht="15.75" thickBot="1" x14ac:dyDescent="0.3"/>
    <row r="48" spans="1:5" ht="18.75" thickBot="1" x14ac:dyDescent="0.3">
      <c r="A48" s="138" t="s">
        <v>2431</v>
      </c>
      <c r="B48" s="139"/>
      <c r="C48" s="139"/>
      <c r="D48" s="139"/>
      <c r="E48" s="140"/>
    </row>
    <row r="49" spans="1:5" ht="18" x14ac:dyDescent="0.25">
      <c r="A49" s="105" t="s">
        <v>15</v>
      </c>
      <c r="B49" s="106" t="s">
        <v>2425</v>
      </c>
      <c r="C49" s="111" t="s">
        <v>46</v>
      </c>
      <c r="D49" s="156" t="s">
        <v>2432</v>
      </c>
      <c r="E49" s="157"/>
    </row>
    <row r="50" spans="1:5" ht="18" x14ac:dyDescent="0.25">
      <c r="A50" s="117" t="str">
        <f>VLOOKUP(B50,'[1]LISTADO ATM'!$A$2:$C$817,3,0)</f>
        <v>DISTRITO NACIONAL</v>
      </c>
      <c r="B50" s="117">
        <v>815</v>
      </c>
      <c r="C50" s="117" t="str">
        <f>VLOOKUP(B50,'[1]LISTADO ATM'!$A$2:$B$816,2,0)</f>
        <v xml:space="preserve">ATM Oficina Atalaya del Mar </v>
      </c>
      <c r="D50" s="141" t="s">
        <v>2553</v>
      </c>
      <c r="E50" s="142"/>
    </row>
    <row r="51" spans="1:5" ht="18" x14ac:dyDescent="0.25">
      <c r="A51" s="117" t="str">
        <f>VLOOKUP(B51,'[1]LISTADO ATM'!$A$2:$C$817,3,0)</f>
        <v>DISTRITO NACIONAL</v>
      </c>
      <c r="B51" s="117">
        <v>302</v>
      </c>
      <c r="C51" s="117" t="str">
        <f>VLOOKUP(B51,'[1]LISTADO ATM'!$A$2:$B$816,2,0)</f>
        <v xml:space="preserve">ATM S/M Aprezio Los Mameyes  </v>
      </c>
      <c r="D51" s="141" t="s">
        <v>2491</v>
      </c>
      <c r="E51" s="142"/>
    </row>
    <row r="52" spans="1:5" ht="18" x14ac:dyDescent="0.25">
      <c r="A52" s="117" t="str">
        <f>VLOOKUP(B52,'[1]LISTADO ATM'!$A$2:$C$817,3,0)</f>
        <v>DISTRITO NACIONAL</v>
      </c>
      <c r="B52" s="117">
        <v>448</v>
      </c>
      <c r="C52" s="117" t="str">
        <f>VLOOKUP(B52,'[1]LISTADO ATM'!$A$2:$B$816,2,0)</f>
        <v xml:space="preserve">ATM Club Banco Central </v>
      </c>
      <c r="D52" s="141" t="s">
        <v>2491</v>
      </c>
      <c r="E52" s="142"/>
    </row>
    <row r="53" spans="1:5" ht="18" x14ac:dyDescent="0.25">
      <c r="A53" s="117" t="str">
        <f>VLOOKUP(B53,'[1]LISTADO ATM'!$A$2:$C$817,3,0)</f>
        <v>NORTE</v>
      </c>
      <c r="B53" s="117">
        <v>463</v>
      </c>
      <c r="C53" s="117" t="str">
        <f>VLOOKUP(B53,'[1]LISTADO ATM'!$A$2:$B$816,2,0)</f>
        <v xml:space="preserve">ATM La Sirena El Embrujo </v>
      </c>
      <c r="D53" s="141" t="s">
        <v>2474</v>
      </c>
      <c r="E53" s="142"/>
    </row>
    <row r="54" spans="1:5" ht="18" x14ac:dyDescent="0.25">
      <c r="A54" s="117" t="str">
        <f>VLOOKUP(B54,'[1]LISTADO ATM'!$A$2:$C$817,3,0)</f>
        <v>DISTRITO NACIONAL</v>
      </c>
      <c r="B54" s="117">
        <v>593</v>
      </c>
      <c r="C54" s="117" t="str">
        <f>VLOOKUP(B54,'[1]LISTADO ATM'!$A$2:$B$816,2,0)</f>
        <v xml:space="preserve">ATM Ministerio Fuerzas Armadas II </v>
      </c>
      <c r="D54" s="141" t="s">
        <v>2474</v>
      </c>
      <c r="E54" s="142"/>
    </row>
    <row r="55" spans="1:5" ht="18" x14ac:dyDescent="0.25">
      <c r="A55" s="117" t="str">
        <f>VLOOKUP(B55,'[1]LISTADO ATM'!$A$2:$C$817,3,0)</f>
        <v>DISTRITO NACIONAL</v>
      </c>
      <c r="B55" s="117">
        <v>659</v>
      </c>
      <c r="C55" s="117" t="str">
        <f>VLOOKUP(B55,'[1]LISTADO ATM'!$A$2:$B$816,2,0)</f>
        <v>ATM Down Town Center</v>
      </c>
      <c r="D55" s="141" t="s">
        <v>2474</v>
      </c>
      <c r="E55" s="142"/>
    </row>
    <row r="56" spans="1:5" ht="18" x14ac:dyDescent="0.25">
      <c r="A56" s="117" t="str">
        <f>VLOOKUP(B56,'[1]LISTADO ATM'!$A$2:$C$817,3,0)</f>
        <v>DISTRITO NACIONAL</v>
      </c>
      <c r="B56" s="117">
        <v>876</v>
      </c>
      <c r="C56" s="117" t="str">
        <f>VLOOKUP(B56,'[1]LISTADO ATM'!$A$2:$B$816,2,0)</f>
        <v xml:space="preserve">ATM Estación Next Abraham Lincoln </v>
      </c>
      <c r="D56" s="141" t="s">
        <v>2491</v>
      </c>
      <c r="E56" s="142"/>
    </row>
    <row r="57" spans="1:5" ht="18" x14ac:dyDescent="0.25">
      <c r="A57" s="117" t="str">
        <f>VLOOKUP(B57,'[1]LISTADO ATM'!$A$2:$C$817,3,0)</f>
        <v>DISTRITO NACIONAL</v>
      </c>
      <c r="B57" s="117">
        <v>394</v>
      </c>
      <c r="C57" s="117" t="str">
        <f>VLOOKUP(B57,'[1]LISTADO ATM'!$A$2:$B$816,2,0)</f>
        <v xml:space="preserve">ATM Multicentro La Sirena Luperón </v>
      </c>
      <c r="D57" s="141" t="s">
        <v>2474</v>
      </c>
      <c r="E57" s="142"/>
    </row>
    <row r="58" spans="1:5" ht="18" x14ac:dyDescent="0.25">
      <c r="A58" s="117" t="str">
        <f>VLOOKUP(B58,'[1]LISTADO ATM'!$A$2:$C$817,3,0)</f>
        <v>SUR</v>
      </c>
      <c r="B58" s="117">
        <v>84</v>
      </c>
      <c r="C58" s="117" t="str">
        <f>VLOOKUP(B58,'[1]LISTADO ATM'!$A$2:$B$816,2,0)</f>
        <v xml:space="preserve">ATM Oficina Multicentro Sirena San Cristóbal </v>
      </c>
      <c r="D58" s="141" t="s">
        <v>2474</v>
      </c>
      <c r="E58" s="142"/>
    </row>
    <row r="59" spans="1:5" ht="18" x14ac:dyDescent="0.25">
      <c r="A59" s="117" t="str">
        <f>VLOOKUP(B59,'[1]LISTADO ATM'!$A$2:$C$817,3,0)</f>
        <v>DISTRITO NACIONAL</v>
      </c>
      <c r="B59" s="117">
        <v>911</v>
      </c>
      <c r="C59" s="117" t="str">
        <f>VLOOKUP(B59,'[1]LISTADO ATM'!$A$2:$B$816,2,0)</f>
        <v xml:space="preserve">ATM Oficina Venezuela II </v>
      </c>
      <c r="D59" s="141" t="s">
        <v>2491</v>
      </c>
      <c r="E59" s="142"/>
    </row>
    <row r="60" spans="1:5" ht="18" x14ac:dyDescent="0.25">
      <c r="A60" s="117" t="str">
        <f>VLOOKUP(B60,'[1]LISTADO ATM'!$A$2:$C$817,3,0)</f>
        <v>NORTE</v>
      </c>
      <c r="B60" s="117">
        <v>136</v>
      </c>
      <c r="C60" s="117" t="str">
        <f>VLOOKUP(B60,'[1]LISTADO ATM'!$A$2:$B$816,2,0)</f>
        <v>ATM S/M Xtra (Santiago)</v>
      </c>
      <c r="D60" s="141" t="s">
        <v>2491</v>
      </c>
      <c r="E60" s="142"/>
    </row>
    <row r="61" spans="1:5" ht="18" x14ac:dyDescent="0.25">
      <c r="A61" s="117" t="str">
        <f>VLOOKUP(B61,'[1]LISTADO ATM'!$A$2:$C$817,3,0)</f>
        <v>DISTRITO NACIONAL</v>
      </c>
      <c r="B61" s="117">
        <v>980</v>
      </c>
      <c r="C61" s="117" t="str">
        <f>VLOOKUP(B61,'[1]LISTADO ATM'!$A$2:$B$816,2,0)</f>
        <v xml:space="preserve">ATM Oficina Bella Vista Mall II </v>
      </c>
      <c r="D61" s="141" t="s">
        <v>2474</v>
      </c>
      <c r="E61" s="142"/>
    </row>
    <row r="62" spans="1:5" ht="18" x14ac:dyDescent="0.25">
      <c r="A62" s="117" t="str">
        <f>VLOOKUP(B62,'[1]LISTADO ATM'!$A$2:$C$817,3,0)</f>
        <v>SUR</v>
      </c>
      <c r="B62" s="117">
        <v>48</v>
      </c>
      <c r="C62" s="117" t="str">
        <f>VLOOKUP(B62,'[1]LISTADO ATM'!$A$2:$B$816,2,0)</f>
        <v xml:space="preserve">ATM Autoservicio Neiba I </v>
      </c>
      <c r="D62" s="141" t="s">
        <v>2474</v>
      </c>
      <c r="E62" s="142"/>
    </row>
    <row r="63" spans="1:5" ht="18" x14ac:dyDescent="0.25">
      <c r="A63" s="117" t="str">
        <f>VLOOKUP(B63,'[1]LISTADO ATM'!$A$2:$C$817,3,0)</f>
        <v>NORTE</v>
      </c>
      <c r="B63" s="117">
        <v>350</v>
      </c>
      <c r="C63" s="117" t="str">
        <f>VLOOKUP(B63,'[1]LISTADO ATM'!$A$2:$B$816,2,0)</f>
        <v xml:space="preserve">ATM Oficina Villa Tapia </v>
      </c>
      <c r="D63" s="141" t="s">
        <v>2474</v>
      </c>
      <c r="E63" s="142"/>
    </row>
    <row r="64" spans="1:5" ht="18" x14ac:dyDescent="0.25">
      <c r="A64" s="117" t="str">
        <f>VLOOKUP(B64,'[1]LISTADO ATM'!$A$2:$C$817,3,0)</f>
        <v>SUR</v>
      </c>
      <c r="B64" s="117">
        <v>301</v>
      </c>
      <c r="C64" s="117" t="str">
        <f>VLOOKUP(B64,'[1]LISTADO ATM'!$A$2:$B$816,2,0)</f>
        <v xml:space="preserve">ATM UNP Alfa y Omega (Barahona) </v>
      </c>
      <c r="D64" s="141" t="s">
        <v>2474</v>
      </c>
      <c r="E64" s="142"/>
    </row>
    <row r="65" spans="1:5" ht="18.75" thickBot="1" x14ac:dyDescent="0.3">
      <c r="A65" s="117" t="str">
        <f>VLOOKUP(B65,'[1]LISTADO ATM'!$A$2:$C$817,3,0)</f>
        <v>NORTE</v>
      </c>
      <c r="B65" s="117">
        <v>757</v>
      </c>
      <c r="C65" s="117" t="str">
        <f>VLOOKUP(B65,'[1]LISTADO ATM'!$A$2:$B$816,2,0)</f>
        <v xml:space="preserve">ATM UNP Plaza Paseo (Santiago) </v>
      </c>
      <c r="D65" s="141" t="s">
        <v>2474</v>
      </c>
      <c r="E65" s="142"/>
    </row>
    <row r="66" spans="1:5" ht="18.75" thickBot="1" x14ac:dyDescent="0.3">
      <c r="A66" s="110" t="s">
        <v>2427</v>
      </c>
      <c r="B66" s="123">
        <f>COUNT(B50:B65)</f>
        <v>16</v>
      </c>
      <c r="C66" s="108"/>
      <c r="D66" s="108"/>
      <c r="E66" s="109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27" priority="1837"/>
    <cfRule type="duplicateValues" dxfId="226" priority="1876"/>
  </conditionalFormatting>
  <conditionalFormatting sqref="E50">
    <cfRule type="duplicateValues" dxfId="225" priority="98"/>
  </conditionalFormatting>
  <conditionalFormatting sqref="E50">
    <cfRule type="duplicateValues" dxfId="224" priority="97"/>
  </conditionalFormatting>
  <conditionalFormatting sqref="B44:B48 B26:B27 B1:B8 B12:B13">
    <cfRule type="duplicateValues" dxfId="223" priority="96"/>
  </conditionalFormatting>
  <conditionalFormatting sqref="B44:B48 B26:B27">
    <cfRule type="duplicateValues" dxfId="222" priority="95"/>
  </conditionalFormatting>
  <conditionalFormatting sqref="E66 E43:E49 E1:E8 E11:E13 E25:E27">
    <cfRule type="duplicateValues" dxfId="221" priority="94"/>
  </conditionalFormatting>
  <conditionalFormatting sqref="E36:E37">
    <cfRule type="duplicateValues" dxfId="220" priority="93"/>
  </conditionalFormatting>
  <conditionalFormatting sqref="E36:E37">
    <cfRule type="duplicateValues" dxfId="219" priority="90"/>
    <cfRule type="duplicateValues" dxfId="218" priority="91"/>
    <cfRule type="duplicateValues" dxfId="217" priority="92"/>
  </conditionalFormatting>
  <conditionalFormatting sqref="E36:E37">
    <cfRule type="duplicateValues" dxfId="216" priority="88"/>
    <cfRule type="duplicateValues" dxfId="215" priority="89"/>
  </conditionalFormatting>
  <conditionalFormatting sqref="E36:E37">
    <cfRule type="duplicateValues" dxfId="214" priority="87"/>
  </conditionalFormatting>
  <conditionalFormatting sqref="E29">
    <cfRule type="duplicateValues" dxfId="213" priority="86"/>
  </conditionalFormatting>
  <conditionalFormatting sqref="E29">
    <cfRule type="duplicateValues" dxfId="212" priority="83"/>
    <cfRule type="duplicateValues" dxfId="211" priority="84"/>
    <cfRule type="duplicateValues" dxfId="210" priority="85"/>
  </conditionalFormatting>
  <conditionalFormatting sqref="E29">
    <cfRule type="duplicateValues" dxfId="209" priority="81"/>
    <cfRule type="duplicateValues" dxfId="208" priority="82"/>
  </conditionalFormatting>
  <conditionalFormatting sqref="E43:E49 E1:E8 E11:E13 E25:E27">
    <cfRule type="duplicateValues" dxfId="207" priority="99"/>
  </conditionalFormatting>
  <conditionalFormatting sqref="E51">
    <cfRule type="duplicateValues" dxfId="206" priority="80"/>
  </conditionalFormatting>
  <conditionalFormatting sqref="E52">
    <cfRule type="duplicateValues" dxfId="205" priority="79"/>
  </conditionalFormatting>
  <conditionalFormatting sqref="E54">
    <cfRule type="duplicateValues" dxfId="204" priority="78"/>
  </conditionalFormatting>
  <conditionalFormatting sqref="E55">
    <cfRule type="duplicateValues" dxfId="203" priority="77"/>
  </conditionalFormatting>
  <conditionalFormatting sqref="E10">
    <cfRule type="duplicateValues" dxfId="202" priority="71"/>
  </conditionalFormatting>
  <conditionalFormatting sqref="E10">
    <cfRule type="duplicateValues" dxfId="201" priority="72"/>
    <cfRule type="duplicateValues" dxfId="200" priority="73"/>
    <cfRule type="duplicateValues" dxfId="199" priority="74"/>
  </conditionalFormatting>
  <conditionalFormatting sqref="E10">
    <cfRule type="duplicateValues" dxfId="198" priority="75"/>
    <cfRule type="duplicateValues" dxfId="197" priority="76"/>
  </conditionalFormatting>
  <conditionalFormatting sqref="E38 E40:E41">
    <cfRule type="duplicateValues" dxfId="196" priority="100"/>
  </conditionalFormatting>
  <conditionalFormatting sqref="E38 E40:E41">
    <cfRule type="duplicateValues" dxfId="195" priority="101"/>
    <cfRule type="duplicateValues" dxfId="194" priority="102"/>
    <cfRule type="duplicateValues" dxfId="193" priority="103"/>
  </conditionalFormatting>
  <conditionalFormatting sqref="E38 E40:E41">
    <cfRule type="duplicateValues" dxfId="192" priority="104"/>
    <cfRule type="duplicateValues" dxfId="191" priority="105"/>
  </conditionalFormatting>
  <conditionalFormatting sqref="B40:B42 B29 B36:B38">
    <cfRule type="duplicateValues" dxfId="190" priority="106"/>
    <cfRule type="duplicateValues" dxfId="189" priority="107"/>
    <cfRule type="duplicateValues" dxfId="188" priority="108"/>
  </conditionalFormatting>
  <conditionalFormatting sqref="B40:B42 B29 B36:B38">
    <cfRule type="duplicateValues" dxfId="187" priority="109"/>
    <cfRule type="duplicateValues" dxfId="186" priority="110"/>
    <cfRule type="duplicateValues" dxfId="185" priority="111"/>
    <cfRule type="duplicateValues" dxfId="184" priority="112"/>
  </conditionalFormatting>
  <conditionalFormatting sqref="B40:B42 B29 B36:B38">
    <cfRule type="duplicateValues" dxfId="183" priority="113"/>
  </conditionalFormatting>
  <conditionalFormatting sqref="B66 B43:B49 B1:B8 B30:B35 B39 B10:B13 B15:B27">
    <cfRule type="duplicateValues" dxfId="182" priority="114"/>
    <cfRule type="duplicateValues" dxfId="181" priority="115"/>
    <cfRule type="duplicateValues" dxfId="180" priority="116"/>
  </conditionalFormatting>
  <conditionalFormatting sqref="B66 B43:B49 B1:B8 B30:B35 B39 B10:B13 B15:B27">
    <cfRule type="duplicateValues" dxfId="179" priority="117"/>
    <cfRule type="duplicateValues" dxfId="178" priority="118"/>
    <cfRule type="duplicateValues" dxfId="177" priority="119"/>
    <cfRule type="duplicateValues" dxfId="176" priority="120"/>
  </conditionalFormatting>
  <conditionalFormatting sqref="B66 B43:B49 B1:B8 B30:B35 B39 B10:B13 B15:B27">
    <cfRule type="duplicateValues" dxfId="175" priority="121"/>
  </conditionalFormatting>
  <conditionalFormatting sqref="B29:B61 B1:B8 B10:B13 B15:B27 B66">
    <cfRule type="duplicateValues" dxfId="174" priority="122"/>
    <cfRule type="duplicateValues" dxfId="173" priority="123"/>
    <cfRule type="duplicateValues" dxfId="172" priority="124"/>
  </conditionalFormatting>
  <conditionalFormatting sqref="E30:E35 E15:E24 E39 E42">
    <cfRule type="duplicateValues" dxfId="171" priority="125"/>
  </conditionalFormatting>
  <conditionalFormatting sqref="E30:E35 E15:E24 E39 E42">
    <cfRule type="duplicateValues" dxfId="170" priority="126"/>
    <cfRule type="duplicateValues" dxfId="169" priority="127"/>
    <cfRule type="duplicateValues" dxfId="168" priority="128"/>
  </conditionalFormatting>
  <conditionalFormatting sqref="E30:E35 E15:E24 E39 E42">
    <cfRule type="duplicateValues" dxfId="167" priority="129"/>
    <cfRule type="duplicateValues" dxfId="166" priority="130"/>
  </conditionalFormatting>
  <conditionalFormatting sqref="B30:B35 B39 B10 B15:B24">
    <cfRule type="duplicateValues" dxfId="165" priority="131"/>
  </conditionalFormatting>
  <conditionalFormatting sqref="E57">
    <cfRule type="duplicateValues" dxfId="164" priority="70"/>
  </conditionalFormatting>
  <conditionalFormatting sqref="E56">
    <cfRule type="duplicateValues" dxfId="163" priority="69"/>
  </conditionalFormatting>
  <conditionalFormatting sqref="E59">
    <cfRule type="duplicateValues" dxfId="162" priority="68"/>
  </conditionalFormatting>
  <conditionalFormatting sqref="E58">
    <cfRule type="duplicateValues" dxfId="161" priority="67"/>
  </conditionalFormatting>
  <conditionalFormatting sqref="E60">
    <cfRule type="duplicateValues" dxfId="160" priority="66"/>
  </conditionalFormatting>
  <conditionalFormatting sqref="E61">
    <cfRule type="duplicateValues" dxfId="159" priority="65"/>
  </conditionalFormatting>
  <conditionalFormatting sqref="E10">
    <cfRule type="duplicateValues" dxfId="158" priority="132"/>
  </conditionalFormatting>
  <conditionalFormatting sqref="E10">
    <cfRule type="duplicateValues" dxfId="157" priority="133"/>
    <cfRule type="duplicateValues" dxfId="156" priority="134"/>
    <cfRule type="duplicateValues" dxfId="155" priority="135"/>
  </conditionalFormatting>
  <conditionalFormatting sqref="E10">
    <cfRule type="duplicateValues" dxfId="154" priority="136"/>
    <cfRule type="duplicateValues" dxfId="153" priority="137"/>
  </conditionalFormatting>
  <conditionalFormatting sqref="E10">
    <cfRule type="duplicateValues" dxfId="152" priority="138"/>
  </conditionalFormatting>
  <conditionalFormatting sqref="E10">
    <cfRule type="duplicateValues" dxfId="151" priority="139"/>
    <cfRule type="duplicateValues" dxfId="150" priority="140"/>
    <cfRule type="duplicateValues" dxfId="149" priority="141"/>
  </conditionalFormatting>
  <conditionalFormatting sqref="E10">
    <cfRule type="duplicateValues" dxfId="148" priority="142"/>
    <cfRule type="duplicateValues" dxfId="147" priority="143"/>
  </conditionalFormatting>
  <conditionalFormatting sqref="B62">
    <cfRule type="duplicateValues" dxfId="146" priority="51"/>
    <cfRule type="duplicateValues" dxfId="145" priority="52"/>
    <cfRule type="duplicateValues" dxfId="144" priority="53"/>
  </conditionalFormatting>
  <conditionalFormatting sqref="E62">
    <cfRule type="duplicateValues" dxfId="143" priority="50"/>
  </conditionalFormatting>
  <conditionalFormatting sqref="B62">
    <cfRule type="duplicateValues" dxfId="142" priority="54"/>
    <cfRule type="duplicateValues" dxfId="141" priority="55"/>
    <cfRule type="duplicateValues" dxfId="140" priority="56"/>
  </conditionalFormatting>
  <conditionalFormatting sqref="B62">
    <cfRule type="duplicateValues" dxfId="139" priority="57"/>
    <cfRule type="duplicateValues" dxfId="138" priority="58"/>
    <cfRule type="duplicateValues" dxfId="137" priority="59"/>
    <cfRule type="duplicateValues" dxfId="136" priority="60"/>
  </conditionalFormatting>
  <conditionalFormatting sqref="B62">
    <cfRule type="duplicateValues" dxfId="135" priority="61"/>
  </conditionalFormatting>
  <conditionalFormatting sqref="B62">
    <cfRule type="duplicateValues" dxfId="134" priority="62"/>
  </conditionalFormatting>
  <conditionalFormatting sqref="B62">
    <cfRule type="duplicateValues" dxfId="133" priority="63"/>
    <cfRule type="duplicateValues" dxfId="132" priority="64"/>
  </conditionalFormatting>
  <conditionalFormatting sqref="B63">
    <cfRule type="duplicateValues" dxfId="131" priority="36"/>
    <cfRule type="duplicateValues" dxfId="130" priority="37"/>
    <cfRule type="duplicateValues" dxfId="129" priority="38"/>
  </conditionalFormatting>
  <conditionalFormatting sqref="E63">
    <cfRule type="duplicateValues" dxfId="128" priority="35"/>
  </conditionalFormatting>
  <conditionalFormatting sqref="B63">
    <cfRule type="duplicateValues" dxfId="127" priority="39"/>
    <cfRule type="duplicateValues" dxfId="126" priority="40"/>
    <cfRule type="duplicateValues" dxfId="125" priority="41"/>
  </conditionalFormatting>
  <conditionalFormatting sqref="B63">
    <cfRule type="duplicateValues" dxfId="124" priority="42"/>
    <cfRule type="duplicateValues" dxfId="123" priority="43"/>
    <cfRule type="duplicateValues" dxfId="122" priority="44"/>
    <cfRule type="duplicateValues" dxfId="121" priority="45"/>
  </conditionalFormatting>
  <conditionalFormatting sqref="B63">
    <cfRule type="duplicateValues" dxfId="120" priority="46"/>
  </conditionalFormatting>
  <conditionalFormatting sqref="B63">
    <cfRule type="duplicateValues" dxfId="119" priority="47"/>
  </conditionalFormatting>
  <conditionalFormatting sqref="B63">
    <cfRule type="duplicateValues" dxfId="118" priority="48"/>
    <cfRule type="duplicateValues" dxfId="117" priority="49"/>
  </conditionalFormatting>
  <conditionalFormatting sqref="B66 B1:B63">
    <cfRule type="duplicateValues" dxfId="116" priority="34"/>
  </conditionalFormatting>
  <conditionalFormatting sqref="B64">
    <cfRule type="duplicateValues" dxfId="115" priority="20"/>
    <cfRule type="duplicateValues" dxfId="114" priority="21"/>
    <cfRule type="duplicateValues" dxfId="113" priority="22"/>
  </conditionalFormatting>
  <conditionalFormatting sqref="E64">
    <cfRule type="duplicateValues" dxfId="112" priority="19"/>
  </conditionalFormatting>
  <conditionalFormatting sqref="B64">
    <cfRule type="duplicateValues" dxfId="111" priority="23"/>
    <cfRule type="duplicateValues" dxfId="110" priority="24"/>
    <cfRule type="duplicateValues" dxfId="109" priority="25"/>
  </conditionalFormatting>
  <conditionalFormatting sqref="B64">
    <cfRule type="duplicateValues" dxfId="108" priority="26"/>
    <cfRule type="duplicateValues" dxfId="107" priority="27"/>
    <cfRule type="duplicateValues" dxfId="106" priority="28"/>
    <cfRule type="duplicateValues" dxfId="105" priority="29"/>
  </conditionalFormatting>
  <conditionalFormatting sqref="B64">
    <cfRule type="duplicateValues" dxfId="104" priority="30"/>
  </conditionalFormatting>
  <conditionalFormatting sqref="B64">
    <cfRule type="duplicateValues" dxfId="103" priority="31"/>
  </conditionalFormatting>
  <conditionalFormatting sqref="B64">
    <cfRule type="duplicateValues" dxfId="102" priority="32"/>
    <cfRule type="duplicateValues" dxfId="101" priority="33"/>
  </conditionalFormatting>
  <conditionalFormatting sqref="B64">
    <cfRule type="duplicateValues" dxfId="100" priority="18"/>
  </conditionalFormatting>
  <conditionalFormatting sqref="B65">
    <cfRule type="duplicateValues" dxfId="99" priority="4"/>
    <cfRule type="duplicateValues" dxfId="98" priority="5"/>
    <cfRule type="duplicateValues" dxfId="97" priority="6"/>
  </conditionalFormatting>
  <conditionalFormatting sqref="E65">
    <cfRule type="duplicateValues" dxfId="96" priority="3"/>
  </conditionalFormatting>
  <conditionalFormatting sqref="B65">
    <cfRule type="duplicateValues" dxfId="95" priority="7"/>
    <cfRule type="duplicateValues" dxfId="94" priority="8"/>
    <cfRule type="duplicateValues" dxfId="93" priority="9"/>
  </conditionalFormatting>
  <conditionalFormatting sqref="B65">
    <cfRule type="duplicateValues" dxfId="92" priority="10"/>
    <cfRule type="duplicateValues" dxfId="91" priority="11"/>
    <cfRule type="duplicateValues" dxfId="90" priority="12"/>
    <cfRule type="duplicateValues" dxfId="89" priority="13"/>
  </conditionalFormatting>
  <conditionalFormatting sqref="B65">
    <cfRule type="duplicateValues" dxfId="88" priority="14"/>
  </conditionalFormatting>
  <conditionalFormatting sqref="B65">
    <cfRule type="duplicateValues" dxfId="87" priority="15"/>
  </conditionalFormatting>
  <conditionalFormatting sqref="B65">
    <cfRule type="duplicateValues" dxfId="86" priority="16"/>
    <cfRule type="duplicateValues" dxfId="85" priority="17"/>
  </conditionalFormatting>
  <conditionalFormatting sqref="B65">
    <cfRule type="duplicateValues" dxfId="84" priority="2"/>
  </conditionalFormatting>
  <conditionalFormatting sqref="B1:B66">
    <cfRule type="duplicateValues" dxfId="83" priority="1"/>
  </conditionalFormatting>
  <conditionalFormatting sqref="E66 E53 E15:E27 E29:E50 E1:E13">
    <cfRule type="duplicateValues" dxfId="82" priority="144"/>
  </conditionalFormatting>
  <conditionalFormatting sqref="B10">
    <cfRule type="duplicateValues" dxfId="81" priority="145"/>
    <cfRule type="duplicateValues" dxfId="80" priority="146"/>
    <cfRule type="duplicateValues" dxfId="79" priority="147"/>
  </conditionalFormatting>
  <conditionalFormatting sqref="B10">
    <cfRule type="duplicateValues" dxfId="78" priority="148"/>
    <cfRule type="duplicateValues" dxfId="77" priority="149"/>
    <cfRule type="duplicateValues" dxfId="76" priority="150"/>
    <cfRule type="duplicateValues" dxfId="75" priority="151"/>
  </conditionalFormatting>
  <conditionalFormatting sqref="B10">
    <cfRule type="duplicateValues" dxfId="74" priority="152"/>
  </conditionalFormatting>
  <conditionalFormatting sqref="B10">
    <cfRule type="duplicateValues" dxfId="73" priority="153"/>
  </conditionalFormatting>
  <conditionalFormatting sqref="B10">
    <cfRule type="duplicateValues" dxfId="72" priority="154"/>
    <cfRule type="duplicateValues" dxfId="71" priority="155"/>
    <cfRule type="duplicateValues" dxfId="70" priority="156"/>
  </conditionalFormatting>
  <conditionalFormatting sqref="B10">
    <cfRule type="duplicateValues" dxfId="69" priority="157"/>
    <cfRule type="duplicateValues" dxfId="68" priority="158"/>
    <cfRule type="duplicateValues" dxfId="67" priority="159"/>
    <cfRule type="duplicateValues" dxfId="66" priority="160"/>
  </conditionalFormatting>
  <conditionalFormatting sqref="B50:B61">
    <cfRule type="duplicateValues" dxfId="65" priority="161"/>
    <cfRule type="duplicateValues" dxfId="64" priority="162"/>
    <cfRule type="duplicateValues" dxfId="63" priority="163"/>
  </conditionalFormatting>
  <conditionalFormatting sqref="B50:B61">
    <cfRule type="duplicateValues" dxfId="62" priority="164"/>
    <cfRule type="duplicateValues" dxfId="61" priority="165"/>
    <cfRule type="duplicateValues" dxfId="60" priority="166"/>
    <cfRule type="duplicateValues" dxfId="59" priority="167"/>
  </conditionalFormatting>
  <conditionalFormatting sqref="B50:B61">
    <cfRule type="duplicateValues" dxfId="58" priority="168"/>
  </conditionalFormatting>
  <conditionalFormatting sqref="B29:B61 B1:B8 B10:B13 B15:B27 B66">
    <cfRule type="duplicateValues" dxfId="57" priority="169"/>
  </conditionalFormatting>
  <conditionalFormatting sqref="B29:B61 B1:B8 B10:B13 B15:B27 B66">
    <cfRule type="duplicateValues" dxfId="56" priority="170"/>
    <cfRule type="duplicateValues" dxfId="55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2418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5" customFormat="1" x14ac:dyDescent="0.25">
      <c r="A348" s="77">
        <v>491</v>
      </c>
      <c r="B348" s="77" t="s">
        <v>2320</v>
      </c>
      <c r="C348" s="40" t="s">
        <v>1276</v>
      </c>
    </row>
    <row r="349" spans="1:3" x14ac:dyDescent="0.25">
      <c r="A349" s="40">
        <v>492</v>
      </c>
      <c r="B349" s="40" t="s">
        <v>2473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2477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2468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1" customFormat="1" x14ac:dyDescent="0.25">
      <c r="A430" s="115">
        <v>581</v>
      </c>
      <c r="B430" s="115" t="s">
        <v>1606</v>
      </c>
      <c r="C430" s="115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2414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5" customFormat="1" x14ac:dyDescent="0.25">
      <c r="A818" s="40">
        <v>991</v>
      </c>
      <c r="B818" s="40" t="s">
        <v>1883</v>
      </c>
      <c r="C818" s="40" t="s">
        <v>1278</v>
      </c>
    </row>
    <row r="819" spans="1:3" s="65" customFormat="1" x14ac:dyDescent="0.25">
      <c r="A819" s="40">
        <v>993</v>
      </c>
      <c r="B819" s="40" t="s">
        <v>1884</v>
      </c>
      <c r="C819" s="40" t="s">
        <v>1275</v>
      </c>
    </row>
    <row r="820" spans="1:3" s="65" customFormat="1" x14ac:dyDescent="0.25">
      <c r="A820" s="40">
        <v>994</v>
      </c>
      <c r="B820" s="40" t="s">
        <v>2262</v>
      </c>
      <c r="C820" s="40" t="s">
        <v>1275</v>
      </c>
    </row>
    <row r="821" spans="1:3" s="81" customFormat="1" x14ac:dyDescent="0.25">
      <c r="A821" s="40">
        <v>995</v>
      </c>
      <c r="B821" s="40" t="s">
        <v>1885</v>
      </c>
      <c r="C821" s="40" t="s">
        <v>1277</v>
      </c>
    </row>
    <row r="822" spans="1:3" s="81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2" t="s">
        <v>2437</v>
      </c>
      <c r="B2" s="52" t="s">
        <v>18</v>
      </c>
      <c r="C2" s="52" t="s">
        <v>2438</v>
      </c>
      <c r="D2" s="52" t="s">
        <v>2439</v>
      </c>
    </row>
    <row r="3" spans="1:5" ht="15.75" x14ac:dyDescent="0.25">
      <c r="A3" s="53"/>
      <c r="B3" s="53"/>
      <c r="C3" s="66"/>
      <c r="D3" s="66"/>
      <c r="E3" s="68"/>
    </row>
    <row r="4" spans="1:5" ht="15.75" x14ac:dyDescent="0.25">
      <c r="A4" s="53"/>
      <c r="B4" s="53"/>
      <c r="C4" s="66"/>
      <c r="D4" s="66"/>
      <c r="E4" s="68"/>
    </row>
    <row r="5" spans="1:5" ht="15.75" x14ac:dyDescent="0.25">
      <c r="A5" s="53"/>
      <c r="B5" s="53"/>
      <c r="C5" s="66"/>
      <c r="D5" s="66"/>
    </row>
    <row r="6" spans="1:5" ht="15.75" x14ac:dyDescent="0.25">
      <c r="A6" s="53"/>
      <c r="B6" s="53"/>
      <c r="C6" s="66"/>
      <c r="D6" s="66"/>
    </row>
    <row r="7" spans="1:5" ht="15.75" x14ac:dyDescent="0.25">
      <c r="A7" s="53"/>
      <c r="B7" s="53"/>
      <c r="C7" s="66"/>
      <c r="D7" s="66"/>
    </row>
    <row r="8" spans="1:5" ht="15.75" x14ac:dyDescent="0.25">
      <c r="A8" s="53"/>
      <c r="B8" s="53"/>
      <c r="C8" s="66"/>
      <c r="D8" s="66"/>
    </row>
    <row r="9" spans="1:5" ht="15.75" x14ac:dyDescent="0.25">
      <c r="A9" s="53"/>
      <c r="B9" s="53"/>
      <c r="C9" s="66"/>
      <c r="D9" s="66"/>
    </row>
    <row r="10" spans="1:5" s="64" customFormat="1" ht="15.75" x14ac:dyDescent="0.25">
      <c r="A10" s="53"/>
      <c r="B10" s="53"/>
      <c r="C10" s="66"/>
      <c r="D10" s="66"/>
    </row>
    <row r="11" spans="1:5" ht="15.75" x14ac:dyDescent="0.25">
      <c r="A11" s="53"/>
      <c r="B11" s="53"/>
      <c r="C11" s="66"/>
      <c r="D11" s="66"/>
    </row>
    <row r="12" spans="1:5" ht="15.75" x14ac:dyDescent="0.25">
      <c r="A12" s="53"/>
      <c r="B12" s="53"/>
      <c r="C12" s="66"/>
      <c r="D12" s="66"/>
    </row>
    <row r="13" spans="1:5" ht="15.75" x14ac:dyDescent="0.25">
      <c r="A13" s="53"/>
      <c r="B13" s="53"/>
      <c r="C13" s="53"/>
      <c r="D13" s="53"/>
    </row>
    <row r="14" spans="1:5" ht="15.75" x14ac:dyDescent="0.25">
      <c r="A14" s="53"/>
      <c r="B14" s="53"/>
      <c r="C14" s="53"/>
      <c r="D14" s="53"/>
    </row>
    <row r="15" spans="1:5" ht="15.75" x14ac:dyDescent="0.25">
      <c r="A15" s="53"/>
      <c r="B15" s="53"/>
      <c r="C15" s="53"/>
      <c r="D15" s="53"/>
    </row>
    <row r="16" spans="1:5" ht="15.75" x14ac:dyDescent="0.25">
      <c r="A16" s="53"/>
      <c r="B16" s="53"/>
      <c r="C16" s="53"/>
      <c r="D16" s="53"/>
    </row>
    <row r="17" spans="1:4" ht="15.75" x14ac:dyDescent="0.25">
      <c r="A17" s="53"/>
      <c r="B17" s="53"/>
      <c r="C17" s="53"/>
      <c r="D17" s="53"/>
    </row>
    <row r="18" spans="1:4" ht="15.75" x14ac:dyDescent="0.25">
      <c r="A18" s="53"/>
      <c r="B18" s="53"/>
      <c r="C18" s="53"/>
      <c r="D18" s="53"/>
    </row>
    <row r="19" spans="1:4" ht="15.75" x14ac:dyDescent="0.25">
      <c r="A19" s="50"/>
      <c r="B19" s="50"/>
      <c r="C19" s="54" t="s">
        <v>2441</v>
      </c>
      <c r="D19" s="53">
        <f>COUNTA(A3:A18)</f>
        <v>0</v>
      </c>
    </row>
    <row r="20" spans="1:4" ht="16.5" thickBot="1" x14ac:dyDescent="0.3">
      <c r="A20" s="50"/>
      <c r="B20" s="50"/>
      <c r="C20" s="55" t="s">
        <v>2442</v>
      </c>
      <c r="D20" s="53">
        <f>COUNTIFS($D$3:$D$19,"Disponible")</f>
        <v>0</v>
      </c>
    </row>
    <row r="21" spans="1:4" ht="16.5" thickBot="1" x14ac:dyDescent="0.3">
      <c r="A21" s="50"/>
      <c r="B21" s="50" t="s">
        <v>2421</v>
      </c>
      <c r="C21" s="56" t="s">
        <v>2443</v>
      </c>
      <c r="D21" s="53">
        <f>COUNTIFS($D$3:$D$19,"No Disponible")</f>
        <v>0</v>
      </c>
    </row>
    <row r="22" spans="1:4" ht="15.75" thickBot="1" x14ac:dyDescent="0.3">
      <c r="A22" s="50"/>
      <c r="B22" s="50"/>
      <c r="C22" s="56" t="s">
        <v>2444</v>
      </c>
      <c r="D22" s="57" t="e">
        <f>D20/D19</f>
        <v>#DIV/0!</v>
      </c>
    </row>
    <row r="23" spans="1:4" ht="15.75" thickBot="1" x14ac:dyDescent="0.3">
      <c r="A23" s="50"/>
      <c r="B23" s="50" t="s">
        <v>2421</v>
      </c>
      <c r="C23" s="58" t="s">
        <v>2445</v>
      </c>
      <c r="D23" s="59" t="e">
        <f>D21/D19</f>
        <v>#DIV/0!</v>
      </c>
    </row>
    <row r="24" spans="1:4" x14ac:dyDescent="0.25">
      <c r="A24" s="50"/>
      <c r="B24" s="50"/>
      <c r="C24" s="50"/>
      <c r="D24" s="50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2" t="s">
        <v>2437</v>
      </c>
      <c r="B26" s="52" t="s">
        <v>18</v>
      </c>
      <c r="C26" s="52" t="s">
        <v>2447</v>
      </c>
      <c r="D26" s="52" t="s">
        <v>2448</v>
      </c>
    </row>
    <row r="27" spans="1:4" ht="15.75" x14ac:dyDescent="0.25">
      <c r="A27" s="53">
        <v>335756590</v>
      </c>
      <c r="B27" s="53">
        <v>720</v>
      </c>
      <c r="C27" s="66" t="s">
        <v>2502</v>
      </c>
      <c r="D27" s="66" t="s">
        <v>2503</v>
      </c>
    </row>
    <row r="28" spans="1:4" ht="15.75" x14ac:dyDescent="0.25">
      <c r="A28" s="53">
        <v>335756603</v>
      </c>
      <c r="B28" s="53">
        <v>822</v>
      </c>
      <c r="C28" s="66" t="s">
        <v>2502</v>
      </c>
      <c r="D28" s="66" t="s">
        <v>2503</v>
      </c>
    </row>
    <row r="29" spans="1:4" ht="15.75" x14ac:dyDescent="0.25">
      <c r="A29" s="53">
        <v>335756614</v>
      </c>
      <c r="B29" s="53">
        <v>137</v>
      </c>
      <c r="C29" s="66" t="s">
        <v>2502</v>
      </c>
      <c r="D29" s="66" t="s">
        <v>2503</v>
      </c>
    </row>
    <row r="30" spans="1:4" ht="15.75" x14ac:dyDescent="0.25">
      <c r="A30" s="53">
        <v>335756621</v>
      </c>
      <c r="B30" s="53">
        <v>175</v>
      </c>
      <c r="C30" s="66" t="s">
        <v>2502</v>
      </c>
      <c r="D30" s="66" t="s">
        <v>2503</v>
      </c>
    </row>
    <row r="31" spans="1:4" ht="15.75" x14ac:dyDescent="0.25">
      <c r="A31" s="53">
        <v>335756627</v>
      </c>
      <c r="B31" s="53">
        <v>378</v>
      </c>
      <c r="C31" s="66" t="s">
        <v>2502</v>
      </c>
      <c r="D31" s="66" t="s">
        <v>2503</v>
      </c>
    </row>
    <row r="32" spans="1:4" s="67" customFormat="1" ht="15.75" x14ac:dyDescent="0.25">
      <c r="A32" s="53">
        <v>335757579</v>
      </c>
      <c r="B32" s="53">
        <v>801</v>
      </c>
      <c r="C32" s="66" t="s">
        <v>2502</v>
      </c>
      <c r="D32" s="66" t="s">
        <v>2503</v>
      </c>
    </row>
    <row r="33" spans="1:4" s="67" customFormat="1" ht="15.75" x14ac:dyDescent="0.25">
      <c r="A33" s="53">
        <v>335757580</v>
      </c>
      <c r="B33" s="53">
        <v>642</v>
      </c>
      <c r="C33" s="66" t="s">
        <v>2502</v>
      </c>
      <c r="D33" s="66" t="s">
        <v>2503</v>
      </c>
    </row>
    <row r="34" spans="1:4" s="67" customFormat="1" ht="15.75" x14ac:dyDescent="0.25">
      <c r="A34" s="53">
        <v>335757581</v>
      </c>
      <c r="B34" s="53">
        <v>438</v>
      </c>
      <c r="C34" s="66" t="s">
        <v>2502</v>
      </c>
      <c r="D34" s="66" t="s">
        <v>2503</v>
      </c>
    </row>
    <row r="35" spans="1:4" s="67" customFormat="1" ht="15.75" x14ac:dyDescent="0.25">
      <c r="A35" s="53">
        <v>335757582</v>
      </c>
      <c r="B35" s="53">
        <v>461</v>
      </c>
      <c r="C35" s="66" t="s">
        <v>2502</v>
      </c>
      <c r="D35" s="66" t="s">
        <v>2503</v>
      </c>
    </row>
    <row r="36" spans="1:4" s="67" customFormat="1" ht="15.75" x14ac:dyDescent="0.25">
      <c r="A36" s="53">
        <v>335757584</v>
      </c>
      <c r="B36" s="53">
        <v>568</v>
      </c>
      <c r="C36" s="66" t="s">
        <v>2502</v>
      </c>
      <c r="D36" s="66" t="s">
        <v>2503</v>
      </c>
    </row>
    <row r="37" spans="1:4" s="67" customFormat="1" ht="15.75" x14ac:dyDescent="0.25">
      <c r="A37" s="53">
        <v>335757585</v>
      </c>
      <c r="B37" s="53">
        <v>552</v>
      </c>
      <c r="C37" s="66" t="s">
        <v>2502</v>
      </c>
      <c r="D37" s="66" t="s">
        <v>2503</v>
      </c>
    </row>
    <row r="38" spans="1:4" s="67" customFormat="1" ht="15.75" x14ac:dyDescent="0.25">
      <c r="A38" s="53">
        <v>335757586</v>
      </c>
      <c r="B38" s="53">
        <v>495</v>
      </c>
      <c r="C38" s="66" t="s">
        <v>2502</v>
      </c>
      <c r="D38" s="66" t="s">
        <v>2503</v>
      </c>
    </row>
    <row r="39" spans="1:4" s="69" customFormat="1" ht="15.75" x14ac:dyDescent="0.25">
      <c r="A39" s="53">
        <v>335757587</v>
      </c>
      <c r="B39" s="53">
        <v>396</v>
      </c>
      <c r="C39" s="66" t="s">
        <v>2502</v>
      </c>
      <c r="D39" s="66" t="s">
        <v>2503</v>
      </c>
    </row>
    <row r="40" spans="1:4" s="69" customFormat="1" ht="15.75" x14ac:dyDescent="0.25">
      <c r="A40" s="53">
        <v>335757588</v>
      </c>
      <c r="B40" s="53">
        <v>703</v>
      </c>
      <c r="C40" s="66" t="s">
        <v>2502</v>
      </c>
      <c r="D40" s="66" t="s">
        <v>2503</v>
      </c>
    </row>
    <row r="41" spans="1:4" s="69" customFormat="1" ht="15.75" x14ac:dyDescent="0.25">
      <c r="A41" s="53">
        <v>335757589</v>
      </c>
      <c r="B41" s="53">
        <v>136</v>
      </c>
      <c r="C41" s="66" t="s">
        <v>2502</v>
      </c>
      <c r="D41" s="66" t="s">
        <v>2503</v>
      </c>
    </row>
    <row r="42" spans="1:4" s="69" customFormat="1" ht="15.75" x14ac:dyDescent="0.25">
      <c r="A42" s="53">
        <v>335757538</v>
      </c>
      <c r="B42" s="53">
        <v>954</v>
      </c>
      <c r="C42" s="66" t="s">
        <v>2502</v>
      </c>
      <c r="D42" s="66" t="s">
        <v>2503</v>
      </c>
    </row>
    <row r="43" spans="1:4" s="69" customFormat="1" ht="15.75" x14ac:dyDescent="0.25">
      <c r="A43" s="53">
        <v>335757569</v>
      </c>
      <c r="B43" s="53">
        <v>276</v>
      </c>
      <c r="C43" s="66" t="s">
        <v>2502</v>
      </c>
      <c r="D43" s="66" t="s">
        <v>2503</v>
      </c>
    </row>
    <row r="44" spans="1:4" s="69" customFormat="1" ht="15.75" x14ac:dyDescent="0.25">
      <c r="A44" s="53">
        <v>335757542</v>
      </c>
      <c r="B44" s="53">
        <v>98</v>
      </c>
      <c r="C44" s="66" t="s">
        <v>2502</v>
      </c>
      <c r="D44" s="66" t="s">
        <v>2503</v>
      </c>
    </row>
    <row r="45" spans="1:4" s="69" customFormat="1" ht="15.75" x14ac:dyDescent="0.25">
      <c r="A45" s="53">
        <v>335757555</v>
      </c>
      <c r="B45" s="53">
        <v>85</v>
      </c>
      <c r="C45" s="66" t="s">
        <v>2502</v>
      </c>
      <c r="D45" s="66" t="s">
        <v>2503</v>
      </c>
    </row>
    <row r="46" spans="1:4" s="67" customFormat="1" ht="15.75" x14ac:dyDescent="0.25">
      <c r="A46" s="53"/>
      <c r="B46" s="53"/>
      <c r="C46" s="53"/>
      <c r="D46" s="53"/>
    </row>
    <row r="47" spans="1:4" s="67" customFormat="1" ht="15.75" x14ac:dyDescent="0.25">
      <c r="A47" s="53"/>
      <c r="B47" s="53"/>
      <c r="C47" s="53"/>
      <c r="D47" s="53"/>
    </row>
    <row r="48" spans="1:4" ht="16.5" thickBot="1" x14ac:dyDescent="0.3">
      <c r="A48" s="60"/>
      <c r="B48" s="60"/>
      <c r="C48" s="61" t="s">
        <v>2449</v>
      </c>
      <c r="D48" s="53">
        <f>COUNTA(A27:A46)</f>
        <v>19</v>
      </c>
    </row>
    <row r="49" spans="1:4" ht="16.5" thickBot="1" x14ac:dyDescent="0.3">
      <c r="A49" s="62"/>
      <c r="B49" s="62"/>
      <c r="C49" s="63" t="s">
        <v>2450</v>
      </c>
      <c r="D49" s="53">
        <f>COUNTIFS($D$27:$D$47,"Disponible")</f>
        <v>19</v>
      </c>
    </row>
    <row r="50" spans="1:4" ht="16.5" thickBot="1" x14ac:dyDescent="0.3">
      <c r="A50" s="50"/>
      <c r="B50" s="50"/>
      <c r="C50" s="63" t="s">
        <v>2443</v>
      </c>
      <c r="D50" s="53">
        <f>COUNTIFS($D$27:$D$31,"No Disponible")</f>
        <v>0</v>
      </c>
    </row>
    <row r="51" spans="1:4" ht="15.75" thickBot="1" x14ac:dyDescent="0.3">
      <c r="A51" s="50"/>
      <c r="B51" s="50"/>
      <c r="C51" s="63" t="s">
        <v>2451</v>
      </c>
      <c r="D51" s="57">
        <f>D49/D48</f>
        <v>1</v>
      </c>
    </row>
    <row r="52" spans="1:4" ht="15.75" thickBot="1" x14ac:dyDescent="0.3">
      <c r="A52" s="50"/>
      <c r="B52" s="50"/>
      <c r="C52" s="63" t="s">
        <v>2452</v>
      </c>
      <c r="D52" s="59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111 días</v>
      </c>
      <c r="B3" s="42">
        <v>335649824</v>
      </c>
      <c r="C3" s="49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92 días</v>
      </c>
      <c r="B4" s="42">
        <v>335668632</v>
      </c>
      <c r="C4" s="49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1" t="s">
        <v>2434</v>
      </c>
    </row>
    <row r="5" spans="1:11" ht="18" x14ac:dyDescent="0.25">
      <c r="A5" s="72" t="str">
        <f ca="1">CONCATENATE(TODAY()-C5," días")</f>
        <v>91 días</v>
      </c>
      <c r="B5" s="42" t="s">
        <v>2435</v>
      </c>
      <c r="C5" s="49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1" t="s">
        <v>2254</v>
      </c>
    </row>
    <row r="6" spans="1:11" ht="18" x14ac:dyDescent="0.25">
      <c r="A6" s="72" t="str">
        <f t="shared" ca="1" si="0"/>
        <v>91 días</v>
      </c>
      <c r="B6" s="42" t="s">
        <v>2453</v>
      </c>
      <c r="C6" s="49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1" t="s">
        <v>2434</v>
      </c>
    </row>
    <row r="7" spans="1:11" ht="18" x14ac:dyDescent="0.25">
      <c r="A7" s="72" t="str">
        <f t="shared" ca="1" si="0"/>
        <v>90 días</v>
      </c>
      <c r="B7" s="42" t="s">
        <v>2455</v>
      </c>
      <c r="C7" s="49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1" t="s">
        <v>2440</v>
      </c>
    </row>
    <row r="8" spans="1:11" ht="18" x14ac:dyDescent="0.25">
      <c r="A8" s="72" t="str">
        <f ca="1">CONCATENATE(TODAY()-C8," días")</f>
        <v>89 días</v>
      </c>
      <c r="B8" s="42">
        <v>335671618</v>
      </c>
      <c r="C8" s="49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1" t="s">
        <v>2228</v>
      </c>
    </row>
    <row r="9" spans="1:11" ht="18" x14ac:dyDescent="0.25">
      <c r="A9" s="72" t="str">
        <f t="shared" ca="1" si="0"/>
        <v>50.5 días</v>
      </c>
      <c r="B9" s="42" t="s">
        <v>2464</v>
      </c>
      <c r="C9" s="49">
        <v>44153.5</v>
      </c>
      <c r="D9" s="42" t="s">
        <v>2189</v>
      </c>
      <c r="E9" s="70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1" t="s">
        <v>2434</v>
      </c>
    </row>
    <row r="10" spans="1:11" ht="18" x14ac:dyDescent="0.25">
      <c r="A10" s="72" t="str">
        <f t="shared" ca="1" si="0"/>
        <v>49 días</v>
      </c>
      <c r="B10" s="42" t="s">
        <v>2467</v>
      </c>
      <c r="C10" s="49">
        <v>44155</v>
      </c>
      <c r="D10" s="42" t="s">
        <v>2189</v>
      </c>
      <c r="E10" s="70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1" t="s">
        <v>2254</v>
      </c>
    </row>
    <row r="11" spans="1:11" ht="18" x14ac:dyDescent="0.25">
      <c r="A11" s="72" t="str">
        <f t="shared" ca="1" si="0"/>
        <v>49 días</v>
      </c>
      <c r="B11" s="42" t="s">
        <v>2466</v>
      </c>
      <c r="C11" s="49">
        <v>44155</v>
      </c>
      <c r="D11" s="42" t="s">
        <v>2189</v>
      </c>
      <c r="E11" s="70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1" t="s">
        <v>2254</v>
      </c>
    </row>
    <row r="12" spans="1:11" ht="18" x14ac:dyDescent="0.25">
      <c r="A12" s="72" t="str">
        <f t="shared" ca="1" si="0"/>
        <v>55 días</v>
      </c>
      <c r="B12" s="76" t="s">
        <v>2459</v>
      </c>
      <c r="C12" s="71">
        <v>44149</v>
      </c>
      <c r="D12" s="42" t="s">
        <v>2189</v>
      </c>
      <c r="E12" s="80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1" t="s">
        <v>2254</v>
      </c>
    </row>
    <row r="13" spans="1:11" ht="18" x14ac:dyDescent="0.25">
      <c r="A13" s="72" t="str">
        <f t="shared" ca="1" si="0"/>
        <v>8.15079861111007 días</v>
      </c>
      <c r="B13" s="42">
        <v>335753026</v>
      </c>
      <c r="C13" s="49">
        <v>44195.84920138889</v>
      </c>
      <c r="D13" s="42" t="s">
        <v>2189</v>
      </c>
      <c r="E13" s="80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2" t="s">
        <v>2504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4" customFormat="1" ht="15.75" x14ac:dyDescent="0.25">
      <c r="A458" s="78">
        <v>497</v>
      </c>
      <c r="B458" s="79" t="s">
        <v>2469</v>
      </c>
      <c r="C458" s="79" t="s">
        <v>2470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2416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2419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69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69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69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69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69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69" customFormat="1" ht="15.75" x14ac:dyDescent="0.25">
      <c r="A786" s="31">
        <v>758</v>
      </c>
      <c r="B786" s="32" t="s">
        <v>2415</v>
      </c>
      <c r="C786" s="29" t="s">
        <v>2414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69" customFormat="1" ht="15.75" x14ac:dyDescent="0.25">
      <c r="A787" s="31">
        <v>364</v>
      </c>
      <c r="B787" s="32" t="s">
        <v>2417</v>
      </c>
      <c r="C787" s="29" t="s">
        <v>2420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69" customFormat="1" ht="15.75" x14ac:dyDescent="0.25">
      <c r="A788" s="31">
        <v>143</v>
      </c>
      <c r="B788" s="32" t="s">
        <v>2433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69" customFormat="1" ht="15.75" x14ac:dyDescent="0.25">
      <c r="A789" s="31">
        <v>659</v>
      </c>
      <c r="B789" s="32" t="s">
        <v>2457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69" customFormat="1" ht="15.75" x14ac:dyDescent="0.25">
      <c r="A790" s="31">
        <v>382</v>
      </c>
      <c r="B790" s="32" t="s">
        <v>2460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2021-01-08T19:53:31Z</dcterms:modified>
</cp:coreProperties>
</file>