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REPORTE!$A$4:$Q$58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03" i="1" l="1"/>
  <c r="A98" i="1"/>
  <c r="A150" i="1"/>
  <c r="A109" i="1"/>
  <c r="A142" i="1"/>
  <c r="A108" i="1"/>
  <c r="A97" i="1"/>
  <c r="A152" i="1"/>
  <c r="F103" i="1"/>
  <c r="G103" i="1"/>
  <c r="H103" i="1"/>
  <c r="I103" i="1"/>
  <c r="J103" i="1"/>
  <c r="K103" i="1"/>
  <c r="F98" i="1"/>
  <c r="G98" i="1"/>
  <c r="H98" i="1"/>
  <c r="I98" i="1"/>
  <c r="J98" i="1"/>
  <c r="K98" i="1"/>
  <c r="F150" i="1"/>
  <c r="G150" i="1"/>
  <c r="H150" i="1"/>
  <c r="I150" i="1"/>
  <c r="J150" i="1"/>
  <c r="K150" i="1"/>
  <c r="F109" i="1"/>
  <c r="G109" i="1"/>
  <c r="H109" i="1"/>
  <c r="I109" i="1"/>
  <c r="J109" i="1"/>
  <c r="K109" i="1"/>
  <c r="F142" i="1"/>
  <c r="G142" i="1"/>
  <c r="H142" i="1"/>
  <c r="I142" i="1"/>
  <c r="J142" i="1"/>
  <c r="K142" i="1"/>
  <c r="F108" i="1"/>
  <c r="G108" i="1"/>
  <c r="H108" i="1"/>
  <c r="I108" i="1"/>
  <c r="J108" i="1"/>
  <c r="K108" i="1"/>
  <c r="F97" i="1"/>
  <c r="G97" i="1"/>
  <c r="H97" i="1"/>
  <c r="I97" i="1"/>
  <c r="J97" i="1"/>
  <c r="K97" i="1"/>
  <c r="F152" i="1"/>
  <c r="G152" i="1"/>
  <c r="H152" i="1"/>
  <c r="I152" i="1"/>
  <c r="J152" i="1"/>
  <c r="K152" i="1"/>
  <c r="A165" i="1"/>
  <c r="A157" i="1"/>
  <c r="A166" i="1"/>
  <c r="A162" i="1"/>
  <c r="A155" i="1"/>
  <c r="A158" i="1"/>
  <c r="A160" i="1"/>
  <c r="A164" i="1"/>
  <c r="A168" i="1"/>
  <c r="A161" i="1"/>
  <c r="A167" i="1"/>
  <c r="A170" i="1"/>
  <c r="A163" i="1"/>
  <c r="A159" i="1"/>
  <c r="A154" i="1"/>
  <c r="A169" i="1"/>
  <c r="A156" i="1"/>
  <c r="F165" i="1"/>
  <c r="G165" i="1"/>
  <c r="H165" i="1"/>
  <c r="I165" i="1"/>
  <c r="J165" i="1"/>
  <c r="K165" i="1"/>
  <c r="F157" i="1"/>
  <c r="G157" i="1"/>
  <c r="H157" i="1"/>
  <c r="I157" i="1"/>
  <c r="J157" i="1"/>
  <c r="K157" i="1"/>
  <c r="F166" i="1"/>
  <c r="G166" i="1"/>
  <c r="H166" i="1"/>
  <c r="I166" i="1"/>
  <c r="J166" i="1"/>
  <c r="K166" i="1"/>
  <c r="F162" i="1"/>
  <c r="G162" i="1"/>
  <c r="H162" i="1"/>
  <c r="I162" i="1"/>
  <c r="J162" i="1"/>
  <c r="K162" i="1"/>
  <c r="F155" i="1"/>
  <c r="G155" i="1"/>
  <c r="H155" i="1"/>
  <c r="I155" i="1"/>
  <c r="J155" i="1"/>
  <c r="K155" i="1"/>
  <c r="F158" i="1"/>
  <c r="G158" i="1"/>
  <c r="H158" i="1"/>
  <c r="I158" i="1"/>
  <c r="J158" i="1"/>
  <c r="K158" i="1"/>
  <c r="F160" i="1"/>
  <c r="G160" i="1"/>
  <c r="H160" i="1"/>
  <c r="I160" i="1"/>
  <c r="J160" i="1"/>
  <c r="K160" i="1"/>
  <c r="F164" i="1"/>
  <c r="G164" i="1"/>
  <c r="H164" i="1"/>
  <c r="I164" i="1"/>
  <c r="J164" i="1"/>
  <c r="K164" i="1"/>
  <c r="F168" i="1"/>
  <c r="G168" i="1"/>
  <c r="H168" i="1"/>
  <c r="I168" i="1"/>
  <c r="J168" i="1"/>
  <c r="K168" i="1"/>
  <c r="F161" i="1"/>
  <c r="G161" i="1"/>
  <c r="H161" i="1"/>
  <c r="I161" i="1"/>
  <c r="J161" i="1"/>
  <c r="K161" i="1"/>
  <c r="F167" i="1"/>
  <c r="G167" i="1"/>
  <c r="H167" i="1"/>
  <c r="I167" i="1"/>
  <c r="J167" i="1"/>
  <c r="K167" i="1"/>
  <c r="F170" i="1"/>
  <c r="G170" i="1"/>
  <c r="H170" i="1"/>
  <c r="I170" i="1"/>
  <c r="J170" i="1"/>
  <c r="K170" i="1"/>
  <c r="F163" i="1"/>
  <c r="G163" i="1"/>
  <c r="H163" i="1"/>
  <c r="I163" i="1"/>
  <c r="J163" i="1"/>
  <c r="K163" i="1"/>
  <c r="F159" i="1"/>
  <c r="G159" i="1"/>
  <c r="H159" i="1"/>
  <c r="I159" i="1"/>
  <c r="J159" i="1"/>
  <c r="K159" i="1"/>
  <c r="F154" i="1"/>
  <c r="G154" i="1"/>
  <c r="H154" i="1"/>
  <c r="I154" i="1"/>
  <c r="J154" i="1"/>
  <c r="K154" i="1"/>
  <c r="F169" i="1"/>
  <c r="G169" i="1"/>
  <c r="H169" i="1"/>
  <c r="I169" i="1"/>
  <c r="J169" i="1"/>
  <c r="K169" i="1"/>
  <c r="F156" i="1"/>
  <c r="G156" i="1"/>
  <c r="H156" i="1"/>
  <c r="I156" i="1"/>
  <c r="J156" i="1"/>
  <c r="K156" i="1"/>
  <c r="A77" i="1" l="1"/>
  <c r="F77" i="1"/>
  <c r="G77" i="1"/>
  <c r="H77" i="1"/>
  <c r="I77" i="1"/>
  <c r="J77" i="1"/>
  <c r="K77" i="1"/>
  <c r="A116" i="1"/>
  <c r="A123" i="1"/>
  <c r="A111" i="1"/>
  <c r="A96" i="1"/>
  <c r="A104" i="1"/>
  <c r="A95" i="1"/>
  <c r="A134" i="1"/>
  <c r="A139" i="1"/>
  <c r="A124" i="1"/>
  <c r="A147" i="1"/>
  <c r="A149" i="1"/>
  <c r="A114" i="1"/>
  <c r="A110" i="1"/>
  <c r="A151" i="1"/>
  <c r="A148" i="1"/>
  <c r="A132" i="1"/>
  <c r="A112" i="1"/>
  <c r="A144" i="1"/>
  <c r="A130" i="1"/>
  <c r="A131" i="1"/>
  <c r="A119" i="1"/>
  <c r="A117" i="1"/>
  <c r="A113" i="1"/>
  <c r="A118" i="1"/>
  <c r="A105" i="1"/>
  <c r="A126" i="1"/>
  <c r="A100" i="1"/>
  <c r="A128" i="1"/>
  <c r="A145" i="1"/>
  <c r="F116" i="1"/>
  <c r="G116" i="1"/>
  <c r="H116" i="1"/>
  <c r="I116" i="1"/>
  <c r="J116" i="1"/>
  <c r="K116" i="1"/>
  <c r="F123" i="1"/>
  <c r="G123" i="1"/>
  <c r="H123" i="1"/>
  <c r="I123" i="1"/>
  <c r="J123" i="1"/>
  <c r="K123" i="1"/>
  <c r="F111" i="1"/>
  <c r="G111" i="1"/>
  <c r="H111" i="1"/>
  <c r="I111" i="1"/>
  <c r="J111" i="1"/>
  <c r="K111" i="1"/>
  <c r="F96" i="1"/>
  <c r="G96" i="1"/>
  <c r="H96" i="1"/>
  <c r="I96" i="1"/>
  <c r="J96" i="1"/>
  <c r="K96" i="1"/>
  <c r="F104" i="1"/>
  <c r="G104" i="1"/>
  <c r="H104" i="1"/>
  <c r="I104" i="1"/>
  <c r="J104" i="1"/>
  <c r="K104" i="1"/>
  <c r="F95" i="1"/>
  <c r="G95" i="1"/>
  <c r="H95" i="1"/>
  <c r="I95" i="1"/>
  <c r="J95" i="1"/>
  <c r="K95" i="1"/>
  <c r="F134" i="1"/>
  <c r="G134" i="1"/>
  <c r="H134" i="1"/>
  <c r="I134" i="1"/>
  <c r="J134" i="1"/>
  <c r="K134" i="1"/>
  <c r="F139" i="1"/>
  <c r="G139" i="1"/>
  <c r="H139" i="1"/>
  <c r="I139" i="1"/>
  <c r="J139" i="1"/>
  <c r="K139" i="1"/>
  <c r="F124" i="1"/>
  <c r="G124" i="1"/>
  <c r="H124" i="1"/>
  <c r="I124" i="1"/>
  <c r="J124" i="1"/>
  <c r="K124" i="1"/>
  <c r="F147" i="1"/>
  <c r="G147" i="1"/>
  <c r="H147" i="1"/>
  <c r="I147" i="1"/>
  <c r="J147" i="1"/>
  <c r="K147" i="1"/>
  <c r="F149" i="1"/>
  <c r="G149" i="1"/>
  <c r="H149" i="1"/>
  <c r="I149" i="1"/>
  <c r="J149" i="1"/>
  <c r="K149" i="1"/>
  <c r="F114" i="1"/>
  <c r="G114" i="1"/>
  <c r="H114" i="1"/>
  <c r="I114" i="1"/>
  <c r="J114" i="1"/>
  <c r="K114" i="1"/>
  <c r="F110" i="1"/>
  <c r="G110" i="1"/>
  <c r="H110" i="1"/>
  <c r="I110" i="1"/>
  <c r="J110" i="1"/>
  <c r="K110" i="1"/>
  <c r="F151" i="1"/>
  <c r="G151" i="1"/>
  <c r="H151" i="1"/>
  <c r="I151" i="1"/>
  <c r="J151" i="1"/>
  <c r="K151" i="1"/>
  <c r="F148" i="1"/>
  <c r="G148" i="1"/>
  <c r="H148" i="1"/>
  <c r="I148" i="1"/>
  <c r="J148" i="1"/>
  <c r="K148" i="1"/>
  <c r="F132" i="1"/>
  <c r="G132" i="1"/>
  <c r="H132" i="1"/>
  <c r="I132" i="1"/>
  <c r="J132" i="1"/>
  <c r="K132" i="1"/>
  <c r="F112" i="1"/>
  <c r="G112" i="1"/>
  <c r="H112" i="1"/>
  <c r="I112" i="1"/>
  <c r="J112" i="1"/>
  <c r="K112" i="1"/>
  <c r="F144" i="1"/>
  <c r="G144" i="1"/>
  <c r="H144" i="1"/>
  <c r="I144" i="1"/>
  <c r="J144" i="1"/>
  <c r="K144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19" i="1"/>
  <c r="G119" i="1"/>
  <c r="H119" i="1"/>
  <c r="I119" i="1"/>
  <c r="J119" i="1"/>
  <c r="K119" i="1"/>
  <c r="F117" i="1"/>
  <c r="G117" i="1"/>
  <c r="H117" i="1"/>
  <c r="I117" i="1"/>
  <c r="J117" i="1"/>
  <c r="K117" i="1"/>
  <c r="F113" i="1"/>
  <c r="G113" i="1"/>
  <c r="H113" i="1"/>
  <c r="I113" i="1"/>
  <c r="J113" i="1"/>
  <c r="K113" i="1"/>
  <c r="F118" i="1"/>
  <c r="G118" i="1"/>
  <c r="H118" i="1"/>
  <c r="I118" i="1"/>
  <c r="J118" i="1"/>
  <c r="K118" i="1"/>
  <c r="F105" i="1"/>
  <c r="G105" i="1"/>
  <c r="H105" i="1"/>
  <c r="I105" i="1"/>
  <c r="J105" i="1"/>
  <c r="K105" i="1"/>
  <c r="F126" i="1"/>
  <c r="G126" i="1"/>
  <c r="H126" i="1"/>
  <c r="I126" i="1"/>
  <c r="J126" i="1"/>
  <c r="K126" i="1"/>
  <c r="F100" i="1"/>
  <c r="G100" i="1"/>
  <c r="H100" i="1"/>
  <c r="I100" i="1"/>
  <c r="J100" i="1"/>
  <c r="K100" i="1"/>
  <c r="F128" i="1"/>
  <c r="G128" i="1"/>
  <c r="H128" i="1"/>
  <c r="I128" i="1"/>
  <c r="J128" i="1"/>
  <c r="K128" i="1"/>
  <c r="F145" i="1"/>
  <c r="G145" i="1"/>
  <c r="H145" i="1"/>
  <c r="I145" i="1"/>
  <c r="J145" i="1"/>
  <c r="K145" i="1"/>
  <c r="A125" i="1" l="1"/>
  <c r="A146" i="1"/>
  <c r="A127" i="1"/>
  <c r="A107" i="1"/>
  <c r="A121" i="1"/>
  <c r="A122" i="1"/>
  <c r="A138" i="1"/>
  <c r="A129" i="1"/>
  <c r="A106" i="1"/>
  <c r="A115" i="1"/>
  <c r="A141" i="1"/>
  <c r="A153" i="1"/>
  <c r="A99" i="1"/>
  <c r="A135" i="1"/>
  <c r="A133" i="1"/>
  <c r="A102" i="1"/>
  <c r="A140" i="1"/>
  <c r="A143" i="1"/>
  <c r="A136" i="1"/>
  <c r="A137" i="1"/>
  <c r="A94" i="1"/>
  <c r="A120" i="1"/>
  <c r="A101" i="1"/>
  <c r="F171" i="1"/>
  <c r="G171" i="1"/>
  <c r="H171" i="1"/>
  <c r="I171" i="1"/>
  <c r="J171" i="1"/>
  <c r="K171" i="1"/>
  <c r="F84" i="1"/>
  <c r="G84" i="1"/>
  <c r="H84" i="1"/>
  <c r="I84" i="1"/>
  <c r="J84" i="1"/>
  <c r="K84" i="1"/>
  <c r="F38" i="1"/>
  <c r="G38" i="1"/>
  <c r="H38" i="1"/>
  <c r="I38" i="1"/>
  <c r="J38" i="1"/>
  <c r="K38" i="1"/>
  <c r="F92" i="1"/>
  <c r="G92" i="1"/>
  <c r="H92" i="1"/>
  <c r="I92" i="1"/>
  <c r="J92" i="1"/>
  <c r="K92" i="1"/>
  <c r="F46" i="1"/>
  <c r="G46" i="1"/>
  <c r="H46" i="1"/>
  <c r="I46" i="1"/>
  <c r="J46" i="1"/>
  <c r="K46" i="1"/>
  <c r="F12" i="1"/>
  <c r="G12" i="1"/>
  <c r="H12" i="1"/>
  <c r="I12" i="1"/>
  <c r="J12" i="1"/>
  <c r="K12" i="1"/>
  <c r="F48" i="1"/>
  <c r="G48" i="1"/>
  <c r="H48" i="1"/>
  <c r="I48" i="1"/>
  <c r="J48" i="1"/>
  <c r="K48" i="1"/>
  <c r="F51" i="1"/>
  <c r="G51" i="1"/>
  <c r="H51" i="1"/>
  <c r="I51" i="1"/>
  <c r="J51" i="1"/>
  <c r="K51" i="1"/>
  <c r="F26" i="1"/>
  <c r="G26" i="1"/>
  <c r="H26" i="1"/>
  <c r="I26" i="1"/>
  <c r="J26" i="1"/>
  <c r="K26" i="1"/>
  <c r="F53" i="1"/>
  <c r="G53" i="1"/>
  <c r="H53" i="1"/>
  <c r="I53" i="1"/>
  <c r="J53" i="1"/>
  <c r="K53" i="1"/>
  <c r="F89" i="1"/>
  <c r="G89" i="1"/>
  <c r="H89" i="1"/>
  <c r="I89" i="1"/>
  <c r="J89" i="1"/>
  <c r="K89" i="1"/>
  <c r="F91" i="1"/>
  <c r="G91" i="1"/>
  <c r="H91" i="1"/>
  <c r="I91" i="1"/>
  <c r="J91" i="1"/>
  <c r="K91" i="1"/>
  <c r="F71" i="1"/>
  <c r="G71" i="1"/>
  <c r="H71" i="1"/>
  <c r="I71" i="1"/>
  <c r="J71" i="1"/>
  <c r="K71" i="1"/>
  <c r="F14" i="1"/>
  <c r="G14" i="1"/>
  <c r="H14" i="1"/>
  <c r="I14" i="1"/>
  <c r="J14" i="1"/>
  <c r="K14" i="1"/>
  <c r="F39" i="1"/>
  <c r="G39" i="1"/>
  <c r="H39" i="1"/>
  <c r="I39" i="1"/>
  <c r="J39" i="1"/>
  <c r="K39" i="1"/>
  <c r="F56" i="1"/>
  <c r="G56" i="1"/>
  <c r="H56" i="1"/>
  <c r="I56" i="1"/>
  <c r="J56" i="1"/>
  <c r="K56" i="1"/>
  <c r="F70" i="1"/>
  <c r="G70" i="1"/>
  <c r="H70" i="1"/>
  <c r="I70" i="1"/>
  <c r="J70" i="1"/>
  <c r="K70" i="1"/>
  <c r="F83" i="1"/>
  <c r="G83" i="1"/>
  <c r="H83" i="1"/>
  <c r="I83" i="1"/>
  <c r="J83" i="1"/>
  <c r="K83" i="1"/>
  <c r="F90" i="1"/>
  <c r="G90" i="1"/>
  <c r="H90" i="1"/>
  <c r="I90" i="1"/>
  <c r="J90" i="1"/>
  <c r="K90" i="1"/>
  <c r="F61" i="1"/>
  <c r="G61" i="1"/>
  <c r="H61" i="1"/>
  <c r="I61" i="1"/>
  <c r="J61" i="1"/>
  <c r="K61" i="1"/>
  <c r="F47" i="1"/>
  <c r="G47" i="1"/>
  <c r="H47" i="1"/>
  <c r="I47" i="1"/>
  <c r="J47" i="1"/>
  <c r="K47" i="1"/>
  <c r="F34" i="1"/>
  <c r="G34" i="1"/>
  <c r="H34" i="1"/>
  <c r="I34" i="1"/>
  <c r="J34" i="1"/>
  <c r="K34" i="1"/>
  <c r="F73" i="1"/>
  <c r="G73" i="1"/>
  <c r="H73" i="1"/>
  <c r="I73" i="1"/>
  <c r="J73" i="1"/>
  <c r="K73" i="1"/>
  <c r="F65" i="1"/>
  <c r="G65" i="1"/>
  <c r="H65" i="1"/>
  <c r="I65" i="1"/>
  <c r="J65" i="1"/>
  <c r="K65" i="1"/>
  <c r="F125" i="1"/>
  <c r="G125" i="1"/>
  <c r="H125" i="1"/>
  <c r="I125" i="1"/>
  <c r="J125" i="1"/>
  <c r="K125" i="1"/>
  <c r="F146" i="1"/>
  <c r="G146" i="1"/>
  <c r="H146" i="1"/>
  <c r="I146" i="1"/>
  <c r="J146" i="1"/>
  <c r="K146" i="1"/>
  <c r="F127" i="1"/>
  <c r="G127" i="1"/>
  <c r="H127" i="1"/>
  <c r="I127" i="1"/>
  <c r="J127" i="1"/>
  <c r="K127" i="1"/>
  <c r="F107" i="1"/>
  <c r="G107" i="1"/>
  <c r="H107" i="1"/>
  <c r="I107" i="1"/>
  <c r="J107" i="1"/>
  <c r="K107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38" i="1"/>
  <c r="G138" i="1"/>
  <c r="H138" i="1"/>
  <c r="I138" i="1"/>
  <c r="J138" i="1"/>
  <c r="K138" i="1"/>
  <c r="F129" i="1"/>
  <c r="G129" i="1"/>
  <c r="H129" i="1"/>
  <c r="I129" i="1"/>
  <c r="J129" i="1"/>
  <c r="K129" i="1"/>
  <c r="F106" i="1"/>
  <c r="G106" i="1"/>
  <c r="H106" i="1"/>
  <c r="I106" i="1"/>
  <c r="J106" i="1"/>
  <c r="K106" i="1"/>
  <c r="F115" i="1"/>
  <c r="G115" i="1"/>
  <c r="H115" i="1"/>
  <c r="I115" i="1"/>
  <c r="J115" i="1"/>
  <c r="K115" i="1"/>
  <c r="F141" i="1"/>
  <c r="G141" i="1"/>
  <c r="H141" i="1"/>
  <c r="I141" i="1"/>
  <c r="J141" i="1"/>
  <c r="K141" i="1"/>
  <c r="F153" i="1"/>
  <c r="G153" i="1"/>
  <c r="H153" i="1"/>
  <c r="I153" i="1"/>
  <c r="J153" i="1"/>
  <c r="K153" i="1"/>
  <c r="F99" i="1"/>
  <c r="G99" i="1"/>
  <c r="H99" i="1"/>
  <c r="I99" i="1"/>
  <c r="J99" i="1"/>
  <c r="K99" i="1"/>
  <c r="F135" i="1"/>
  <c r="G135" i="1"/>
  <c r="H135" i="1"/>
  <c r="I135" i="1"/>
  <c r="J135" i="1"/>
  <c r="K135" i="1"/>
  <c r="F133" i="1"/>
  <c r="G133" i="1"/>
  <c r="H133" i="1"/>
  <c r="I133" i="1"/>
  <c r="J133" i="1"/>
  <c r="K133" i="1"/>
  <c r="F102" i="1"/>
  <c r="G102" i="1"/>
  <c r="H102" i="1"/>
  <c r="I102" i="1"/>
  <c r="J102" i="1"/>
  <c r="K102" i="1"/>
  <c r="F140" i="1"/>
  <c r="G140" i="1"/>
  <c r="H140" i="1"/>
  <c r="I140" i="1"/>
  <c r="J140" i="1"/>
  <c r="K140" i="1"/>
  <c r="F143" i="1"/>
  <c r="G143" i="1"/>
  <c r="H143" i="1"/>
  <c r="I143" i="1"/>
  <c r="J143" i="1"/>
  <c r="K143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94" i="1"/>
  <c r="G94" i="1"/>
  <c r="H94" i="1"/>
  <c r="I94" i="1"/>
  <c r="J94" i="1"/>
  <c r="K94" i="1"/>
  <c r="F120" i="1"/>
  <c r="G120" i="1"/>
  <c r="H120" i="1"/>
  <c r="I120" i="1"/>
  <c r="J120" i="1"/>
  <c r="K120" i="1"/>
  <c r="F101" i="1"/>
  <c r="G101" i="1"/>
  <c r="H101" i="1"/>
  <c r="I101" i="1"/>
  <c r="J101" i="1"/>
  <c r="K101" i="1"/>
  <c r="A31" i="1" l="1"/>
  <c r="A34" i="1"/>
  <c r="A90" i="1"/>
  <c r="A91" i="1"/>
  <c r="A46" i="1"/>
  <c r="A51" i="1"/>
  <c r="F31" i="1"/>
  <c r="G31" i="1"/>
  <c r="H31" i="1"/>
  <c r="I31" i="1"/>
  <c r="J31" i="1"/>
  <c r="K31" i="1"/>
  <c r="A62" i="1"/>
  <c r="A8" i="1"/>
  <c r="A89" i="1"/>
  <c r="A21" i="1"/>
  <c r="A172" i="1"/>
  <c r="F62" i="1"/>
  <c r="G62" i="1"/>
  <c r="H62" i="1"/>
  <c r="I62" i="1"/>
  <c r="J62" i="1"/>
  <c r="K62" i="1"/>
  <c r="F8" i="1"/>
  <c r="G8" i="1"/>
  <c r="H8" i="1"/>
  <c r="I8" i="1"/>
  <c r="J8" i="1"/>
  <c r="K8" i="1"/>
  <c r="F21" i="1"/>
  <c r="G21" i="1"/>
  <c r="H21" i="1"/>
  <c r="I21" i="1"/>
  <c r="J21" i="1"/>
  <c r="K21" i="1"/>
  <c r="F172" i="1"/>
  <c r="G172" i="1"/>
  <c r="H172" i="1"/>
  <c r="I172" i="1"/>
  <c r="J172" i="1"/>
  <c r="K172" i="1"/>
  <c r="A37" i="1"/>
  <c r="A79" i="1"/>
  <c r="A33" i="1"/>
  <c r="A13" i="1"/>
  <c r="A11" i="1"/>
  <c r="A15" i="1"/>
  <c r="A60" i="1"/>
  <c r="A65" i="1"/>
  <c r="A57" i="1"/>
  <c r="A20" i="1"/>
  <c r="A76" i="1"/>
  <c r="A43" i="1"/>
  <c r="A58" i="1"/>
  <c r="F37" i="1"/>
  <c r="G37" i="1"/>
  <c r="H37" i="1"/>
  <c r="I37" i="1"/>
  <c r="J37" i="1"/>
  <c r="K37" i="1"/>
  <c r="F79" i="1"/>
  <c r="G79" i="1"/>
  <c r="H79" i="1"/>
  <c r="I79" i="1"/>
  <c r="J79" i="1"/>
  <c r="K79" i="1"/>
  <c r="F33" i="1"/>
  <c r="G33" i="1"/>
  <c r="H33" i="1"/>
  <c r="I33" i="1"/>
  <c r="J33" i="1"/>
  <c r="K33" i="1"/>
  <c r="F13" i="1"/>
  <c r="G13" i="1"/>
  <c r="H13" i="1"/>
  <c r="I13" i="1"/>
  <c r="J13" i="1"/>
  <c r="K13" i="1"/>
  <c r="F11" i="1"/>
  <c r="G11" i="1"/>
  <c r="H11" i="1"/>
  <c r="I11" i="1"/>
  <c r="J11" i="1"/>
  <c r="K11" i="1"/>
  <c r="F15" i="1"/>
  <c r="G15" i="1"/>
  <c r="H15" i="1"/>
  <c r="I15" i="1"/>
  <c r="J15" i="1"/>
  <c r="K15" i="1"/>
  <c r="F60" i="1"/>
  <c r="G60" i="1"/>
  <c r="H60" i="1"/>
  <c r="I60" i="1"/>
  <c r="J60" i="1"/>
  <c r="K60" i="1"/>
  <c r="F57" i="1"/>
  <c r="G57" i="1"/>
  <c r="H57" i="1"/>
  <c r="I57" i="1"/>
  <c r="J57" i="1"/>
  <c r="K57" i="1"/>
  <c r="F20" i="1"/>
  <c r="G20" i="1"/>
  <c r="H20" i="1"/>
  <c r="I20" i="1"/>
  <c r="J20" i="1"/>
  <c r="K20" i="1"/>
  <c r="F76" i="1"/>
  <c r="G76" i="1"/>
  <c r="H76" i="1"/>
  <c r="I76" i="1"/>
  <c r="J76" i="1"/>
  <c r="K76" i="1"/>
  <c r="F43" i="1"/>
  <c r="G43" i="1"/>
  <c r="H43" i="1"/>
  <c r="I43" i="1"/>
  <c r="J43" i="1"/>
  <c r="K43" i="1"/>
  <c r="F58" i="1"/>
  <c r="G58" i="1"/>
  <c r="H58" i="1"/>
  <c r="I58" i="1"/>
  <c r="J58" i="1"/>
  <c r="K58" i="1"/>
  <c r="F24" i="1" l="1"/>
  <c r="G24" i="1"/>
  <c r="H24" i="1"/>
  <c r="I24" i="1"/>
  <c r="J24" i="1"/>
  <c r="K24" i="1"/>
  <c r="A24" i="1"/>
  <c r="F10" i="1"/>
  <c r="G10" i="1"/>
  <c r="H10" i="1"/>
  <c r="I10" i="1"/>
  <c r="J10" i="1"/>
  <c r="K10" i="1"/>
  <c r="A10" i="1"/>
  <c r="F81" i="1" l="1"/>
  <c r="G81" i="1"/>
  <c r="H81" i="1"/>
  <c r="I81" i="1"/>
  <c r="J81" i="1"/>
  <c r="K81" i="1"/>
  <c r="F67" i="1"/>
  <c r="G67" i="1"/>
  <c r="H67" i="1"/>
  <c r="I67" i="1"/>
  <c r="J67" i="1"/>
  <c r="K67" i="1"/>
  <c r="F22" i="1"/>
  <c r="G22" i="1"/>
  <c r="H22" i="1"/>
  <c r="I22" i="1"/>
  <c r="J22" i="1"/>
  <c r="K22" i="1"/>
  <c r="F78" i="1"/>
  <c r="G78" i="1"/>
  <c r="H78" i="1"/>
  <c r="I78" i="1"/>
  <c r="J78" i="1"/>
  <c r="K78" i="1"/>
  <c r="F87" i="1"/>
  <c r="G87" i="1"/>
  <c r="H87" i="1"/>
  <c r="I87" i="1"/>
  <c r="J87" i="1"/>
  <c r="K87" i="1"/>
  <c r="A81" i="1"/>
  <c r="A67" i="1"/>
  <c r="A22" i="1"/>
  <c r="A78" i="1"/>
  <c r="A38" i="1"/>
  <c r="A87" i="1"/>
  <c r="A53" i="1"/>
  <c r="A14" i="1"/>
  <c r="F23" i="1" l="1"/>
  <c r="G23" i="1"/>
  <c r="H23" i="1"/>
  <c r="I23" i="1"/>
  <c r="J23" i="1"/>
  <c r="K23" i="1"/>
  <c r="A23" i="1"/>
  <c r="F25" i="1"/>
  <c r="G25" i="1"/>
  <c r="H25" i="1"/>
  <c r="I25" i="1"/>
  <c r="J25" i="1"/>
  <c r="K25" i="1"/>
  <c r="A25" i="1"/>
  <c r="F29" i="1"/>
  <c r="G29" i="1"/>
  <c r="H29" i="1"/>
  <c r="I29" i="1"/>
  <c r="J29" i="1"/>
  <c r="K29" i="1"/>
  <c r="A29" i="1"/>
  <c r="A55" i="1"/>
  <c r="F55" i="1"/>
  <c r="G55" i="1"/>
  <c r="H55" i="1"/>
  <c r="I55" i="1"/>
  <c r="J55" i="1"/>
  <c r="K55" i="1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A46" i="16" s="1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86" i="1" l="1"/>
  <c r="A28" i="1"/>
  <c r="A48" i="1"/>
  <c r="A82" i="1"/>
  <c r="A40" i="1"/>
  <c r="A35" i="1"/>
  <c r="A32" i="1"/>
  <c r="A66" i="1"/>
  <c r="A7" i="1"/>
  <c r="A42" i="1"/>
  <c r="F86" i="1"/>
  <c r="G86" i="1"/>
  <c r="H86" i="1"/>
  <c r="I86" i="1"/>
  <c r="J86" i="1"/>
  <c r="K86" i="1"/>
  <c r="F28" i="1"/>
  <c r="G28" i="1"/>
  <c r="H28" i="1"/>
  <c r="I28" i="1"/>
  <c r="J28" i="1"/>
  <c r="K28" i="1"/>
  <c r="F82" i="1"/>
  <c r="G82" i="1"/>
  <c r="H82" i="1"/>
  <c r="I82" i="1"/>
  <c r="J82" i="1"/>
  <c r="K82" i="1"/>
  <c r="F40" i="1"/>
  <c r="G40" i="1"/>
  <c r="H40" i="1"/>
  <c r="I40" i="1"/>
  <c r="J40" i="1"/>
  <c r="K40" i="1"/>
  <c r="F35" i="1"/>
  <c r="G35" i="1"/>
  <c r="H35" i="1"/>
  <c r="I35" i="1"/>
  <c r="J35" i="1"/>
  <c r="K35" i="1"/>
  <c r="F32" i="1"/>
  <c r="G32" i="1"/>
  <c r="H32" i="1"/>
  <c r="I32" i="1"/>
  <c r="J32" i="1"/>
  <c r="K32" i="1"/>
  <c r="F66" i="1"/>
  <c r="G66" i="1"/>
  <c r="H66" i="1"/>
  <c r="I66" i="1"/>
  <c r="J66" i="1"/>
  <c r="K66" i="1"/>
  <c r="F7" i="1"/>
  <c r="G7" i="1"/>
  <c r="H7" i="1"/>
  <c r="I7" i="1"/>
  <c r="J7" i="1"/>
  <c r="K7" i="1"/>
  <c r="F42" i="1"/>
  <c r="G42" i="1"/>
  <c r="H42" i="1"/>
  <c r="I42" i="1"/>
  <c r="J42" i="1"/>
  <c r="K42" i="1"/>
  <c r="A71" i="1" l="1"/>
  <c r="A41" i="1"/>
  <c r="A49" i="1"/>
  <c r="A61" i="1"/>
  <c r="A17" i="1"/>
  <c r="A54" i="1"/>
  <c r="A47" i="1"/>
  <c r="A68" i="1"/>
  <c r="A88" i="1"/>
  <c r="A85" i="1"/>
  <c r="A36" i="1"/>
  <c r="A70" i="1"/>
  <c r="A52" i="1"/>
  <c r="A92" i="1"/>
  <c r="A80" i="1"/>
  <c r="A19" i="1"/>
  <c r="A171" i="1"/>
  <c r="A9" i="1"/>
  <c r="A72" i="1"/>
  <c r="F41" i="1"/>
  <c r="G41" i="1"/>
  <c r="H41" i="1"/>
  <c r="I41" i="1"/>
  <c r="J41" i="1"/>
  <c r="K41" i="1"/>
  <c r="F49" i="1"/>
  <c r="G49" i="1"/>
  <c r="H49" i="1"/>
  <c r="I49" i="1"/>
  <c r="J49" i="1"/>
  <c r="K49" i="1"/>
  <c r="F17" i="1"/>
  <c r="G17" i="1"/>
  <c r="H17" i="1"/>
  <c r="I17" i="1"/>
  <c r="J17" i="1"/>
  <c r="K17" i="1"/>
  <c r="F54" i="1"/>
  <c r="G54" i="1"/>
  <c r="H54" i="1"/>
  <c r="I54" i="1"/>
  <c r="J54" i="1"/>
  <c r="K54" i="1"/>
  <c r="F68" i="1"/>
  <c r="G68" i="1"/>
  <c r="H68" i="1"/>
  <c r="I68" i="1"/>
  <c r="J68" i="1"/>
  <c r="K68" i="1"/>
  <c r="F88" i="1"/>
  <c r="G88" i="1"/>
  <c r="H88" i="1"/>
  <c r="I88" i="1"/>
  <c r="J88" i="1"/>
  <c r="K88" i="1"/>
  <c r="F85" i="1"/>
  <c r="G85" i="1"/>
  <c r="H85" i="1"/>
  <c r="I85" i="1"/>
  <c r="J85" i="1"/>
  <c r="K85" i="1"/>
  <c r="F36" i="1"/>
  <c r="G36" i="1"/>
  <c r="H36" i="1"/>
  <c r="I36" i="1"/>
  <c r="J36" i="1"/>
  <c r="K36" i="1"/>
  <c r="F52" i="1"/>
  <c r="G52" i="1"/>
  <c r="H52" i="1"/>
  <c r="I52" i="1"/>
  <c r="J52" i="1"/>
  <c r="K52" i="1"/>
  <c r="F80" i="1"/>
  <c r="G80" i="1"/>
  <c r="H80" i="1"/>
  <c r="I80" i="1"/>
  <c r="J80" i="1"/>
  <c r="K80" i="1"/>
  <c r="F19" i="1"/>
  <c r="G19" i="1"/>
  <c r="H19" i="1"/>
  <c r="I19" i="1"/>
  <c r="J19" i="1"/>
  <c r="K19" i="1"/>
  <c r="F9" i="1"/>
  <c r="G9" i="1"/>
  <c r="H9" i="1"/>
  <c r="I9" i="1"/>
  <c r="J9" i="1"/>
  <c r="K9" i="1"/>
  <c r="F72" i="1"/>
  <c r="G72" i="1"/>
  <c r="H72" i="1"/>
  <c r="I72" i="1"/>
  <c r="J72" i="1"/>
  <c r="K72" i="1"/>
  <c r="A56" i="1" l="1"/>
  <c r="A64" i="1"/>
  <c r="A5" i="1"/>
  <c r="A59" i="1"/>
  <c r="A84" i="1"/>
  <c r="A74" i="1"/>
  <c r="A45" i="1"/>
  <c r="A12" i="1"/>
  <c r="A27" i="1"/>
  <c r="A173" i="1"/>
  <c r="A69" i="1"/>
  <c r="A30" i="1"/>
  <c r="A73" i="1"/>
  <c r="F64" i="1"/>
  <c r="G64" i="1"/>
  <c r="H64" i="1"/>
  <c r="I64" i="1"/>
  <c r="J64" i="1"/>
  <c r="K64" i="1"/>
  <c r="F5" i="1"/>
  <c r="G5" i="1"/>
  <c r="H5" i="1"/>
  <c r="I5" i="1"/>
  <c r="J5" i="1"/>
  <c r="K5" i="1"/>
  <c r="F59" i="1"/>
  <c r="G59" i="1"/>
  <c r="H59" i="1"/>
  <c r="I59" i="1"/>
  <c r="J59" i="1"/>
  <c r="K59" i="1"/>
  <c r="F74" i="1"/>
  <c r="G74" i="1"/>
  <c r="H74" i="1"/>
  <c r="I74" i="1"/>
  <c r="J74" i="1"/>
  <c r="K74" i="1"/>
  <c r="F45" i="1"/>
  <c r="G45" i="1"/>
  <c r="H45" i="1"/>
  <c r="I45" i="1"/>
  <c r="J45" i="1"/>
  <c r="K45" i="1"/>
  <c r="F27" i="1"/>
  <c r="G27" i="1"/>
  <c r="H27" i="1"/>
  <c r="I27" i="1"/>
  <c r="J27" i="1"/>
  <c r="K27" i="1"/>
  <c r="F173" i="1"/>
  <c r="G173" i="1"/>
  <c r="H173" i="1"/>
  <c r="I173" i="1"/>
  <c r="J173" i="1"/>
  <c r="K173" i="1"/>
  <c r="F69" i="1"/>
  <c r="G69" i="1"/>
  <c r="H69" i="1"/>
  <c r="I69" i="1"/>
  <c r="J69" i="1"/>
  <c r="K69" i="1"/>
  <c r="F30" i="1"/>
  <c r="G30" i="1"/>
  <c r="H30" i="1"/>
  <c r="I30" i="1"/>
  <c r="J30" i="1"/>
  <c r="K30" i="1"/>
  <c r="A39" i="1" l="1"/>
  <c r="A18" i="1"/>
  <c r="F18" i="1"/>
  <c r="G18" i="1"/>
  <c r="H18" i="1"/>
  <c r="I18" i="1"/>
  <c r="J18" i="1"/>
  <c r="K18" i="1"/>
  <c r="A13" i="3"/>
  <c r="H13" i="3"/>
  <c r="I13" i="3"/>
  <c r="J13" i="3"/>
  <c r="F13" i="3"/>
  <c r="A93" i="1" l="1"/>
  <c r="F93" i="1"/>
  <c r="G93" i="1"/>
  <c r="H93" i="1"/>
  <c r="I93" i="1"/>
  <c r="J93" i="1"/>
  <c r="K93" i="1"/>
  <c r="A174" i="1" l="1"/>
  <c r="F174" i="1"/>
  <c r="G174" i="1"/>
  <c r="H174" i="1"/>
  <c r="I174" i="1"/>
  <c r="J174" i="1"/>
  <c r="K174" i="1"/>
  <c r="A44" i="1" l="1"/>
  <c r="A75" i="1"/>
  <c r="F44" i="1"/>
  <c r="G44" i="1"/>
  <c r="H44" i="1"/>
  <c r="I44" i="1"/>
  <c r="J44" i="1"/>
  <c r="K44" i="1"/>
  <c r="F75" i="1"/>
  <c r="G75" i="1"/>
  <c r="H75" i="1"/>
  <c r="I75" i="1"/>
  <c r="J75" i="1"/>
  <c r="K75" i="1"/>
  <c r="G63" i="1" l="1"/>
  <c r="H63" i="1"/>
  <c r="I63" i="1"/>
  <c r="J63" i="1"/>
  <c r="K63" i="1"/>
  <c r="F63" i="1"/>
  <c r="A63" i="1"/>
  <c r="A26" i="1"/>
  <c r="F6" i="1" l="1"/>
  <c r="G6" i="1"/>
  <c r="H6" i="1"/>
  <c r="I6" i="1"/>
  <c r="J6" i="1"/>
  <c r="K6" i="1"/>
  <c r="A6" i="1"/>
  <c r="A83" i="1" l="1"/>
  <c r="A16" i="1" l="1"/>
  <c r="F16" i="1"/>
  <c r="G16" i="1"/>
  <c r="H16" i="1"/>
  <c r="I16" i="1"/>
  <c r="J16" i="1"/>
  <c r="K16" i="1"/>
  <c r="A50" i="1" l="1"/>
  <c r="F50" i="1"/>
  <c r="G50" i="1"/>
  <c r="H50" i="1"/>
  <c r="I50" i="1"/>
  <c r="J50" i="1"/>
  <c r="K50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<sst xmlns="http://schemas.openxmlformats.org/spreadsheetml/2006/main" count="13696" uniqueCount="2667">
  <si>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</si>
  <si>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</si>
  <si>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</si>
  <si>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</si>
  <si>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</si>
  <si>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</si>
  <si>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</si>
  <si>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</si>
  <si>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</si>
  <si>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</si>
  <si>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</si>
  <si>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</si>
  <si>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</si>
  <si>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</si>
  <si>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</si>
  <si>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</si>
  <si>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</si>
  <si>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</si>
  <si>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</si>
  <si>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</si>
  <si>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</si>
  <si>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</si>
  <si>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</si>
  <si>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</si>
  <si>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</si>
  <si>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</si>
  <si>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</si>
  <si>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</si>
  <si>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</si>
  <si>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</si>
  <si>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</si>
  <si>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</si>
  <si>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</si>
  <si>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</si>
  <si>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</si>
  <si>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</si>
  <si>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</si>
  <si>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</si>
  <si>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</si>
  <si>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</si>
  <si>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</si>
  <si>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</si>
  <si>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</si>
  <si>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</si>
  <si>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</si>
  <si>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</si>
  <si>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</si>
  <si>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</si>
  <si>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</si>
  <si>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</si>
  <si>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</si>
  <si>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</si>
  <si>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</si>
  <si>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</si>
  <si>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</si>
  <si>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</si>
  <si>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</si>
  <si>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</si>
  <si>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</si>
  <si>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</si>
  <si>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</si>
  <si>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</si>
  <si>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</si>
  <si>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</si>
  <si>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</si>
  <si>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</si>
  <si>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</si>
  <si>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</si>
  <si>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</si>
  <si>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</si>
  <si>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</si>
  <si>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</si>
  <si>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</si>
  <si>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</si>
  <si>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</si>
  <si>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</si>
  <si>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</si>
  <si>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</si>
  <si>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</si>
  <si>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</si>
  <si>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</si>
  <si>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</si>
  <si>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</si>
  <si>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</si>
  <si>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</si>
  <si>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</si>
  <si>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</si>
  <si>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</si>
  <si>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</si>
  <si>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</si>
  <si>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</si>
  <si>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</si>
  <si>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</si>
  <si>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</si>
  <si>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</si>
  <si>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</si>
  <si>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</si>
  <si>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</si>
  <si>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</si>
  <si>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</si>
  <si>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</si>
  <si>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</si>
  <si>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</si>
  <si>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</si>
  <si>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</si>
  <si>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</si>
  <si>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</si>
  <si>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</si>
  <si>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</si>
  <si>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</si>
  <si>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</si>
  <si>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</si>
  <si>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</si>
  <si>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</si>
  <si>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</si>
  <si>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</si>
  <si>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</si>
  <si>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</si>
  <si>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</si>
  <si>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</si>
  <si>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</si>
  <si>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</si>
  <si>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</si>
  <si>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</si>
  <si>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</si>
  <si>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</si>
  <si>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</si>
  <si>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</si>
  <si>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</si>
  <si>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</si>
  <si>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</si>
  <si>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</si>
  <si>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</si>
  <si>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</si>
  <si>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</si>
  <si>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</si>
  <si>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</si>
  <si>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</si>
  <si>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</si>
  <si>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</si>
  <si>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</si>
  <si>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</si>
  <si>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</si>
  <si>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</si>
  <si>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</si>
  <si>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</si>
  <si>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</si>
  <si>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</si>
  <si>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</si>
  <si>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</si>
  <si>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</si>
  <si>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</si>
  <si>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</si>
  <si>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</si>
  <si>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</si>
  <si>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</si>
  <si>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</si>
  <si>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</si>
  <si>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</si>
  <si>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</si>
  <si>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</si>
  <si>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</si>
  <si>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</si>
  <si>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</si>
  <si>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</si>
  <si>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</si>
  <si>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</si>
  <si>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</si>
  <si>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</si>
  <si>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</si>
  <si>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</si>
  <si>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</si>
  <si>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</si>
  <si>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</si>
  <si>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</si>
  <si>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</si>
  <si>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</si>
  <si>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</si>
  <si>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</si>
  <si>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</si>
  <si>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</si>
  <si>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</si>
  <si>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</si>
  <si>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</si>
  <si>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</si>
  <si>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</si>
  <si>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</si>
  <si>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</si>
  <si>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</si>
  <si>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</si>
  <si>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</si>
  <si>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</si>
  <si>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</si>
  <si>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</si>
  <si>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</si>
  <si>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</si>
  <si>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</si>
  <si>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</si>
  <si>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</si>
  <si>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</si>
  <si>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</si>
  <si>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</si>
  <si>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</si>
  <si>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</si>
  <si>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</si>
  <si>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</si>
  <si>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</si>
  <si>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</si>
  <si>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</si>
  <si>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</si>
  <si>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</si>
  <si>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</si>
  <si>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</si>
  <si>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</si>
  <si>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</si>
  <si>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</si>
  <si>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</si>
  <si>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</si>
  <si>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</si>
  <si>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</si>
  <si>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</si>
  <si>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</si>
  <si>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</si>
  <si>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</si>
  <si>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</si>
  <si>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</si>
  <si>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</si>
  <si>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</si>
  <si>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</si>
  <si>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</si>
  <si>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</si>
  <si>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</si>
  <si>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</si>
  <si>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</si>
  <si>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</si>
  <si>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</si>
  <si>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</si>
  <si>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</si>
  <si>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</si>
  <si>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</si>
  <si>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</si>
  <si>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</si>
  <si>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</si>
  <si>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</si>
  <si>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</si>
  <si>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</si>
  <si>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</si>
  <si>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</si>
  <si>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</si>
  <si>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</si>
  <si>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</si>
  <si>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</si>
  <si>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</si>
  <si>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</si>
  <si>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</si>
  <si>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</si>
  <si>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</si>
  <si>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</si>
  <si>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</si>
  <si>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</si>
  <si>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</si>
  <si>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</si>
  <si>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</si>
  <si>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</si>
  <si>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</si>
  <si>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</si>
  <si>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</si>
  <si>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</si>
  <si>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</si>
  <si>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</si>
  <si>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</si>
  <si>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</si>
  <si>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</si>
  <si>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</si>
  <si>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</si>
  <si>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</si>
  <si>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</si>
  <si>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</si>
  <si>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</si>
  <si>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</si>
  <si>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</si>
  <si>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</si>
  <si>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</si>
  <si>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</si>
  <si>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</si>
  <si>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</si>
  <si>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</si>
  <si>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</si>
  <si>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</si>
  <si>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</si>
  <si>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</si>
  <si>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</si>
  <si>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</si>
  <si>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</si>
  <si>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</si>
  <si>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</si>
  <si>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</si>
  <si>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</si>
  <si>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</si>
  <si>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</si>
  <si>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</si>
  <si>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</si>
  <si>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</si>
  <si>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</si>
  <si>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</si>
  <si>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</si>
  <si>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</si>
  <si>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</si>
  <si>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</si>
  <si>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</si>
  <si>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</si>
  <si>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</si>
  <si>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</si>
  <si>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</si>
  <si>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</si>
  <si>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</si>
  <si>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</si>
  <si>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</si>
  <si>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</si>
  <si>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</si>
  <si>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</si>
  <si>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</si>
  <si>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</si>
  <si>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</si>
  <si>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</si>
  <si>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</si>
  <si>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</si>
  <si>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</si>
  <si>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</si>
  <si>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</si>
  <si>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</si>
  <si>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</si>
  <si>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</si>
  <si>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</si>
  <si>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</si>
  <si>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</si>
  <si>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</si>
  <si>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</si>
  <si>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</si>
  <si>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</si>
  <si>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</si>
  <si>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</si>
  <si>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</si>
  <si>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</si>
  <si>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</si>
  <si>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</si>
  <si>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</si>
  <si>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</si>
  <si>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</si>
  <si>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</si>
  <si>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</si>
  <si>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</si>
  <si>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</si>
  <si>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</si>
  <si>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</si>
  <si>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</si>
  <si>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</si>
  <si>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</si>
  <si>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</si>
  <si>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</si>
  <si>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</si>
  <si>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</si>
  <si>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</si>
  <si>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</si>
  <si>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</si>
  <si>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</si>
  <si>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</si>
  <si>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</si>
  <si>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</si>
  <si>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</si>
  <si>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</si>
  <si>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</si>
  <si>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</si>
  <si>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</si>
  <si>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</si>
  <si>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</si>
  <si>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</si>
  <si>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</si>
  <si>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</si>
  <si>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</si>
  <si>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</si>
  <si>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</si>
  <si>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</si>
  <si>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</si>
  <si>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</si>
  <si>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</si>
  <si>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</si>
  <si>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</si>
  <si>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</si>
  <si>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</si>
  <si>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</si>
  <si>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</si>
  <si>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</si>
  <si>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</si>
  <si>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</si>
  <si>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</si>
  <si>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</si>
  <si>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</si>
  <si>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</si>
  <si>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</si>
  <si>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</si>
  <si>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</si>
  <si>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</si>
  <si>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</si>
  <si>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</si>
  <si>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</si>
  <si>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</si>
  <si>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</si>
  <si>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</si>
  <si>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</si>
  <si>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</si>
  <si>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</si>
  <si>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</si>
  <si>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</si>
  <si>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</si>
  <si>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</si>
  <si>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</si>
  <si>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</si>
  <si>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</si>
  <si>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</si>
  <si>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</si>
  <si>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</si>
  <si>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</si>
  <si>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</si>
  <si>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</si>
  <si>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</si>
  <si>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</si>
  <si>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</si>
  <si>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</si>
  <si>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</si>
  <si>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</si>
  <si>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</si>
  <si>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</si>
  <si>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</si>
  <si>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</si>
  <si>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</si>
  <si>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</si>
  <si>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</si>
  <si>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</si>
  <si>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</si>
  <si>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</si>
  <si>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</si>
  <si>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</si>
  <si>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</si>
  <si>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</si>
  <si>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</si>
  <si>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</si>
  <si>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</si>
  <si>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</si>
  <si>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</si>
  <si>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</si>
  <si>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</si>
  <si>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</si>
  <si>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</si>
  <si>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</si>
  <si>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</si>
  <si>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</si>
  <si>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</si>
  <si>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</si>
  <si>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</si>
  <si>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</si>
  <si>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</si>
  <si>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</si>
  <si>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</si>
  <si>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</si>
  <si>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</si>
  <si>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</si>
  <si>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</si>
  <si>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</si>
  <si>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</si>
  <si>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</si>
  <si>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</si>
  <si>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</si>
  <si>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</si>
  <si>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</si>
  <si>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</si>
  <si>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</si>
  <si>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</si>
  <si>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</si>
  <si>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</si>
  <si>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</si>
  <si>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</si>
  <si>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</si>
  <si>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</si>
  <si>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</si>
  <si>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</si>
  <si>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</si>
  <si>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</si>
  <si>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</si>
  <si>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</si>
  <si>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</si>
  <si>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</si>
  <si>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</si>
  <si>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</si>
  <si>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</si>
  <si>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</si>
  <si>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</si>
  <si>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</si>
  <si>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</si>
  <si>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</si>
  <si>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</si>
  <si>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</si>
  <si>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</si>
  <si>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</si>
  <si>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</si>
  <si>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</si>
  <si>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</si>
  <si>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</si>
  <si>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</si>
  <si>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</si>
  <si>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</si>
  <si>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</si>
  <si>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</si>
  <si>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</si>
  <si>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</si>
  <si>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</si>
  <si>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</si>
  <si>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</si>
  <si>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</si>
  <si>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</si>
  <si>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</si>
  <si>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</si>
  <si>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</si>
  <si>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</si>
  <si>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</si>
  <si>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</si>
  <si>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</si>
  <si>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</si>
  <si>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</si>
  <si>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</si>
  <si>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</si>
  <si>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</si>
  <si>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</si>
  <si>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</si>
  <si>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</si>
  <si>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</si>
  <si>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</si>
  <si>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</si>
  <si>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</si>
  <si>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</si>
  <si>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</si>
  <si>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</si>
  <si>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</si>
  <si>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</si>
  <si>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</si>
  <si>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</si>
  <si>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</si>
  <si>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</si>
  <si>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</si>
  <si>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</si>
  <si>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</si>
  <si>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</si>
  <si>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</si>
  <si>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</si>
  <si>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</si>
  <si>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</si>
  <si>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</si>
  <si>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</si>
  <si>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</si>
  <si>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</si>
  <si>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</si>
  <si>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</si>
  <si>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</si>
  <si>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</si>
  <si>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</si>
  <si>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</si>
  <si>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</si>
  <si>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</si>
  <si>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</si>
  <si>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</si>
  <si>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</si>
  <si>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</si>
  <si>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</si>
  <si>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</si>
  <si>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</si>
  <si>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</si>
  <si>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</si>
  <si>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</si>
  <si>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</si>
  <si>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</si>
  <si>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</si>
  <si>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</si>
  <si>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</si>
  <si>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</si>
  <si>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</si>
  <si>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</si>
  <si>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</si>
  <si>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</si>
  <si>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</si>
  <si>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</si>
  <si>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</si>
  <si>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</si>
  <si>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</si>
  <si>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</si>
  <si>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</si>
  <si>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</si>
  <si>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</si>
  <si>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</si>
  <si>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</si>
  <si>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</si>
  <si>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</si>
  <si>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</si>
  <si>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</si>
  <si>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</si>
  <si>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</si>
  <si>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</si>
  <si>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</si>
  <si>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</si>
  <si>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</si>
  <si>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</si>
  <si>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</si>
  <si>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</si>
  <si>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</si>
  <si>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</si>
  <si>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</si>
  <si>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</si>
  <si>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</si>
  <si>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</si>
  <si>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</si>
  <si>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</si>
  <si>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</si>
  <si>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</si>
  <si>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</si>
  <si>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</si>
  <si>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</si>
  <si>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</si>
  <si>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</si>
  <si>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</si>
  <si>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</si>
  <si>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</si>
  <si>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</si>
  <si>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</si>
  <si>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</si>
  <si>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</si>
  <si>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</si>
  <si>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</si>
  <si>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</si>
  <si>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</si>
  <si>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</si>
  <si>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</si>
  <si>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</si>
  <si>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</si>
  <si>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</si>
  <si>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</si>
  <si>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</si>
  <si>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</si>
  <si>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</si>
  <si>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</si>
  <si>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</si>
  <si>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</si>
  <si>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</si>
  <si>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</si>
  <si>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</si>
  <si>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</si>
  <si>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</si>
  <si>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</si>
  <si>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</si>
  <si>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</si>
  <si>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</si>
  <si>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</si>
  <si>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</si>
  <si>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</si>
  <si>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</si>
  <si>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</si>
  <si>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</si>
  <si>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</si>
  <si>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</si>
  <si>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</si>
  <si>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</si>
  <si>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</si>
  <si>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</si>
  <si>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</si>
  <si>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</si>
  <si>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</si>
  <si>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</si>
  <si>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</si>
  <si>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</si>
  <si>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</si>
  <si>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</si>
  <si>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</si>
  <si>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</si>
  <si>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</si>
  <si>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</si>
  <si>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</si>
  <si>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</si>
  <si>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</si>
  <si>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</si>
  <si>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</si>
  <si>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</si>
  <si>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</si>
  <si>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</si>
  <si>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</si>
  <si>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</si>
  <si>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</si>
  <si>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</si>
  <si>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</si>
  <si>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</si>
  <si>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</si>
  <si>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</si>
  <si>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</si>
  <si>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</si>
  <si>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</si>
  <si>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</si>
  <si>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</si>
  <si>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</si>
  <si>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</si>
  <si>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</si>
  <si>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</si>
  <si>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</si>
  <si>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</si>
  <si>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</si>
  <si>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</si>
  <si>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</si>
  <si>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</si>
  <si>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</si>
  <si>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</si>
  <si>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</si>
  <si>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</si>
  <si>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</si>
  <si>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</si>
  <si>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</si>
  <si>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</si>
  <si>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</si>
  <si>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</si>
  <si>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</si>
  <si>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</si>
  <si>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</si>
  <si>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</si>
  <si>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</si>
  <si>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</si>
  <si>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</si>
  <si>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</si>
  <si>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</si>
  <si>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</si>
  <si>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</si>
  <si>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</si>
  <si>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</si>
  <si>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</si>
  <si>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</si>
  <si>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</si>
  <si>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</si>
  <si>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</si>
  <si>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</si>
  <si>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</si>
  <si>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</si>
  <si>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</si>
  <si>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</si>
  <si>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</si>
  <si>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</si>
  <si>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</si>
  <si>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</si>
  <si>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</si>
  <si>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</si>
  <si>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</si>
  <si>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</si>
  <si>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</si>
  <si>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</si>
  <si>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</si>
  <si>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</si>
  <si>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</si>
  <si>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</si>
  <si>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</si>
  <si>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</si>
  <si>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</si>
  <si>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</si>
  <si>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</si>
  <si>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</si>
  <si>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</si>
  <si>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</si>
  <si>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</si>
  <si>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</si>
  <si>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</si>
  <si>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</si>
  <si>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</si>
  <si>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</si>
  <si>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</si>
  <si>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</si>
  <si>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</si>
  <si>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</si>
  <si>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</si>
  <si>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</si>
  <si>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</si>
  <si>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</si>
  <si>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</si>
  <si>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</si>
  <si>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</si>
  <si>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</si>
  <si>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</si>
  <si>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</si>
  <si>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</si>
  <si>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</si>
  <si>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</si>
  <si>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</si>
  <si>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</si>
  <si>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</si>
  <si>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</si>
  <si>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</si>
  <si>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</si>
  <si>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</si>
  <si>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</si>
  <si>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</si>
  <si>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</si>
  <si>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</si>
  <si>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</si>
  <si>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</si>
  <si>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</si>
  <si>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</si>
  <si>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</si>
  <si>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</si>
  <si>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</si>
  <si>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</si>
  <si>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</si>
  <si>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</si>
  <si>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</si>
  <si>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</si>
  <si>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</si>
  <si>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</si>
  <si>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</si>
  <si>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</si>
  <si>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</si>
  <si>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</si>
  <si>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</si>
  <si>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</si>
  <si>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</si>
  <si>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</si>
  <si>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</si>
  <si>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</si>
  <si>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</si>
  <si>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</si>
  <si>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</si>
  <si>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</si>
  <si>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</si>
  <si>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</si>
  <si>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</si>
  <si>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</si>
  <si>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</si>
  <si>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</si>
  <si>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</si>
  <si>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</si>
  <si>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</si>
  <si>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</si>
  <si>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</si>
  <si>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</si>
  <si>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</si>
  <si>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</si>
  <si>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</si>
  <si>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</si>
  <si>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</si>
  <si>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</si>
  <si>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</si>
  <si>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</si>
  <si>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</si>
  <si>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</si>
  <si>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</si>
  <si>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</si>
  <si>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</si>
  <si>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</si>
  <si>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</si>
  <si>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</si>
  <si>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</si>
  <si>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</si>
  <si>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</si>
  <si>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</si>
  <si>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</si>
  <si>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</si>
  <si>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</si>
  <si>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</si>
  <si>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</si>
  <si>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</si>
  <si>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</si>
  <si>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</si>
  <si>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</si>
  <si>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</si>
  <si>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</si>
  <si>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</si>
  <si>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</si>
  <si>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</si>
  <si>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</si>
  <si>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</si>
  <si>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</si>
  <si>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</si>
  <si>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</si>
  <si>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</si>
  <si>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</si>
  <si>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</si>
  <si>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</si>
  <si>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</si>
  <si>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</si>
  <si>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</si>
  <si>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</si>
  <si>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</si>
  <si>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</si>
  <si>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</si>
  <si>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</si>
  <si>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</si>
  <si>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</si>
  <si>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</si>
  <si>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</si>
  <si>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</si>
  <si>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</si>
  <si>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</si>
  <si>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</si>
  <si>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</si>
  <si>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</si>
  <si>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</si>
  <si>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</si>
  <si>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</si>
  <si>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</si>
  <si>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</si>
  <si>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</si>
  <si>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</si>
  <si>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</si>
  <si>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</si>
  <si>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</si>
  <si>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</si>
  <si>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</si>
  <si>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</si>
  <si>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</si>
  <si>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</si>
  <si>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</si>
  <si>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</si>
  <si>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</si>
  <si>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</si>
  <si>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</si>
  <si>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</si>
  <si>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</si>
  <si>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</si>
  <si>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</si>
  <si>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</si>
  <si>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</si>
  <si>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</si>
  <si>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</si>
  <si>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</si>
  <si>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</si>
  <si>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</si>
  <si>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</si>
  <si>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</si>
  <si>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</si>
  <si>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</si>
  <si>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</si>
  <si>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</si>
  <si>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</si>
  <si>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</si>
  <si>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</si>
  <si>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</si>
  <si>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</si>
  <si>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</si>
  <si>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</si>
  <si>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</si>
  <si>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</si>
  <si>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</si>
  <si>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</si>
  <si>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</si>
  <si>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</si>
  <si>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</si>
  <si>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</si>
  <si>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</si>
  <si>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</si>
  <si>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</si>
  <si>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</si>
  <si>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</si>
  <si>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</si>
  <si>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</si>
  <si>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</si>
  <si>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</si>
  <si>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</si>
  <si>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</si>
  <si>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</si>
  <si>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</si>
  <si>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</si>
  <si>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</si>
  <si>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</si>
  <si>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</si>
  <si>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</si>
  <si>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</si>
  <si>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</si>
  <si>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</si>
  <si>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</si>
  <si>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</si>
  <si>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</si>
  <si>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</si>
  <si>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</si>
  <si>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</si>
  <si>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</si>
  <si>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</si>
  <si>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</si>
  <si>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</si>
  <si>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</si>
  <si>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</si>
  <si>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</si>
  <si>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</si>
  <si>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</si>
  <si>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</si>
  <si>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</si>
  <si>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</si>
  <si>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</si>
  <si>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</si>
  <si>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</si>
  <si>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</si>
  <si>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</si>
  <si>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</si>
  <si>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</si>
  <si>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</si>
  <si>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</si>
  <si>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</si>
  <si>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</si>
  <si>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</si>
  <si>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</si>
  <si>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</si>
  <si>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</si>
  <si>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</si>
  <si>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</si>
  <si>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</si>
  <si>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</si>
  <si>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</si>
  <si>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</si>
  <si>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</si>
  <si>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</si>
  <si>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</si>
  <si>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</si>
  <si>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</si>
  <si>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</si>
  <si>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</si>
  <si>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</si>
  <si>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</si>
  <si>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</si>
  <si>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</si>
  <si>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</si>
  <si>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</si>
  <si>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</si>
  <si>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</si>
  <si>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</si>
  <si>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</si>
  <si>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</si>
  <si>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</si>
  <si>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</si>
  <si>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</si>
  <si>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</si>
  <si>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</si>
  <si>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</si>
  <si>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</si>
  <si>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</si>
  <si>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</si>
  <si>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</si>
  <si>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</si>
  <si>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</si>
  <si>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</si>
  <si>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</si>
  <si>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</si>
  <si>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</si>
  <si>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</si>
  <si>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</si>
  <si>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</si>
  <si>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</si>
  <si>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</si>
  <si>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</si>
  <si>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</si>
  <si>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</si>
  <si>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</si>
  <si>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</si>
  <si>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</si>
  <si>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</si>
  <si>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</si>
  <si>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</si>
  <si>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</si>
  <si>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</si>
  <si>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</si>
  <si>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</si>
  <si>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</si>
  <si>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</si>
  <si>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</si>
  <si>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</si>
  <si>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</si>
  <si>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</si>
  <si>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</si>
  <si>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</si>
  <si>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</si>
  <si>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</si>
  <si>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</si>
  <si>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</si>
  <si>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</si>
  <si>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</si>
  <si>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</si>
  <si>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</si>
  <si>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</si>
  <si>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</si>
  <si>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</si>
  <si>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</si>
  <si>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</si>
  <si>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</si>
  <si>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</si>
  <si>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</si>
  <si>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</si>
  <si>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</si>
  <si>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</si>
  <si>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</si>
  <si>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</si>
  <si>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</si>
  <si>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</si>
  <si>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</si>
  <si>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</si>
  <si>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</si>
  <si>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</si>
  <si>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</si>
  <si>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</si>
  <si>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</si>
  <si>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</si>
  <si>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</si>
  <si>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</si>
  <si>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</si>
  <si>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</si>
  <si>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</si>
  <si>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</si>
  <si>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</si>
  <si>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</si>
  <si>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</si>
  <si>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</si>
  <si>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</si>
  <si>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</si>
  <si>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</si>
  <si>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</si>
  <si>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</si>
  <si>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</si>
  <si>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</si>
  <si>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</si>
  <si>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</si>
  <si>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</si>
  <si>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</si>
  <si>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</si>
  <si>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</si>
  <si>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</si>
  <si>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</si>
  <si>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</si>
  <si>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</si>
  <si>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</si>
  <si>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</si>
  <si>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</si>
  <si>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</si>
  <si>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</si>
  <si>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</si>
  <si>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</si>
  <si>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</si>
  <si>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</si>
  <si>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</si>
  <si>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</si>
  <si>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</si>
  <si>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</si>
  <si>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</si>
  <si>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</si>
  <si>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</si>
  <si>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</si>
  <si>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</si>
  <si>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</si>
  <si>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</si>
  <si>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</si>
  <si>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</si>
  <si>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</si>
  <si>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</si>
  <si>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</si>
  <si>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</si>
  <si>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</si>
  <si>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</si>
  <si>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</si>
  <si>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</si>
  <si>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</si>
  <si>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</si>
  <si>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</si>
  <si>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</si>
  <si>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</si>
  <si>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</si>
  <si>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</si>
  <si>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</si>
  <si>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</si>
  <si>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</si>
  <si>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</si>
  <si>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</si>
  <si>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</si>
  <si>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</si>
  <si>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</si>
  <si>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</si>
  <si>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</si>
  <si>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</si>
  <si>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</si>
  <si>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</si>
  <si>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</si>
  <si>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</si>
  <si>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</si>
  <si>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</si>
  <si>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</si>
  <si>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</si>
  <si>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</si>
  <si>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</si>
  <si>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</si>
  <si>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</si>
  <si>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</si>
  <si>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</si>
  <si>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</si>
  <si>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</si>
  <si>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</si>
  <si>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</si>
  <si>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</si>
  <si>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</si>
  <si>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</si>
  <si>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</si>
  <si>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</si>
  <si>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</si>
  <si>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</si>
  <si>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</si>
  <si>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</si>
  <si>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</si>
  <si>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</si>
  <si>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</si>
  <si>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</si>
  <si>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</si>
  <si>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</si>
  <si>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</si>
  <si>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</si>
  <si>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</si>
  <si>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</si>
  <si>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</si>
  <si>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</si>
  <si>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</si>
  <si>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</si>
  <si>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</si>
  <si>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</si>
  <si>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</si>
  <si>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</si>
  <si>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</si>
  <si>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</si>
  <si>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</si>
  <si>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</si>
  <si>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</si>
  <si>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</si>
  <si>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</si>
  <si>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</si>
  <si>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</si>
  <si>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</si>
  <si>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</si>
  <si>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</si>
  <si>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</si>
  <si>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</si>
  <si>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</si>
  <si>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</si>
  <si>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</si>
  <si>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</si>
  <si>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</si>
  <si>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</si>
  <si>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</si>
  <si>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</si>
  <si>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</si>
  <si>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</si>
  <si>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</si>
  <si>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</si>
  <si>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</si>
  <si>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</si>
  <si>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</si>
  <si>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</si>
  <si>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</si>
  <si>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</si>
  <si>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</si>
  <si>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</si>
  <si>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</si>
  <si>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</si>
  <si>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</si>
  <si>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</si>
  <si>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</si>
  <si>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</si>
  <si>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</si>
  <si>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</si>
  <si>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</si>
  <si>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</si>
  <si>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</si>
  <si>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</si>
  <si>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</si>
  <si>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</si>
  <si>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</si>
  <si>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</si>
  <si>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</si>
  <si>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</si>
  <si>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</si>
  <si>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</si>
  <si>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</si>
  <si>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</si>
  <si>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</si>
  <si>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</si>
  <si>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</si>
  <si>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</si>
  <si>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</si>
  <si>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</si>
  <si>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</si>
  <si>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</si>
  <si>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</si>
  <si>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</si>
  <si>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</si>
  <si>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</si>
  <si>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</si>
  <si>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</si>
  <si>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</si>
  <si>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</si>
  <si>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</si>
  <si>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</si>
  <si>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</si>
  <si>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</si>
  <si>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</si>
  <si>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</si>
  <si>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</si>
  <si>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</si>
  <si>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</si>
  <si>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</si>
  <si>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</si>
  <si>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</si>
  <si>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</si>
  <si>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</si>
  <si>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</si>
  <si>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</si>
  <si>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</si>
  <si>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</si>
  <si>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</si>
  <si>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</si>
  <si>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</si>
  <si>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</si>
  <si>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</si>
  <si>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</si>
  <si>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</si>
  <si>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</si>
  <si>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</si>
  <si>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</si>
  <si>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</si>
  <si>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</si>
  <si>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</si>
  <si>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</si>
  <si>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</si>
  <si>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</si>
  <si>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</si>
  <si>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</si>
  <si>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</si>
  <si>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</si>
  <si>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</si>
  <si>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</si>
  <si>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</si>
  <si>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</si>
  <si>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</si>
  <si>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</si>
  <si>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</si>
  <si>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</si>
  <si>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</si>
  <si>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</si>
  <si>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</si>
  <si>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</si>
  <si>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</si>
  <si>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</si>
  <si>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</si>
  <si>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</si>
  <si>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</si>
  <si>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</si>
  <si>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</si>
  <si>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</si>
  <si>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</si>
  <si>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</si>
  <si>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</si>
  <si>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</si>
  <si>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</si>
  <si>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</si>
  <si>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</si>
  <si>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</si>
  <si>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</si>
  <si>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</si>
  <si>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</si>
  <si>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</si>
  <si>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</si>
  <si>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</si>
  <si>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</si>
  <si>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</si>
  <si>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</si>
  <si>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</si>
  <si>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</si>
  <si>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</si>
  <si>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</si>
  <si>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</si>
  <si>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</si>
  <si>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</si>
  <si>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</si>
  <si>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</si>
  <si>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</si>
  <si>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</si>
  <si>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</si>
  <si>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</si>
  <si>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</si>
  <si>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</si>
  <si>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</si>
  <si>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</si>
  <si>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</si>
  <si>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</si>
  <si>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</si>
  <si>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</si>
  <si>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</si>
  <si>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</si>
  <si>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</si>
  <si>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</si>
  <si>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</si>
  <si>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</si>
  <si>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</si>
  <si>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</si>
  <si>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</si>
  <si>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</si>
  <si>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</si>
  <si>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</si>
  <si>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</si>
  <si>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</si>
  <si>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</si>
  <si>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</si>
  <si>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</si>
  <si>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</si>
  <si>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</si>
  <si>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</si>
  <si>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</si>
  <si>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</si>
  <si>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</si>
  <si>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</si>
  <si>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</si>
  <si>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</si>
  <si>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</si>
  <si>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</si>
  <si>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</si>
  <si>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</si>
  <si>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</si>
  <si>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</si>
  <si>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</si>
  <si>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</si>
  <si>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</si>
  <si>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</si>
  <si>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</si>
  <si>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</si>
  <si>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</si>
  <si>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</si>
  <si>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</si>
  <si>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</si>
  <si>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</si>
  <si>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</si>
  <si>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</si>
  <si>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</si>
  <si>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</si>
  <si>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</si>
  <si>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</si>
  <si>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</si>
  <si>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</si>
  <si>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</si>
  <si>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</si>
  <si>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</si>
  <si>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</si>
  <si>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</si>
  <si>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</si>
  <si>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</si>
  <si>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</si>
  <si>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</si>
  <si>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</si>
  <si>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</si>
  <si>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</si>
  <si>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</si>
  <si>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</si>
  <si>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</si>
  <si>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</si>
  <si>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</si>
  <si>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</si>
  <si>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</si>
  <si>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</si>
  <si>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</si>
  <si>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</si>
  <si>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</si>
  <si>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</si>
  <si>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</si>
  <si>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</si>
  <si>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</si>
  <si>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</si>
  <si>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</si>
  <si>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</si>
  <si>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</si>
  <si>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</si>
  <si>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</si>
  <si>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</si>
  <si>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</si>
  <si>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</si>
  <si>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</si>
  <si>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</si>
  <si>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</si>
  <si>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</si>
  <si>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</si>
  <si>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</si>
  <si>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</si>
  <si>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</si>
  <si>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</si>
  <si>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</si>
  <si>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</si>
  <si>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</si>
  <si>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</si>
  <si>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</si>
  <si>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</si>
  <si>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</si>
  <si>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</si>
  <si>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</si>
  <si>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</si>
  <si>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</si>
  <si>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</si>
  <si>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</si>
  <si>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</si>
  <si>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</si>
  <si>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</si>
  <si>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</si>
  <si>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</si>
  <si>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</si>
  <si>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</si>
  <si>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</si>
  <si>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</si>
  <si>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</si>
  <si>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</si>
  <si>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</si>
  <si>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</si>
  <si>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</si>
  <si>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</si>
  <si>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</si>
  <si>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</si>
  <si>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</si>
  <si>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</si>
  <si>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</si>
  <si>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</si>
  <si>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</si>
  <si>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</si>
  <si>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</si>
  <si>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</si>
  <si>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</si>
  <si>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</si>
  <si>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</si>
  <si>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</si>
  <si>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</si>
  <si>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</si>
  <si>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</si>
  <si>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</si>
  <si>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</si>
  <si>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</si>
  <si>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</si>
  <si>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</si>
  <si>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</si>
  <si>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</si>
  <si>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</si>
  <si>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</si>
  <si>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</si>
  <si>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</si>
  <si>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</si>
  <si>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</si>
  <si>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</si>
  <si>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</si>
  <si>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</si>
  <si>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</si>
  <si>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</si>
  <si>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</si>
  <si>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</si>
  <si>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</si>
  <si>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</si>
  <si>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</si>
  <si>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</si>
  <si>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</si>
  <si>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</si>
  <si>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</si>
  <si>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</si>
  <si>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</si>
  <si>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</si>
  <si>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</si>
  <si>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</si>
  <si>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</si>
  <si>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</si>
  <si>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</si>
  <si>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</si>
  <si>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</si>
  <si>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</si>
  <si>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</si>
  <si>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</si>
  <si>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</si>
  <si>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</si>
  <si>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</si>
  <si>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</si>
  <si>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</si>
  <si>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</si>
  <si>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</si>
  <si>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</si>
  <si>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</si>
  <si>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</si>
  <si>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</si>
  <si>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</si>
  <si>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</si>
  <si>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</si>
  <si>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</si>
  <si>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</si>
  <si>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</si>
  <si>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</si>
  <si>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</si>
  <si>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</si>
  <si>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</si>
  <si>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</si>
  <si>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</si>
  <si>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</si>
  <si>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</si>
  <si>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</si>
  <si>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</si>
  <si>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</si>
  <si>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</si>
  <si>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</si>
  <si>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</si>
  <si>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</si>
  <si>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</si>
  <si>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</si>
  <si>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</si>
  <si>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</si>
  <si>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</si>
  <si>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</si>
  <si>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</si>
  <si>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</si>
  <si>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</si>
  <si>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</si>
  <si>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</si>
  <si>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</si>
  <si>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</si>
  <si>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</si>
  <si>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</si>
  <si>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</si>
  <si>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</si>
  <si>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</si>
  <si>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</si>
  <si>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</si>
  <si>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</si>
  <si>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</si>
  <si>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</si>
  <si>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</si>
  <si>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</si>
  <si>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</si>
  <si>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</si>
  <si>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</si>
  <si>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</si>
  <si>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</si>
  <si>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</si>
  <si>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</si>
  <si>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</si>
  <si>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</si>
  <si>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</si>
  <si>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</si>
  <si>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</si>
  <si>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</si>
  <si>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</si>
  <si>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</si>
  <si>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</si>
  <si>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</si>
  <si>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</si>
  <si>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</si>
  <si>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</si>
  <si>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</si>
  <si>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</si>
  <si>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</si>
  <si>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</si>
  <si>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</si>
  <si>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</si>
  <si>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</si>
  <si>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</si>
  <si>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</si>
  <si>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</si>
  <si>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</si>
  <si>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</si>
  <si>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</si>
  <si>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</si>
  <si>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</si>
  <si>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</si>
  <si>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</si>
  <si>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</si>
  <si>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</si>
  <si>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</si>
  <si>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</si>
  <si>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</si>
  <si>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</si>
  <si>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</si>
  <si>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</si>
  <si>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</si>
  <si>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</si>
  <si>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</si>
  <si>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</si>
  <si>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</si>
  <si>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</si>
  <si>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</si>
  <si>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</si>
  <si>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</si>
  <si>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</si>
  <si>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</si>
  <si>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</si>
  <si>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</si>
  <si>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</si>
  <si>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</si>
  <si>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</si>
  <si>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</si>
  <si>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</si>
  <si>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</si>
  <si>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</si>
  <si>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</si>
  <si>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</si>
  <si>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</si>
  <si>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</si>
  <si>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</si>
  <si>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</si>
  <si>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</si>
  <si>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</si>
  <si>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</si>
  <si>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</si>
  <si>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</si>
  <si>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</si>
  <si>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</si>
  <si>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</si>
  <si>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</si>
  <si>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</si>
  <si>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</si>
  <si>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</si>
  <si>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</si>
  <si>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</si>
  <si>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</si>
  <si>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</si>
  <si>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</si>
  <si>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</si>
  <si>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</si>
  <si>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</si>
  <si>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</si>
  <si>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</si>
  <si>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</si>
  <si>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</si>
  <si>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</si>
  <si>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</si>
  <si>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</si>
  <si>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</si>
  <si>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</si>
  <si>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</si>
  <si>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</si>
  <si>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</si>
  <si>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</si>
  <si>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</si>
  <si>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</si>
  <si>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</si>
  <si>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</si>
  <si>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</si>
  <si>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</si>
  <si>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</si>
  <si>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</si>
  <si>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</si>
  <si>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</si>
  <si>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</si>
  <si>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</si>
  <si>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</si>
  <si>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</si>
  <si>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</si>
  <si>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</si>
  <si>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</si>
  <si>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</si>
  <si>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</si>
  <si>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</si>
  <si>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</si>
  <si>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</si>
  <si>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</si>
  <si>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</si>
  <si>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</si>
  <si>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</si>
  <si>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</si>
  <si>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</si>
  <si>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</si>
  <si>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</si>
  <si>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</si>
  <si>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</si>
  <si>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</si>
  <si>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</si>
  <si>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</si>
  <si>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</si>
  <si>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</si>
  <si>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</si>
  <si>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</si>
  <si>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</si>
  <si>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</si>
  <si>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</si>
  <si>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</si>
  <si>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</si>
  <si>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</si>
  <si>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</si>
  <si>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</si>
  <si>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</si>
  <si>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</si>
  <si>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</si>
  <si>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</si>
  <si>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</si>
  <si>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</si>
  <si>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</si>
  <si>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</si>
  <si>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</si>
  <si>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</si>
  <si>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</si>
  <si>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</si>
  <si>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</si>
  <si>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</si>
  <si>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</si>
  <si>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</si>
  <si>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</si>
  <si>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</si>
  <si>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</si>
  <si>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</si>
  <si>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</si>
  <si>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</si>
  <si>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</si>
  <si>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</si>
  <si>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</si>
  <si>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</si>
  <si>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</si>
  <si>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</si>
  <si>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</si>
  <si>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</si>
  <si>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</si>
  <si>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</si>
  <si>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</si>
  <si>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</si>
  <si>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</si>
  <si>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</si>
  <si>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</si>
  <si>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</si>
  <si>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</si>
  <si>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</si>
  <si>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</si>
  <si>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</si>
  <si>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</si>
  <si>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</si>
  <si>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</si>
  <si>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</si>
  <si>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</si>
  <si>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</si>
  <si>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</si>
  <si>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</si>
  <si>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</si>
  <si>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</si>
  <si>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</si>
  <si>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</si>
  <si>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</si>
  <si>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</si>
  <si>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</si>
  <si>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</si>
  <si>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</si>
  <si>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</si>
  <si>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</si>
  <si>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</si>
  <si>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</si>
  <si>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</si>
  <si>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</si>
  <si>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</si>
  <si>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</si>
  <si>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</si>
  <si>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</si>
  <si>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</si>
  <si>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</si>
  <si>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</si>
  <si>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</si>
  <si>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</si>
  <si>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</si>
  <si>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</si>
  <si>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</si>
  <si>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</si>
  <si>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</si>
  <si>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</si>
  <si>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</si>
  <si>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</si>
  <si>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</si>
  <si>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</si>
  <si>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</si>
  <si>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</si>
  <si>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</si>
  <si>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</si>
  <si>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</si>
  <si>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</si>
  <si>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</si>
  <si>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</si>
  <si>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</si>
  <si>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</si>
  <si>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</si>
  <si>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</si>
  <si>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</si>
  <si>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</si>
  <si>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</si>
  <si>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</si>
  <si>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</si>
  <si>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</si>
  <si>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</si>
  <si>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</si>
  <si>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</si>
  <si>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</si>
  <si>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</si>
  <si>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</si>
  <si>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</si>
  <si>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</si>
  <si>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</si>
  <si>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</si>
  <si>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</si>
  <si>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</si>
  <si>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</si>
  <si>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</si>
  <si>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</si>
  <si>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</si>
  <si>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</si>
  <si>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</si>
  <si>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</si>
  <si>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</si>
  <si>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</si>
  <si>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</si>
  <si>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</si>
  <si>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</si>
  <si>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</si>
  <si>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</si>
  <si>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</si>
  <si>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</si>
  <si>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</si>
  <si>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</si>
  <si>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</si>
  <si>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</si>
  <si>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</si>
  <si>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</si>
  <si>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</si>
  <si>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</si>
  <si>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</si>
  <si>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</si>
  <si>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</si>
  <si>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</si>
  <si>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</si>
  <si>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</si>
  <si>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</si>
  <si>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</si>
  <si>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</si>
  <si>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</si>
  <si>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</si>
  <si>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</si>
  <si>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</si>
  <si>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</si>
  <si>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</si>
  <si>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</si>
  <si>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</si>
  <si>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</si>
  <si>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</si>
  <si>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</si>
  <si>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</si>
  <si>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</si>
  <si>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</si>
  <si>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</si>
  <si>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</si>
  <si>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</si>
  <si>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</si>
  <si>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</si>
  <si>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</si>
  <si>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</si>
  <si>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</si>
  <si>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</si>
  <si>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</si>
  <si>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</si>
  <si>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</si>
  <si>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</si>
  <si>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</si>
  <si>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</si>
  <si>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</si>
  <si>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</si>
  <si>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</si>
  <si>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</si>
  <si>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</si>
  <si>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</si>
  <si>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</si>
  <si>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</si>
  <si>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</si>
  <si>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</si>
  <si>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</si>
  <si>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</si>
  <si>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</si>
  <si>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</si>
  <si>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</si>
  <si>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</si>
  <si>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</si>
  <si>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</si>
  <si>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</si>
  <si>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</si>
  <si>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</si>
  <si>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</si>
  <si>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</si>
  <si>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</si>
  <si>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</si>
  <si>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</si>
  <si>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</si>
  <si>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</si>
  <si>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</si>
  <si>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</si>
  <si>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</si>
  <si>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</si>
  <si>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</si>
  <si>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</si>
  <si>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</si>
  <si>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</si>
  <si>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</si>
  <si>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</si>
  <si>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</si>
  <si>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</si>
  <si>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</si>
  <si>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</si>
  <si>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</si>
  <si>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</si>
  <si>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</si>
  <si>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</si>
  <si>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</si>
  <si>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</si>
  <si>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</si>
  <si>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</si>
  <si>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</si>
  <si>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</si>
  <si>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</si>
  <si>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</si>
  <si>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</si>
  <si>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</si>
  <si>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</si>
  <si>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</si>
  <si>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</si>
  <si>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</si>
  <si>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</si>
  <si>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</si>
  <si>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</si>
  <si>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</si>
  <si>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</si>
  <si>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</si>
  <si>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</si>
  <si>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</si>
  <si>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</si>
  <si>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</si>
  <si>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</si>
  <si>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</si>
  <si>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</si>
  <si>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</si>
  <si>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</si>
  <si>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</si>
  <si>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</si>
  <si>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</si>
  <si>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</si>
  <si>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</si>
  <si>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</si>
  <si>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</si>
  <si>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</si>
  <si>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</si>
  <si>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</si>
  <si>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</si>
  <si>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</si>
  <si>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</si>
  <si>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</si>
  <si>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</si>
  <si>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</si>
  <si>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</si>
  <si>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</si>
  <si>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</si>
  <si>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</si>
  <si>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</si>
  <si>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</si>
  <si>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</si>
  <si>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</si>
  <si>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</si>
  <si>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</si>
  <si>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</si>
  <si>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</si>
  <si>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</si>
  <si>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</si>
  <si>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</si>
  <si>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</si>
  <si>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</si>
  <si>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</si>
  <si>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</si>
  <si>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</si>
  <si>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</si>
  <si>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</si>
  <si>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</si>
  <si>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</si>
  <si>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</si>
  <si>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</si>
  <si>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</si>
  <si>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</si>
  <si>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</si>
  <si>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</si>
  <si>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</si>
  <si>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</si>
  <si>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</si>
  <si>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</si>
  <si>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</si>
  <si>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</si>
  <si>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</si>
  <si>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</si>
  <si>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</si>
  <si>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</si>
  <si>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</si>
  <si>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</si>
  <si>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</si>
  <si>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</si>
  <si>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</si>
  <si>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</si>
  <si>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</si>
  <si>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</si>
  <si>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</si>
  <si>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</si>
  <si>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</si>
  <si>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</si>
  <si>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</si>
  <si>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</si>
  <si>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</si>
  <si>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</si>
  <si>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</si>
  <si>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</si>
  <si>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</si>
  <si>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</si>
  <si>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</si>
  <si>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</si>
  <si>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</si>
  <si>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</si>
  <si>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</si>
  <si>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</si>
  <si>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</si>
  <si>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</si>
  <si>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</si>
  <si>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</si>
  <si>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</si>
  <si>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</si>
  <si>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</si>
  <si>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</si>
  <si>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</si>
  <si>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</si>
  <si>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</si>
  <si>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</si>
  <si>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</si>
  <si>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</si>
  <si>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</si>
  <si>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</si>
  <si>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</si>
  <si>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</si>
  <si>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</si>
  <si>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</si>
  <si>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</si>
  <si>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</si>
  <si>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</si>
  <si>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</si>
  <si>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</si>
  <si>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</si>
  <si>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</si>
  <si>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</si>
  <si>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</si>
  <si>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</si>
  <si>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</si>
  <si>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</si>
  <si>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</si>
  <si>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</si>
  <si>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</si>
  <si>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</si>
  <si>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</si>
  <si>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</si>
  <si>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</si>
  <si>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</si>
  <si>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</si>
  <si>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</si>
  <si>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</si>
  <si>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</si>
  <si>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</si>
  <si>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</si>
  <si>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</si>
  <si>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</si>
  <si>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</si>
  <si>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</si>
  <si>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</si>
  <si>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</si>
  <si>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</si>
  <si>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</si>
  <si>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</si>
  <si>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</si>
  <si>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</si>
  <si>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</si>
  <si>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</si>
  <si>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</si>
  <si>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</si>
  <si>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</si>
  <si>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</si>
  <si>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</si>
  <si>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</si>
  <si>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</si>
  <si>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</si>
  <si>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</si>
  <si>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</si>
  <si>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</si>
  <si>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</si>
  <si>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</si>
  <si>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</si>
  <si>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</si>
  <si>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</si>
  <si>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</si>
  <si>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</si>
  <si>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</si>
  <si>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</si>
  <si>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</si>
  <si>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</si>
  <si>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</si>
  <si>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</si>
  <si>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</si>
  <si>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</si>
  <si>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</si>
  <si>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</si>
  <si>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</si>
  <si>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</si>
  <si>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</si>
  <si>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</si>
  <si>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</si>
  <si>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</si>
  <si>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</si>
  <si>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</si>
  <si>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</si>
  <si>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</si>
  <si>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</si>
  <si>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</si>
  <si>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</si>
  <si>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</si>
  <si>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</si>
  <si>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</si>
  <si>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</si>
  <si>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</si>
  <si>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</si>
  <si>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</si>
  <si>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</si>
  <si>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</si>
  <si>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</si>
  <si>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</si>
  <si>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</si>
  <si>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</si>
  <si>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</si>
  <si>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</si>
  <si>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</si>
  <si>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</si>
  <si>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</si>
  <si>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</si>
  <si>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</si>
  <si>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</si>
  <si>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</si>
  <si>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</si>
  <si>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</si>
  <si>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</si>
  <si>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</si>
  <si>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</si>
  <si>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</si>
  <si>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</si>
  <si>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</si>
  <si>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</si>
  <si>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</si>
  <si>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</si>
  <si>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</si>
  <si>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</si>
  <si>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</si>
  <si>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</si>
  <si>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</si>
  <si>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</si>
  <si>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</si>
  <si>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</si>
  <si>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</si>
  <si>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</si>
  <si>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</si>
  <si>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</si>
  <si>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</si>
  <si>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</si>
  <si>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</si>
  <si>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</si>
  <si>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</si>
  <si>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</si>
  <si>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</si>
  <si>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</si>
  <si>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</si>
  <si>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</si>
  <si>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</si>
  <si>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</si>
  <si>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</si>
  <si>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</si>
  <si>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</si>
  <si>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</si>
  <si>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</si>
  <si>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</si>
  <si>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</si>
  <si>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</si>
  <si>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</si>
  <si>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</si>
  <si>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</si>
  <si>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</si>
  <si>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</si>
  <si>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</si>
  <si>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</si>
  <si>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</si>
  <si>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</si>
  <si>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</si>
  <si>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</si>
  <si>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</si>
  <si>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</si>
  <si>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</si>
  <si>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</si>
  <si>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</si>
  <si>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</si>
  <si>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</si>
  <si>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</si>
  <si>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</si>
  <si>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</si>
  <si>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</si>
  <si>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</si>
  <si>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</si>
  <si>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</si>
  <si>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</si>
  <si>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</si>
  <si>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</si>
  <si>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</si>
  <si>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</si>
  <si>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</si>
  <si>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</si>
  <si>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</si>
  <si>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</si>
  <si>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</si>
  <si>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</si>
  <si>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</si>
  <si>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</si>
  <si>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</si>
  <si>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</si>
  <si>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</si>
  <si>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</si>
  <si>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</si>
  <si>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</si>
  <si>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</si>
  <si>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</si>
  <si>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</si>
  <si>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</si>
  <si>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</si>
  <si>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</si>
  <si>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</si>
  <si>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</si>
  <si>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</si>
  <si>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</si>
  <si>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</si>
  <si>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</si>
  <si>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</si>
  <si>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</si>
  <si>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</si>
  <si>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</si>
  <si>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</si>
  <si>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</si>
  <si>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</si>
  <si>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</si>
  <si>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</si>
  <si>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</si>
  <si>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</si>
  <si>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</si>
  <si>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</si>
  <si>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</si>
  <si>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</si>
  <si>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</si>
  <si>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</si>
  <si>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</si>
  <si>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</si>
  <si>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</si>
  <si>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</si>
  <si>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</si>
  <si>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</si>
  <si>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</si>
  <si>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</si>
  <si>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</si>
  <si>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</si>
  <si>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</si>
  <si>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</si>
  <si>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</si>
  <si>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</si>
  <si>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</si>
  <si>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</si>
  <si>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</si>
  <si>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</si>
  <si>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</si>
  <si>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</si>
  <si>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</si>
  <si>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</si>
  <si>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</si>
  <si>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</si>
  <si>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</si>
  <si>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</si>
  <si>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</si>
  <si>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</si>
  <si>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</si>
  <si>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</si>
  <si>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</si>
  <si>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</si>
  <si>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</si>
  <si>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</si>
  <si>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</si>
  <si>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</si>
  <si>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</si>
  <si>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</si>
  <si>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</si>
  <si>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</si>
  <si>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</si>
  <si>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</si>
  <si>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</si>
  <si>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</si>
  <si>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</si>
  <si>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</si>
  <si>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</si>
  <si>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</si>
  <si>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</si>
  <si>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</si>
  <si>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</si>
  <si>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</si>
  <si>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</si>
  <si>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</si>
  <si>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</si>
  <si>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</si>
  <si>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</si>
  <si>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</si>
  <si>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</si>
  <si>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</si>
  <si>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</si>
  <si>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</si>
  <si>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</si>
  <si>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</si>
  <si>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</si>
  <si>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</si>
  <si>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</si>
  <si>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</si>
  <si>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</si>
  <si>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</si>
  <si>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</si>
  <si>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</si>
  <si>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</si>
  <si>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</si>
  <si>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</si>
  <si>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</si>
  <si>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</si>
  <si>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</si>
  <si>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</si>
  <si>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</si>
  <si>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</si>
  <si>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</si>
  <si>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</si>
  <si>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</si>
  <si>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</si>
  <si>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</si>
  <si>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</si>
  <si>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</si>
  <si>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</si>
  <si>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</si>
  <si>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</si>
  <si>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</si>
  <si>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</si>
  <si>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</si>
  <si>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</si>
  <si>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</si>
  <si>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</si>
  <si>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</si>
  <si>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</si>
  <si>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</si>
  <si>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</si>
  <si>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</si>
  <si>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</si>
  <si>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</si>
  <si>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</si>
  <si>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</si>
  <si>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</si>
  <si>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</si>
  <si>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</si>
  <si>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</si>
  <si>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</si>
  <si>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</si>
  <si>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</si>
  <si>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</si>
  <si>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</si>
  <si>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</si>
  <si>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</si>
  <si>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</si>
  <si>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</si>
  <si>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</si>
  <si>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</si>
  <si>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</si>
  <si>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</si>
  <si>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</si>
  <si>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</si>
  <si>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</si>
  <si>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</si>
  <si>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</si>
  <si>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</si>
  <si>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</si>
  <si>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</si>
  <si>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</si>
  <si>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</si>
  <si>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</si>
  <si>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</si>
  <si>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</si>
  <si>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</si>
  <si>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</si>
  <si>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</si>
  <si>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</si>
  <si>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335753819</t>
  </si>
  <si>
    <t>335753845</t>
  </si>
  <si>
    <t>335755260</t>
  </si>
  <si>
    <t>335755278</t>
  </si>
  <si>
    <t>335755270</t>
  </si>
  <si>
    <t>335755933</t>
  </si>
  <si>
    <t>335756246</t>
  </si>
  <si>
    <t>335756473</t>
  </si>
  <si>
    <t>335756487</t>
  </si>
  <si>
    <t>FUERA DE SERVICIO</t>
  </si>
  <si>
    <t>Disponible</t>
  </si>
  <si>
    <t>FALLA ELECTRICA</t>
  </si>
  <si>
    <t>335756668</t>
  </si>
  <si>
    <t>335756957</t>
  </si>
  <si>
    <t>335756957 </t>
  </si>
  <si>
    <t>GAVETA DE DEPOSITO LLENA</t>
  </si>
  <si>
    <t>335757431</t>
  </si>
  <si>
    <t>335757426</t>
  </si>
  <si>
    <t>335757357</t>
  </si>
  <si>
    <t>335757322</t>
  </si>
  <si>
    <t>335757293</t>
  </si>
  <si>
    <t>335757285</t>
  </si>
  <si>
    <t>335757278</t>
  </si>
  <si>
    <t>335757249</t>
  </si>
  <si>
    <t>335757216</t>
  </si>
  <si>
    <t>335757215</t>
  </si>
  <si>
    <t>335757112</t>
  </si>
  <si>
    <t>335757076</t>
  </si>
  <si>
    <t>335757063</t>
  </si>
  <si>
    <t>335757690</t>
  </si>
  <si>
    <t>335757687</t>
  </si>
  <si>
    <t>335757679</t>
  </si>
  <si>
    <t>335757675</t>
  </si>
  <si>
    <t>335757667</t>
  </si>
  <si>
    <t>335757663</t>
  </si>
  <si>
    <t>335757661</t>
  </si>
  <si>
    <t>335757658</t>
  </si>
  <si>
    <t>335757657</t>
  </si>
  <si>
    <t>335757654</t>
  </si>
  <si>
    <t>335757652</t>
  </si>
  <si>
    <t>335757651</t>
  </si>
  <si>
    <t>335757648</t>
  </si>
  <si>
    <t>335757647</t>
  </si>
  <si>
    <t>335757619</t>
  </si>
  <si>
    <t>335757612</t>
  </si>
  <si>
    <t>335757610</t>
  </si>
  <si>
    <t>335757608</t>
  </si>
  <si>
    <t>335757604</t>
  </si>
  <si>
    <t>335757596</t>
  </si>
  <si>
    <t>335757720</t>
  </si>
  <si>
    <t>335757717</t>
  </si>
  <si>
    <t>335757716</t>
  </si>
  <si>
    <t>335757715</t>
  </si>
  <si>
    <t>335757713</t>
  </si>
  <si>
    <t>335757712</t>
  </si>
  <si>
    <t>335757702</t>
  </si>
  <si>
    <t>335757701</t>
  </si>
  <si>
    <t>335757700</t>
  </si>
  <si>
    <t>335757695</t>
  </si>
  <si>
    <t>2 Fallando y 1 Vacía</t>
  </si>
  <si>
    <t>Gil Carrera, Santiago</t>
  </si>
  <si>
    <t>335757732 </t>
  </si>
  <si>
    <t>08 Enero de 2021</t>
  </si>
  <si>
    <t>335757762</t>
  </si>
  <si>
    <t>335757755</t>
  </si>
  <si>
    <t>335757745</t>
  </si>
  <si>
    <t>335757743</t>
  </si>
  <si>
    <t>335757741</t>
  </si>
  <si>
    <t>335757740</t>
  </si>
  <si>
    <t>335757739</t>
  </si>
  <si>
    <t>335757734</t>
  </si>
  <si>
    <t>En Servicio</t>
  </si>
  <si>
    <t>335758073</t>
  </si>
  <si>
    <t>335758067</t>
  </si>
  <si>
    <t>335758028</t>
  </si>
  <si>
    <t>335758023</t>
  </si>
  <si>
    <t>335757801</t>
  </si>
  <si>
    <t>335757765</t>
  </si>
  <si>
    <t>335758066</t>
  </si>
  <si>
    <t>335758053</t>
  </si>
  <si>
    <t>335758042</t>
  </si>
  <si>
    <t>335757967</t>
  </si>
  <si>
    <t>335757788</t>
  </si>
  <si>
    <t>335758076</t>
  </si>
  <si>
    <t>GAVETA DE DEPOSTIO LLENA</t>
  </si>
  <si>
    <t>335758123</t>
  </si>
  <si>
    <t>335758111</t>
  </si>
  <si>
    <t>335758102</t>
  </si>
  <si>
    <t>335758088</t>
  </si>
  <si>
    <t>335758079</t>
  </si>
  <si>
    <t>335758235</t>
  </si>
  <si>
    <t>335758229</t>
  </si>
  <si>
    <t>335758228</t>
  </si>
  <si>
    <t>335758216</t>
  </si>
  <si>
    <t>335757763</t>
  </si>
  <si>
    <t>CARGA EXITOSA</t>
  </si>
  <si>
    <t>Closed</t>
  </si>
  <si>
    <t>Cuevas Peralta, Ivan Hanell</t>
  </si>
  <si>
    <t>De La Cruz Marcelo, Mawel Andres</t>
  </si>
  <si>
    <t>Doñe Ramirez, Luis Manuel</t>
  </si>
  <si>
    <t xml:space="preserve">CARGA </t>
  </si>
  <si>
    <t>CARGA FALLIDA</t>
  </si>
  <si>
    <t>335758457</t>
  </si>
  <si>
    <t>335758421</t>
  </si>
  <si>
    <t>335758324</t>
  </si>
  <si>
    <t>335758296</t>
  </si>
  <si>
    <t>335758606</t>
  </si>
  <si>
    <t>335758610</t>
  </si>
  <si>
    <t>335758628</t>
  </si>
  <si>
    <t>335758675</t>
  </si>
  <si>
    <t>335758621</t>
  </si>
  <si>
    <t>335758681</t>
  </si>
  <si>
    <t>335758351</t>
  </si>
  <si>
    <t>335758440</t>
  </si>
  <si>
    <t>335758588</t>
  </si>
  <si>
    <t>335758299</t>
  </si>
  <si>
    <t>335758653</t>
  </si>
  <si>
    <t>335758433</t>
  </si>
  <si>
    <t>335758650</t>
  </si>
  <si>
    <t>335758667</t>
  </si>
  <si>
    <t>335758671</t>
  </si>
  <si>
    <t>335758415</t>
  </si>
  <si>
    <t>335758497</t>
  </si>
  <si>
    <t>335758598</t>
  </si>
  <si>
    <t>335758584</t>
  </si>
  <si>
    <t>335758585</t>
  </si>
  <si>
    <t>335758586</t>
  </si>
  <si>
    <t>335758600</t>
  </si>
  <si>
    <t>REINICIO EXITOSO</t>
  </si>
  <si>
    <t>1//8/2021 13:47</t>
  </si>
  <si>
    <t>REINICIO FALLIDO</t>
  </si>
  <si>
    <t>2 Gavetas Fallando y 1 Vacía</t>
  </si>
  <si>
    <t>335758976</t>
  </si>
  <si>
    <t>335758975</t>
  </si>
  <si>
    <t>335758974</t>
  </si>
  <si>
    <t>335758971</t>
  </si>
  <si>
    <t>335758966</t>
  </si>
  <si>
    <t>335758951</t>
  </si>
  <si>
    <t>335758948</t>
  </si>
  <si>
    <t>335758945</t>
  </si>
  <si>
    <t>335758944</t>
  </si>
  <si>
    <t>335758943</t>
  </si>
  <si>
    <t>335758933</t>
  </si>
  <si>
    <t>335758932</t>
  </si>
  <si>
    <t>335758917</t>
  </si>
  <si>
    <t>335758916</t>
  </si>
  <si>
    <t>335758915</t>
  </si>
  <si>
    <t>335758913</t>
  </si>
  <si>
    <t>335758911</t>
  </si>
  <si>
    <t>335758910</t>
  </si>
  <si>
    <t>335758908</t>
  </si>
  <si>
    <t>335758897</t>
  </si>
  <si>
    <t>335758869</t>
  </si>
  <si>
    <t>335758843</t>
  </si>
  <si>
    <t>335758808</t>
  </si>
  <si>
    <t>335758793</t>
  </si>
  <si>
    <t>335758790</t>
  </si>
  <si>
    <t>335758764</t>
  </si>
  <si>
    <t>335758761</t>
  </si>
  <si>
    <t>335758740</t>
  </si>
  <si>
    <t>335758707</t>
  </si>
  <si>
    <t>GAVETA VACIA + GAVETA FALLANDO</t>
  </si>
  <si>
    <t>Ballast, Carlos Alexis</t>
  </si>
  <si>
    <t>Observado</t>
  </si>
  <si>
    <t>335759004</t>
  </si>
  <si>
    <t>335759003</t>
  </si>
  <si>
    <t>335759002</t>
  </si>
  <si>
    <t>335759001</t>
  </si>
  <si>
    <t>335758988</t>
  </si>
  <si>
    <t>335758987</t>
  </si>
  <si>
    <t>335758986</t>
  </si>
  <si>
    <t>335758982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</si>
</sst>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u/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51" fillId="42" borderId="56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22" fontId="50" fillId="5" borderId="68" xfId="0" applyNumberFormat="1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63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50"/>
      <tableStyleElement type="headerRow" dxfId="749"/>
      <tableStyleElement type="totalRow" dxfId="748"/>
      <tableStyleElement type="firstColumn" dxfId="747"/>
      <tableStyleElement type="lastColumn" dxfId="746"/>
      <tableStyleElement type="firstRowStripe" dxfId="745"/>
      <tableStyleElement type="firstColumnStripe" dxfId="74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4"/>
  <sheetViews>
    <sheetView tabSelected="1" zoomScale="75" zoomScaleNormal="75" workbookViewId="0">
      <pane ySplit="4" topLeftCell="A137" activePane="bottomLeft" state="frozen"/>
      <selection pane="bottomLeft" activeCell="E87" sqref="E87"/>
    </sheetView>
  </sheetViews>
  <sheetFormatPr baseColWidth="10" defaultColWidth="20.85546875" defaultRowHeight="15" x14ac:dyDescent="0.25"/>
  <cols>
    <col min="1" max="1" width="26" style="71" customWidth="1"/>
    <col min="2" max="2" width="21.140625" style="47" bestFit="1" customWidth="1"/>
    <col min="3" max="3" width="15.42578125" style="48" bestFit="1" customWidth="1"/>
    <col min="4" max="4" width="29.42578125" style="71" bestFit="1" customWidth="1"/>
    <col min="5" max="5" width="13.140625" style="85" bestFit="1" customWidth="1"/>
    <col min="6" max="6" width="11.5703125" style="49" customWidth="1"/>
    <col min="7" max="7" width="57.140625" style="49" customWidth="1"/>
    <col min="8" max="11" width="5.42578125" style="49" customWidth="1"/>
    <col min="12" max="12" width="49.42578125" style="49" customWidth="1"/>
    <col min="13" max="13" width="20.5703125" style="71" bestFit="1" customWidth="1"/>
    <col min="14" max="14" width="18.28515625" style="87" bestFit="1" customWidth="1"/>
    <col min="15" max="15" width="37.85546875" style="87" customWidth="1"/>
    <col min="16" max="16" width="23" style="75" customWidth="1"/>
    <col min="17" max="17" width="49.4257812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34" t="s">
        <v>2161</v>
      </c>
      <c r="B1" s="134"/>
      <c r="C1" s="134"/>
      <c r="D1" s="134"/>
      <c r="E1" s="135"/>
      <c r="F1" s="135"/>
      <c r="G1" s="135"/>
      <c r="H1" s="135"/>
      <c r="I1" s="135"/>
      <c r="J1" s="135"/>
      <c r="K1" s="135"/>
      <c r="L1" s="134"/>
      <c r="M1" s="134"/>
      <c r="N1" s="134"/>
      <c r="O1" s="134"/>
      <c r="P1" s="134"/>
      <c r="Q1" s="134"/>
    </row>
    <row r="2" spans="1:17" ht="18" x14ac:dyDescent="0.25">
      <c r="A2" s="132" t="s">
        <v>2158</v>
      </c>
      <c r="B2" s="132"/>
      <c r="C2" s="132"/>
      <c r="D2" s="132"/>
      <c r="E2" s="133"/>
      <c r="F2" s="133"/>
      <c r="G2" s="133"/>
      <c r="H2" s="133"/>
      <c r="I2" s="133"/>
      <c r="J2" s="133"/>
      <c r="K2" s="133"/>
      <c r="L2" s="132"/>
      <c r="M2" s="132"/>
      <c r="N2" s="132"/>
      <c r="O2" s="132"/>
      <c r="P2" s="132"/>
      <c r="Q2" s="132"/>
    </row>
    <row r="3" spans="1:17" ht="18.75" thickBot="1" x14ac:dyDescent="0.3">
      <c r="A3" s="136" t="s">
        <v>2557</v>
      </c>
      <c r="B3" s="136"/>
      <c r="C3" s="136"/>
      <c r="D3" s="136"/>
      <c r="E3" s="137"/>
      <c r="F3" s="137"/>
      <c r="G3" s="137"/>
      <c r="H3" s="137"/>
      <c r="I3" s="137"/>
      <c r="J3" s="137"/>
      <c r="K3" s="137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NORTE</v>
      </c>
      <c r="B5" s="123" t="s">
        <v>2602</v>
      </c>
      <c r="C5" s="125">
        <v>44204.592152777775</v>
      </c>
      <c r="D5" s="125" t="s">
        <v>2478</v>
      </c>
      <c r="E5" s="111">
        <v>397</v>
      </c>
      <c r="F5" s="86" t="str">
        <f>VLOOKUP(E5,VIP!$A$2:$O11176,2,0)</f>
        <v>DRBR397</v>
      </c>
      <c r="G5" s="115" t="str">
        <f>VLOOKUP(E5,'LISTADO ATM'!$A$2:$B$893,2,0)</f>
        <v xml:space="preserve">ATM Autobanco San Francisco de Macoris </v>
      </c>
      <c r="H5" s="115" t="str">
        <f>VLOOKUP(E5,VIP!$A$2:$O16097,7,FALSE)</f>
        <v>Si</v>
      </c>
      <c r="I5" s="115" t="str">
        <f>VLOOKUP(E5,VIP!$A$2:$O8062,8,FALSE)</f>
        <v>Si</v>
      </c>
      <c r="J5" s="115" t="str">
        <f>VLOOKUP(E5,VIP!$A$2:$O8012,8,FALSE)</f>
        <v>Si</v>
      </c>
      <c r="K5" s="115" t="str">
        <f>VLOOKUP(E5,VIP!$A$2:$O11586,6,0)</f>
        <v>NO</v>
      </c>
      <c r="L5" s="115"/>
      <c r="M5" s="129" t="s">
        <v>2595</v>
      </c>
      <c r="N5" s="129" t="s">
        <v>2591</v>
      </c>
      <c r="O5" s="124" t="s">
        <v>2594</v>
      </c>
      <c r="P5" s="125" t="s">
        <v>2590</v>
      </c>
      <c r="Q5" s="129">
        <v>44204.625694444447</v>
      </c>
    </row>
    <row r="6" spans="1:17" s="88" customFormat="1" ht="16.5" customHeight="1" x14ac:dyDescent="0.25">
      <c r="A6" s="86" t="str">
        <f>VLOOKUP(E6,'LISTADO ATM'!$A$2:$C$894,3,0)</f>
        <v>DISTRITO NACIONAL</v>
      </c>
      <c r="B6" s="123" t="s">
        <v>2601</v>
      </c>
      <c r="C6" s="125">
        <v>44204.59103009259</v>
      </c>
      <c r="D6" s="125" t="s">
        <v>2478</v>
      </c>
      <c r="E6" s="111">
        <v>461</v>
      </c>
      <c r="F6" s="86" t="str">
        <f>VLOOKUP(E6,VIP!$A$2:$O11098,2,0)</f>
        <v>DRBR461</v>
      </c>
      <c r="G6" s="115" t="str">
        <f>VLOOKUP(E6,'LISTADO ATM'!$A$2:$B$893,2,0)</f>
        <v xml:space="preserve">ATM Autobanco Sarasota I </v>
      </c>
      <c r="H6" s="115" t="str">
        <f>VLOOKUP(E6,VIP!$A$2:$O16019,7,FALSE)</f>
        <v>Si</v>
      </c>
      <c r="I6" s="115" t="str">
        <f>VLOOKUP(E6,VIP!$A$2:$O7984,8,FALSE)</f>
        <v>Si</v>
      </c>
      <c r="J6" s="115" t="str">
        <f>VLOOKUP(E6,VIP!$A$2:$O7934,8,FALSE)</f>
        <v>Si</v>
      </c>
      <c r="K6" s="115" t="str">
        <f>VLOOKUP(E6,VIP!$A$2:$O11508,6,0)</f>
        <v>SI</v>
      </c>
      <c r="L6" s="115"/>
      <c r="M6" s="129" t="s">
        <v>2595</v>
      </c>
      <c r="N6" s="129" t="s">
        <v>2591</v>
      </c>
      <c r="O6" s="124" t="s">
        <v>2594</v>
      </c>
      <c r="P6" s="125" t="s">
        <v>2590</v>
      </c>
      <c r="Q6" s="129">
        <v>44204.59375</v>
      </c>
    </row>
    <row r="7" spans="1:17" s="88" customFormat="1" ht="16.5" customHeight="1" x14ac:dyDescent="0.25">
      <c r="A7" s="86" t="str">
        <f>VLOOKUP(E7,'LISTADO ATM'!$A$2:$C$894,3,0)</f>
        <v>DISTRITO NACIONAL</v>
      </c>
      <c r="B7" s="123" t="s">
        <v>2585</v>
      </c>
      <c r="C7" s="125">
        <v>44204.456608796296</v>
      </c>
      <c r="D7" s="125" t="s">
        <v>2478</v>
      </c>
      <c r="E7" s="111">
        <v>557</v>
      </c>
      <c r="F7" s="86" t="str">
        <f>VLOOKUP(E7,VIP!$A$2:$O11225,2,0)</f>
        <v>DRBR022</v>
      </c>
      <c r="G7" s="115" t="str">
        <f>VLOOKUP(E7,'LISTADO ATM'!$A$2:$B$893,2,0)</f>
        <v xml:space="preserve">ATM Multicentro La Sirena Ave. Mella </v>
      </c>
      <c r="H7" s="115" t="str">
        <f>VLOOKUP(E7,VIP!$A$2:$O16146,7,FALSE)</f>
        <v>Si</v>
      </c>
      <c r="I7" s="115" t="str">
        <f>VLOOKUP(E7,VIP!$A$2:$O8111,8,FALSE)</f>
        <v>Si</v>
      </c>
      <c r="J7" s="115" t="str">
        <f>VLOOKUP(E7,VIP!$A$2:$O8061,8,FALSE)</f>
        <v>Si</v>
      </c>
      <c r="K7" s="115" t="str">
        <f>VLOOKUP(E7,VIP!$A$2:$O11635,6,0)</f>
        <v>SI</v>
      </c>
      <c r="L7" s="115"/>
      <c r="M7" s="129" t="s">
        <v>2595</v>
      </c>
      <c r="N7" s="129" t="s">
        <v>2591</v>
      </c>
      <c r="O7" s="124" t="s">
        <v>2592</v>
      </c>
      <c r="P7" s="125" t="s">
        <v>2590</v>
      </c>
      <c r="Q7" s="129">
        <v>44204.628472222219</v>
      </c>
    </row>
    <row r="8" spans="1:17" ht="18" x14ac:dyDescent="0.25">
      <c r="A8" s="86" t="str">
        <f>VLOOKUP(E8,'LISTADO ATM'!$A$2:$C$894,3,0)</f>
        <v>NORTE</v>
      </c>
      <c r="B8" s="123" t="s">
        <v>2588</v>
      </c>
      <c r="C8" s="125">
        <v>44204.450740740744</v>
      </c>
      <c r="D8" s="125" t="s">
        <v>2478</v>
      </c>
      <c r="E8" s="111">
        <v>754</v>
      </c>
      <c r="F8" s="86" t="str">
        <f>VLOOKUP(E8,VIP!$A$2:$O11197,2,0)</f>
        <v>DRBR754</v>
      </c>
      <c r="G8" s="115" t="str">
        <f>VLOOKUP(E8,'LISTADO ATM'!$A$2:$B$893,2,0)</f>
        <v xml:space="preserve">ATM Autobanco Oficina Licey al Medio </v>
      </c>
      <c r="H8" s="115" t="str">
        <f>VLOOKUP(E8,VIP!$A$2:$O16118,7,FALSE)</f>
        <v>Si</v>
      </c>
      <c r="I8" s="115" t="str">
        <f>VLOOKUP(E8,VIP!$A$2:$O8083,8,FALSE)</f>
        <v>Si</v>
      </c>
      <c r="J8" s="115" t="str">
        <f>VLOOKUP(E8,VIP!$A$2:$O8033,8,FALSE)</f>
        <v>Si</v>
      </c>
      <c r="K8" s="115" t="str">
        <f>VLOOKUP(E8,VIP!$A$2:$O11607,6,0)</f>
        <v>NO</v>
      </c>
      <c r="L8" s="115"/>
      <c r="M8" s="129" t="s">
        <v>2595</v>
      </c>
      <c r="N8" s="129" t="s">
        <v>2591</v>
      </c>
      <c r="O8" s="124" t="s">
        <v>2594</v>
      </c>
      <c r="P8" s="125" t="s">
        <v>2590</v>
      </c>
      <c r="Q8" s="129">
        <v>44204.634722222225</v>
      </c>
    </row>
    <row r="9" spans="1:17" ht="18" x14ac:dyDescent="0.25">
      <c r="A9" s="86" t="str">
        <f>VLOOKUP(E9,'LISTADO ATM'!$A$2:$C$894,3,0)</f>
        <v>ESTE</v>
      </c>
      <c r="B9" s="123" t="s">
        <v>2589</v>
      </c>
      <c r="C9" s="125">
        <v>44204.32984953704</v>
      </c>
      <c r="D9" s="125" t="s">
        <v>2478</v>
      </c>
      <c r="E9" s="111">
        <v>802</v>
      </c>
      <c r="F9" s="86" t="str">
        <f>VLOOKUP(E9,VIP!$A$2:$O11229,2,0)</f>
        <v>DRBR802</v>
      </c>
      <c r="G9" s="115" t="str">
        <f>VLOOKUP(E9,'LISTADO ATM'!$A$2:$B$893,2,0)</f>
        <v xml:space="preserve">ATM UNP Aeropuerto La Romana </v>
      </c>
      <c r="H9" s="115" t="str">
        <f>VLOOKUP(E9,VIP!$A$2:$O16150,7,FALSE)</f>
        <v>Si</v>
      </c>
      <c r="I9" s="115" t="str">
        <f>VLOOKUP(E9,VIP!$A$2:$O8115,8,FALSE)</f>
        <v>Si</v>
      </c>
      <c r="J9" s="115" t="str">
        <f>VLOOKUP(E9,VIP!$A$2:$O8065,8,FALSE)</f>
        <v>Si</v>
      </c>
      <c r="K9" s="115" t="str">
        <f>VLOOKUP(E9,VIP!$A$2:$O11639,6,0)</f>
        <v>NO</v>
      </c>
      <c r="L9" s="115"/>
      <c r="M9" s="129" t="s">
        <v>2595</v>
      </c>
      <c r="N9" s="129" t="s">
        <v>2591</v>
      </c>
      <c r="O9" s="124" t="s">
        <v>2592</v>
      </c>
      <c r="P9" s="125" t="s">
        <v>2590</v>
      </c>
      <c r="Q9" s="129">
        <v>44204.627083333333</v>
      </c>
    </row>
    <row r="10" spans="1:17" ht="18" x14ac:dyDescent="0.25">
      <c r="A10" s="86" t="str">
        <f>VLOOKUP(E10,'LISTADO ATM'!$A$2:$C$894,3,0)</f>
        <v>DISTRITO NACIONAL</v>
      </c>
      <c r="B10" s="123" t="s">
        <v>2587</v>
      </c>
      <c r="C10" s="125">
        <v>44204.454351851855</v>
      </c>
      <c r="D10" s="125" t="s">
        <v>2478</v>
      </c>
      <c r="E10" s="111">
        <v>955</v>
      </c>
      <c r="F10" s="86" t="str">
        <f>VLOOKUP(E10,VIP!$A$2:$O11180,2,0)</f>
        <v>DRBR955</v>
      </c>
      <c r="G10" s="115" t="str">
        <f>VLOOKUP(E10,'LISTADO ATM'!$A$2:$B$893,2,0)</f>
        <v xml:space="preserve">ATM Oficina Americana Independencia II </v>
      </c>
      <c r="H10" s="115" t="str">
        <f>VLOOKUP(E10,VIP!$A$2:$O16101,7,FALSE)</f>
        <v>Si</v>
      </c>
      <c r="I10" s="115" t="str">
        <f>VLOOKUP(E10,VIP!$A$2:$O8066,8,FALSE)</f>
        <v>Si</v>
      </c>
      <c r="J10" s="115" t="str">
        <f>VLOOKUP(E10,VIP!$A$2:$O8016,8,FALSE)</f>
        <v>Si</v>
      </c>
      <c r="K10" s="115" t="str">
        <f>VLOOKUP(E10,VIP!$A$2:$O11590,6,0)</f>
        <v>NO</v>
      </c>
      <c r="L10" s="115"/>
      <c r="M10" s="129" t="s">
        <v>2595</v>
      </c>
      <c r="N10" s="129" t="s">
        <v>2591</v>
      </c>
      <c r="O10" s="124" t="s">
        <v>2593</v>
      </c>
      <c r="P10" s="125" t="s">
        <v>2590</v>
      </c>
      <c r="Q10" s="129">
        <v>44204.635416666664</v>
      </c>
    </row>
    <row r="11" spans="1:17" ht="18" x14ac:dyDescent="0.25">
      <c r="A11" s="86" t="str">
        <f>VLOOKUP(E11,'LISTADO ATM'!$A$2:$C$894,3,0)</f>
        <v>DISTRITO NACIONAL</v>
      </c>
      <c r="B11" s="123" t="s">
        <v>2586</v>
      </c>
      <c r="C11" s="125">
        <v>44204.454618055555</v>
      </c>
      <c r="D11" s="125" t="s">
        <v>2478</v>
      </c>
      <c r="E11" s="111">
        <v>980</v>
      </c>
      <c r="F11" s="86" t="str">
        <f>VLOOKUP(E11,VIP!$A$2:$O11200,2,0)</f>
        <v>DRBR980</v>
      </c>
      <c r="G11" s="115" t="str">
        <f>VLOOKUP(E11,'LISTADO ATM'!$A$2:$B$893,2,0)</f>
        <v xml:space="preserve">ATM Oficina Bella Vista Mall II </v>
      </c>
      <c r="H11" s="115" t="str">
        <f>VLOOKUP(E11,VIP!$A$2:$O16121,7,FALSE)</f>
        <v>Si</v>
      </c>
      <c r="I11" s="115" t="str">
        <f>VLOOKUP(E11,VIP!$A$2:$O8086,8,FALSE)</f>
        <v>Si</v>
      </c>
      <c r="J11" s="115" t="str">
        <f>VLOOKUP(E11,VIP!$A$2:$O8036,8,FALSE)</f>
        <v>Si</v>
      </c>
      <c r="K11" s="115" t="str">
        <f>VLOOKUP(E11,VIP!$A$2:$O11610,6,0)</f>
        <v>NO</v>
      </c>
      <c r="L11" s="115"/>
      <c r="M11" s="129" t="s">
        <v>2595</v>
      </c>
      <c r="N11" s="129" t="s">
        <v>2591</v>
      </c>
      <c r="O11" s="124" t="s">
        <v>2592</v>
      </c>
      <c r="P11" s="125" t="s">
        <v>2590</v>
      </c>
      <c r="Q11" s="129">
        <v>44204.630555555559</v>
      </c>
    </row>
    <row r="12" spans="1:17" ht="18" x14ac:dyDescent="0.25">
      <c r="A12" s="86" t="str">
        <f>VLOOKUP(E12,'LISTADO ATM'!$A$2:$C$894,3,0)</f>
        <v>DISTRITO NACIONAL</v>
      </c>
      <c r="B12" s="113" t="s">
        <v>2545</v>
      </c>
      <c r="C12" s="125">
        <v>44203.869143518517</v>
      </c>
      <c r="D12" s="125" t="s">
        <v>2189</v>
      </c>
      <c r="E12" s="111">
        <v>18</v>
      </c>
      <c r="F12" s="86" t="str">
        <f>VLOOKUP(E12,VIP!$A$2:$O11186,2,0)</f>
        <v>DRBR018</v>
      </c>
      <c r="G12" s="115" t="str">
        <f>VLOOKUP(E12,'LISTADO ATM'!$A$2:$B$893,2,0)</f>
        <v xml:space="preserve">ATM Oficina Haina Occidental I </v>
      </c>
      <c r="H12" s="115" t="str">
        <f>VLOOKUP(E12,VIP!$A$2:$O16107,7,FALSE)</f>
        <v>Si</v>
      </c>
      <c r="I12" s="115" t="str">
        <f>VLOOKUP(E12,VIP!$A$2:$O8072,8,FALSE)</f>
        <v>Si</v>
      </c>
      <c r="J12" s="115" t="str">
        <f>VLOOKUP(E12,VIP!$A$2:$O8022,8,FALSE)</f>
        <v>Si</v>
      </c>
      <c r="K12" s="115" t="str">
        <f>VLOOKUP(E12,VIP!$A$2:$O11596,6,0)</f>
        <v>SI</v>
      </c>
      <c r="L12" s="115"/>
      <c r="M12" s="129" t="s">
        <v>2566</v>
      </c>
      <c r="N12" s="126" t="s">
        <v>2483</v>
      </c>
      <c r="O12" s="124" t="s">
        <v>2486</v>
      </c>
      <c r="P12" s="127"/>
      <c r="Q12" s="129">
        <v>44204.643750000003</v>
      </c>
    </row>
    <row r="13" spans="1:17" ht="18" x14ac:dyDescent="0.25">
      <c r="A13" s="86" t="str">
        <f>VLOOKUP(E13,'LISTADO ATM'!$A$2:$C$894,3,0)</f>
        <v>DISTRITO NACIONAL</v>
      </c>
      <c r="B13" s="123">
        <v>335757724</v>
      </c>
      <c r="C13" s="125">
        <v>44204.070833333331</v>
      </c>
      <c r="D13" s="125" t="s">
        <v>2189</v>
      </c>
      <c r="E13" s="111">
        <v>23</v>
      </c>
      <c r="F13" s="86" t="str">
        <f>VLOOKUP(E13,VIP!$A$2:$O11199,2,0)</f>
        <v>DRBR023</v>
      </c>
      <c r="G13" s="115" t="str">
        <f>VLOOKUP(E13,'LISTADO ATM'!$A$2:$B$893,2,0)</f>
        <v xml:space="preserve">ATM Oficina México </v>
      </c>
      <c r="H13" s="115" t="str">
        <f>VLOOKUP(E13,VIP!$A$2:$O16120,7,FALSE)</f>
        <v>Si</v>
      </c>
      <c r="I13" s="115" t="str">
        <f>VLOOKUP(E13,VIP!$A$2:$O8085,8,FALSE)</f>
        <v>Si</v>
      </c>
      <c r="J13" s="115" t="str">
        <f>VLOOKUP(E13,VIP!$A$2:$O8035,8,FALSE)</f>
        <v>Si</v>
      </c>
      <c r="K13" s="115" t="str">
        <f>VLOOKUP(E13,VIP!$A$2:$O11609,6,0)</f>
        <v>NO</v>
      </c>
      <c r="L13" s="115"/>
      <c r="M13" s="129" t="s">
        <v>2566</v>
      </c>
      <c r="N13" s="126" t="s">
        <v>2483</v>
      </c>
      <c r="O13" s="124" t="s">
        <v>2486</v>
      </c>
      <c r="P13" s="127"/>
      <c r="Q13" s="129">
        <v>44204.400694444441</v>
      </c>
    </row>
    <row r="14" spans="1:17" ht="18" x14ac:dyDescent="0.25">
      <c r="A14" s="86" t="str">
        <f>VLOOKUP(E14,'LISTADO ATM'!$A$2:$C$894,3,0)</f>
        <v>SUR</v>
      </c>
      <c r="B14" s="113" t="s">
        <v>2544</v>
      </c>
      <c r="C14" s="125">
        <v>44203.87636574074</v>
      </c>
      <c r="D14" s="125" t="s">
        <v>2189</v>
      </c>
      <c r="E14" s="111">
        <v>45</v>
      </c>
      <c r="F14" s="86" t="str">
        <f>VLOOKUP(E14,VIP!$A$2:$O11194,2,0)</f>
        <v>DRBR045</v>
      </c>
      <c r="G14" s="115" t="str">
        <f>VLOOKUP(E14,'LISTADO ATM'!$A$2:$B$893,2,0)</f>
        <v xml:space="preserve">ATM Oficina Tamayo </v>
      </c>
      <c r="H14" s="115" t="str">
        <f>VLOOKUP(E14,VIP!$A$2:$O16115,7,FALSE)</f>
        <v>Si</v>
      </c>
      <c r="I14" s="115" t="str">
        <f>VLOOKUP(E14,VIP!$A$2:$O8080,8,FALSE)</f>
        <v>Si</v>
      </c>
      <c r="J14" s="115" t="str">
        <f>VLOOKUP(E14,VIP!$A$2:$O8030,8,FALSE)</f>
        <v>Si</v>
      </c>
      <c r="K14" s="115" t="str">
        <f>VLOOKUP(E14,VIP!$A$2:$O11604,6,0)</f>
        <v>SI</v>
      </c>
      <c r="L14" s="115"/>
      <c r="M14" s="129" t="s">
        <v>2566</v>
      </c>
      <c r="N14" s="126" t="s">
        <v>2483</v>
      </c>
      <c r="O14" s="124" t="s">
        <v>2486</v>
      </c>
      <c r="P14" s="127"/>
      <c r="Q14" s="129">
        <v>44204.65625</v>
      </c>
    </row>
    <row r="15" spans="1:17" ht="18" x14ac:dyDescent="0.25">
      <c r="A15" s="86" t="str">
        <f>VLOOKUP(E15,'LISTADO ATM'!$A$2:$C$894,3,0)</f>
        <v>SUR</v>
      </c>
      <c r="B15" s="123" t="s">
        <v>2600</v>
      </c>
      <c r="C15" s="125">
        <v>44204.477222222224</v>
      </c>
      <c r="D15" s="125" t="s">
        <v>2189</v>
      </c>
      <c r="E15" s="111">
        <v>48</v>
      </c>
      <c r="F15" s="86" t="str">
        <f>VLOOKUP(E15,VIP!$A$2:$O11201,2,0)</f>
        <v>DRBR048</v>
      </c>
      <c r="G15" s="115" t="str">
        <f>VLOOKUP(E15,'LISTADO ATM'!$A$2:$B$893,2,0)</f>
        <v xml:space="preserve">ATM Autoservicio Neiba I </v>
      </c>
      <c r="H15" s="115" t="str">
        <f>VLOOKUP(E15,VIP!$A$2:$O16122,7,FALSE)</f>
        <v>Si</v>
      </c>
      <c r="I15" s="115" t="str">
        <f>VLOOKUP(E15,VIP!$A$2:$O8087,8,FALSE)</f>
        <v>Si</v>
      </c>
      <c r="J15" s="115" t="str">
        <f>VLOOKUP(E15,VIP!$A$2:$O8037,8,FALSE)</f>
        <v>Si</v>
      </c>
      <c r="K15" s="115" t="str">
        <f>VLOOKUP(E15,VIP!$A$2:$O11611,6,0)</f>
        <v>SI</v>
      </c>
      <c r="L15" s="115"/>
      <c r="M15" s="129" t="s">
        <v>2566</v>
      </c>
      <c r="N15" s="126" t="s">
        <v>2483</v>
      </c>
      <c r="O15" s="124" t="s">
        <v>2486</v>
      </c>
      <c r="P15" s="126"/>
      <c r="Q15" s="129">
        <v>44204.586805555555</v>
      </c>
    </row>
    <row r="16" spans="1:17" ht="18" x14ac:dyDescent="0.25">
      <c r="A16" s="86" t="str">
        <f>VLOOKUP(E16,'LISTADO ATM'!$A$2:$C$894,3,0)</f>
        <v>NORTE</v>
      </c>
      <c r="B16" s="113" t="s">
        <v>2530</v>
      </c>
      <c r="C16" s="125">
        <v>44203.728171296294</v>
      </c>
      <c r="D16" s="125" t="s">
        <v>2481</v>
      </c>
      <c r="E16" s="111">
        <v>52</v>
      </c>
      <c r="F16" s="86" t="str">
        <f>VLOOKUP(E16,VIP!$A$2:$O11093,2,0)</f>
        <v>DRBR052</v>
      </c>
      <c r="G16" s="115" t="str">
        <f>VLOOKUP(E16,'LISTADO ATM'!$A$2:$B$893,2,0)</f>
        <v xml:space="preserve">ATM Oficina Jarabacoa </v>
      </c>
      <c r="H16" s="115" t="str">
        <f>VLOOKUP(E16,VIP!$A$2:$O16014,7,FALSE)</f>
        <v>Si</v>
      </c>
      <c r="I16" s="115" t="str">
        <f>VLOOKUP(E16,VIP!$A$2:$O7979,8,FALSE)</f>
        <v>Si</v>
      </c>
      <c r="J16" s="115" t="str">
        <f>VLOOKUP(E16,VIP!$A$2:$O7929,8,FALSE)</f>
        <v>Si</v>
      </c>
      <c r="K16" s="115" t="str">
        <f>VLOOKUP(E16,VIP!$A$2:$O11503,6,0)</f>
        <v>NO</v>
      </c>
      <c r="L16" s="115"/>
      <c r="M16" s="129" t="s">
        <v>2566</v>
      </c>
      <c r="N16" s="126" t="s">
        <v>2483</v>
      </c>
      <c r="O16" s="124" t="s">
        <v>2488</v>
      </c>
      <c r="P16" s="127"/>
      <c r="Q16" s="129">
        <v>44204.518750000003</v>
      </c>
    </row>
    <row r="17" spans="1:17" ht="18" x14ac:dyDescent="0.25">
      <c r="A17" s="86" t="str">
        <f>VLOOKUP(E17,'LISTADO ATM'!$A$2:$C$894,3,0)</f>
        <v>NORTE</v>
      </c>
      <c r="B17" s="123" t="s">
        <v>2563</v>
      </c>
      <c r="C17" s="125">
        <v>44204.312662037039</v>
      </c>
      <c r="D17" s="125" t="s">
        <v>2190</v>
      </c>
      <c r="E17" s="111">
        <v>52</v>
      </c>
      <c r="F17" s="86" t="str">
        <f>VLOOKUP(E17,VIP!$A$2:$O11215,2,0)</f>
        <v>DRBR052</v>
      </c>
      <c r="G17" s="115" t="str">
        <f>VLOOKUP(E17,'LISTADO ATM'!$A$2:$B$893,2,0)</f>
        <v xml:space="preserve">ATM Oficina Jarabacoa </v>
      </c>
      <c r="H17" s="115" t="str">
        <f>VLOOKUP(E17,VIP!$A$2:$O16136,7,FALSE)</f>
        <v>Si</v>
      </c>
      <c r="I17" s="115" t="str">
        <f>VLOOKUP(E17,VIP!$A$2:$O8101,8,FALSE)</f>
        <v>Si</v>
      </c>
      <c r="J17" s="115" t="str">
        <f>VLOOKUP(E17,VIP!$A$2:$O8051,8,FALSE)</f>
        <v>Si</v>
      </c>
      <c r="K17" s="115" t="str">
        <f>VLOOKUP(E17,VIP!$A$2:$O11625,6,0)</f>
        <v>NO</v>
      </c>
      <c r="L17" s="115"/>
      <c r="M17" s="129" t="s">
        <v>2566</v>
      </c>
      <c r="N17" s="126" t="s">
        <v>2483</v>
      </c>
      <c r="O17" s="124" t="s">
        <v>2484</v>
      </c>
      <c r="P17" s="127"/>
      <c r="Q17" s="129">
        <v>44204.518750000003</v>
      </c>
    </row>
    <row r="18" spans="1:17" ht="18" x14ac:dyDescent="0.25">
      <c r="A18" s="86" t="str">
        <f>VLOOKUP(E18,'LISTADO ATM'!$A$2:$C$894,3,0)</f>
        <v>NORTE</v>
      </c>
      <c r="B18" s="123" t="s">
        <v>2570</v>
      </c>
      <c r="C18" s="125">
        <v>44204.397592592592</v>
      </c>
      <c r="D18" s="125" t="s">
        <v>2190</v>
      </c>
      <c r="E18" s="111">
        <v>105</v>
      </c>
      <c r="F18" s="86" t="str">
        <f>VLOOKUP(E18,VIP!$A$2:$O11170,2,0)</f>
        <v>DRBR105</v>
      </c>
      <c r="G18" s="115" t="str">
        <f>VLOOKUP(E18,'LISTADO ATM'!$A$2:$B$893,2,0)</f>
        <v xml:space="preserve">ATM Autobanco Estancia Nueva (Moca) </v>
      </c>
      <c r="H18" s="115" t="str">
        <f>VLOOKUP(E18,VIP!$A$2:$O16091,7,FALSE)</f>
        <v>Si</v>
      </c>
      <c r="I18" s="115" t="str">
        <f>VLOOKUP(E18,VIP!$A$2:$O8056,8,FALSE)</f>
        <v>Si</v>
      </c>
      <c r="J18" s="115" t="str">
        <f>VLOOKUP(E18,VIP!$A$2:$O8006,8,FALSE)</f>
        <v>Si</v>
      </c>
      <c r="K18" s="115" t="str">
        <f>VLOOKUP(E18,VIP!$A$2:$O11580,6,0)</f>
        <v>NO</v>
      </c>
      <c r="L18" s="115"/>
      <c r="M18" s="129" t="s">
        <v>2566</v>
      </c>
      <c r="N18" s="126" t="s">
        <v>2483</v>
      </c>
      <c r="O18" s="124" t="s">
        <v>2484</v>
      </c>
      <c r="P18" s="126"/>
      <c r="Q18" s="129">
        <v>44204.611111111109</v>
      </c>
    </row>
    <row r="19" spans="1:17" ht="18" x14ac:dyDescent="0.25">
      <c r="A19" s="86" t="str">
        <f>VLOOKUP(E19,'LISTADO ATM'!$A$2:$C$894,3,0)</f>
        <v>ESTE</v>
      </c>
      <c r="B19" s="113" t="s">
        <v>2525</v>
      </c>
      <c r="C19" s="125">
        <v>44203.755937499998</v>
      </c>
      <c r="D19" s="125" t="s">
        <v>2477</v>
      </c>
      <c r="E19" s="111">
        <v>117</v>
      </c>
      <c r="F19" s="86" t="str">
        <f>VLOOKUP(E19,VIP!$A$2:$O11227,2,0)</f>
        <v>DRBR117</v>
      </c>
      <c r="G19" s="115" t="str">
        <f>VLOOKUP(E19,'LISTADO ATM'!$A$2:$B$893,2,0)</f>
        <v xml:space="preserve">ATM Oficina El Seybo </v>
      </c>
      <c r="H19" s="115" t="str">
        <f>VLOOKUP(E19,VIP!$A$2:$O16148,7,FALSE)</f>
        <v>Si</v>
      </c>
      <c r="I19" s="115" t="str">
        <f>VLOOKUP(E19,VIP!$A$2:$O8113,8,FALSE)</f>
        <v>Si</v>
      </c>
      <c r="J19" s="115" t="str">
        <f>VLOOKUP(E19,VIP!$A$2:$O8063,8,FALSE)</f>
        <v>Si</v>
      </c>
      <c r="K19" s="115" t="str">
        <f>VLOOKUP(E19,VIP!$A$2:$O11637,6,0)</f>
        <v>SI</v>
      </c>
      <c r="L19" s="115"/>
      <c r="M19" s="129" t="s">
        <v>2566</v>
      </c>
      <c r="N19" s="126" t="s">
        <v>2483</v>
      </c>
      <c r="O19" s="124" t="s">
        <v>2485</v>
      </c>
      <c r="P19" s="127"/>
      <c r="Q19" s="129">
        <v>44204.404166666667</v>
      </c>
    </row>
    <row r="20" spans="1:17" ht="18" x14ac:dyDescent="0.25">
      <c r="A20" s="86" t="str">
        <f>VLOOKUP(E20,'LISTADO ATM'!$A$2:$C$894,3,0)</f>
        <v>NORTE</v>
      </c>
      <c r="B20" s="113" t="s">
        <v>2540</v>
      </c>
      <c r="C20" s="125">
        <v>44203.691238425927</v>
      </c>
      <c r="D20" s="125" t="s">
        <v>2478</v>
      </c>
      <c r="E20" s="111">
        <v>119</v>
      </c>
      <c r="F20" s="86" t="str">
        <f>VLOOKUP(E20,VIP!$A$2:$O11205,2,0)</f>
        <v>DRBR119</v>
      </c>
      <c r="G20" s="115" t="str">
        <f>VLOOKUP(E20,'LISTADO ATM'!$A$2:$B$893,2,0)</f>
        <v>ATM Oficina La Barranquita</v>
      </c>
      <c r="H20" s="115" t="str">
        <f>VLOOKUP(E20,VIP!$A$2:$O16126,7,FALSE)</f>
        <v>N/A</v>
      </c>
      <c r="I20" s="115" t="str">
        <f>VLOOKUP(E20,VIP!$A$2:$O8091,8,FALSE)</f>
        <v>N/A</v>
      </c>
      <c r="J20" s="115" t="str">
        <f>VLOOKUP(E20,VIP!$A$2:$O8041,8,FALSE)</f>
        <v>N/A</v>
      </c>
      <c r="K20" s="115" t="str">
        <f>VLOOKUP(E20,VIP!$A$2:$O11615,6,0)</f>
        <v>N/A</v>
      </c>
      <c r="L20" s="115"/>
      <c r="M20" s="129" t="s">
        <v>2566</v>
      </c>
      <c r="N20" s="126" t="s">
        <v>2483</v>
      </c>
      <c r="O20" s="124" t="s">
        <v>2487</v>
      </c>
      <c r="P20" s="127"/>
      <c r="Q20" s="129">
        <v>44204.408333333333</v>
      </c>
    </row>
    <row r="21" spans="1:17" ht="18" x14ac:dyDescent="0.25">
      <c r="A21" s="86" t="str">
        <f>VLOOKUP(E21,'LISTADO ATM'!$A$2:$C$894,3,0)</f>
        <v>NORTE</v>
      </c>
      <c r="B21" s="123" t="s">
        <v>2559</v>
      </c>
      <c r="C21" s="125">
        <v>44204.326018518521</v>
      </c>
      <c r="D21" s="125" t="s">
        <v>2481</v>
      </c>
      <c r="E21" s="111">
        <v>136</v>
      </c>
      <c r="F21" s="86" t="str">
        <f>VLOOKUP(E21,VIP!$A$2:$O11199,2,0)</f>
        <v>DRBR136</v>
      </c>
      <c r="G21" s="115" t="str">
        <f>VLOOKUP(E21,'LISTADO ATM'!$A$2:$B$893,2,0)</f>
        <v>ATM S/M Xtra (Santiago)</v>
      </c>
      <c r="H21" s="115" t="str">
        <f>VLOOKUP(E21,VIP!$A$2:$O16120,7,FALSE)</f>
        <v>Si</v>
      </c>
      <c r="I21" s="115" t="str">
        <f>VLOOKUP(E21,VIP!$A$2:$O8085,8,FALSE)</f>
        <v>Si</v>
      </c>
      <c r="J21" s="115" t="str">
        <f>VLOOKUP(E21,VIP!$A$2:$O8035,8,FALSE)</f>
        <v>Si</v>
      </c>
      <c r="K21" s="115" t="str">
        <f>VLOOKUP(E21,VIP!$A$2:$O11609,6,0)</f>
        <v>NO</v>
      </c>
      <c r="L21" s="115"/>
      <c r="M21" s="129" t="s">
        <v>2566</v>
      </c>
      <c r="N21" s="126" t="s">
        <v>2483</v>
      </c>
      <c r="O21" s="124" t="s">
        <v>2488</v>
      </c>
      <c r="P21" s="127"/>
      <c r="Q21" s="129">
        <v>44204.580555555556</v>
      </c>
    </row>
    <row r="22" spans="1:17" ht="18" x14ac:dyDescent="0.25">
      <c r="A22" s="86" t="str">
        <f>VLOOKUP(E22,'LISTADO ATM'!$A$2:$C$894,3,0)</f>
        <v>NORTE</v>
      </c>
      <c r="B22" s="113" t="s">
        <v>2550</v>
      </c>
      <c r="C22" s="125">
        <v>44203.826967592591</v>
      </c>
      <c r="D22" s="125" t="s">
        <v>2481</v>
      </c>
      <c r="E22" s="111">
        <v>144</v>
      </c>
      <c r="F22" s="86" t="str">
        <f>VLOOKUP(E22,VIP!$A$2:$O11230,2,0)</f>
        <v>DRBR144</v>
      </c>
      <c r="G22" s="115" t="str">
        <f>VLOOKUP(E22,'LISTADO ATM'!$A$2:$B$893,2,0)</f>
        <v xml:space="preserve">ATM Oficina Villa Altagracia </v>
      </c>
      <c r="H22" s="115" t="str">
        <f>VLOOKUP(E22,VIP!$A$2:$O16151,7,FALSE)</f>
        <v>Si</v>
      </c>
      <c r="I22" s="115" t="str">
        <f>VLOOKUP(E22,VIP!$A$2:$O8116,8,FALSE)</f>
        <v>Si</v>
      </c>
      <c r="J22" s="115" t="str">
        <f>VLOOKUP(E22,VIP!$A$2:$O8066,8,FALSE)</f>
        <v>Si</v>
      </c>
      <c r="K22" s="115" t="str">
        <f>VLOOKUP(E22,VIP!$A$2:$O11640,6,0)</f>
        <v>SI</v>
      </c>
      <c r="L22" s="115"/>
      <c r="M22" s="129" t="s">
        <v>2566</v>
      </c>
      <c r="N22" s="126" t="s">
        <v>2483</v>
      </c>
      <c r="O22" s="124" t="s">
        <v>2488</v>
      </c>
      <c r="P22" s="127"/>
      <c r="Q22" s="129">
        <v>44204.413194444445</v>
      </c>
    </row>
    <row r="23" spans="1:17" ht="18" x14ac:dyDescent="0.25">
      <c r="A23" s="86" t="str">
        <f>VLOOKUP(E23,'LISTADO ATM'!$A$2:$C$894,3,0)</f>
        <v>NORTE</v>
      </c>
      <c r="B23" s="123" t="s">
        <v>2580</v>
      </c>
      <c r="C23" s="125">
        <v>44204.43273148148</v>
      </c>
      <c r="D23" s="125" t="s">
        <v>2478</v>
      </c>
      <c r="E23" s="111">
        <v>157</v>
      </c>
      <c r="F23" s="86" t="str">
        <f>VLOOKUP(E23,VIP!$A$2:$O11227,2,0)</f>
        <v>DRBR157</v>
      </c>
      <c r="G23" s="115" t="str">
        <f>VLOOKUP(E23,'LISTADO ATM'!$A$2:$B$893,2,0)</f>
        <v xml:space="preserve">ATM Oficina Samaná </v>
      </c>
      <c r="H23" s="115" t="str">
        <f>VLOOKUP(E23,VIP!$A$2:$O16148,7,FALSE)</f>
        <v>Si</v>
      </c>
      <c r="I23" s="115" t="str">
        <f>VLOOKUP(E23,VIP!$A$2:$O8113,8,FALSE)</f>
        <v>Si</v>
      </c>
      <c r="J23" s="115" t="str">
        <f>VLOOKUP(E23,VIP!$A$2:$O8063,8,FALSE)</f>
        <v>Si</v>
      </c>
      <c r="K23" s="115" t="str">
        <f>VLOOKUP(E23,VIP!$A$2:$O11637,6,0)</f>
        <v>SI</v>
      </c>
      <c r="L23" s="115"/>
      <c r="M23" s="129" t="s">
        <v>2566</v>
      </c>
      <c r="N23" s="126" t="s">
        <v>2483</v>
      </c>
      <c r="O23" s="124" t="s">
        <v>2487</v>
      </c>
      <c r="P23" s="126"/>
      <c r="Q23" s="129">
        <v>44204.525694444441</v>
      </c>
    </row>
    <row r="24" spans="1:17" ht="18" x14ac:dyDescent="0.25">
      <c r="A24" s="86" t="str">
        <f>VLOOKUP(E24,'LISTADO ATM'!$A$2:$C$894,3,0)</f>
        <v>ESTE</v>
      </c>
      <c r="B24" s="123" t="s">
        <v>2560</v>
      </c>
      <c r="C24" s="125">
        <v>44204.320648148147</v>
      </c>
      <c r="D24" s="125" t="s">
        <v>2189</v>
      </c>
      <c r="E24" s="111">
        <v>158</v>
      </c>
      <c r="F24" s="86" t="str">
        <f>VLOOKUP(E24,VIP!$A$2:$O11223,2,0)</f>
        <v>DRBR158</v>
      </c>
      <c r="G24" s="115" t="str">
        <f>VLOOKUP(E24,'LISTADO ATM'!$A$2:$B$893,2,0)</f>
        <v xml:space="preserve">ATM Oficina Romana Norte </v>
      </c>
      <c r="H24" s="115" t="str">
        <f>VLOOKUP(E24,VIP!$A$2:$O16144,7,FALSE)</f>
        <v>Si</v>
      </c>
      <c r="I24" s="115" t="str">
        <f>VLOOKUP(E24,VIP!$A$2:$O8109,8,FALSE)</f>
        <v>Si</v>
      </c>
      <c r="J24" s="115" t="str">
        <f>VLOOKUP(E24,VIP!$A$2:$O8059,8,FALSE)</f>
        <v>Si</v>
      </c>
      <c r="K24" s="115" t="str">
        <f>VLOOKUP(E24,VIP!$A$2:$O11633,6,0)</f>
        <v>SI</v>
      </c>
      <c r="L24" s="115"/>
      <c r="M24" s="129" t="s">
        <v>2566</v>
      </c>
      <c r="N24" s="126" t="s">
        <v>2483</v>
      </c>
      <c r="O24" s="124" t="s">
        <v>2486</v>
      </c>
      <c r="P24" s="127"/>
      <c r="Q24" s="129">
        <v>44204.583333333336</v>
      </c>
    </row>
    <row r="25" spans="1:17" ht="18" x14ac:dyDescent="0.25">
      <c r="A25" s="86" t="str">
        <f>VLOOKUP(E25,'LISTADO ATM'!$A$2:$C$894,3,0)</f>
        <v>DISTRITO NACIONAL</v>
      </c>
      <c r="B25" s="113" t="s">
        <v>2529</v>
      </c>
      <c r="C25" s="125">
        <v>44203.729270833333</v>
      </c>
      <c r="D25" s="125" t="s">
        <v>2189</v>
      </c>
      <c r="E25" s="111">
        <v>160</v>
      </c>
      <c r="F25" s="86" t="str">
        <f>VLOOKUP(E25,VIP!$A$2:$O11225,2,0)</f>
        <v>DRBR160</v>
      </c>
      <c r="G25" s="115" t="str">
        <f>VLOOKUP(E25,'LISTADO ATM'!$A$2:$B$893,2,0)</f>
        <v xml:space="preserve">ATM Oficina Herrera </v>
      </c>
      <c r="H25" s="115" t="str">
        <f>VLOOKUP(E25,VIP!$A$2:$O16146,7,FALSE)</f>
        <v>Si</v>
      </c>
      <c r="I25" s="115" t="str">
        <f>VLOOKUP(E25,VIP!$A$2:$O8111,8,FALSE)</f>
        <v>Si</v>
      </c>
      <c r="J25" s="115" t="str">
        <f>VLOOKUP(E25,VIP!$A$2:$O8061,8,FALSE)</f>
        <v>Si</v>
      </c>
      <c r="K25" s="115" t="str">
        <f>VLOOKUP(E25,VIP!$A$2:$O11635,6,0)</f>
        <v>NO</v>
      </c>
      <c r="L25" s="115"/>
      <c r="M25" s="129" t="s">
        <v>2566</v>
      </c>
      <c r="N25" s="126" t="s">
        <v>2483</v>
      </c>
      <c r="O25" s="124" t="s">
        <v>2486</v>
      </c>
      <c r="P25" s="127"/>
      <c r="Q25" s="129">
        <v>44204.397222222222</v>
      </c>
    </row>
    <row r="26" spans="1:17" ht="18" x14ac:dyDescent="0.25">
      <c r="A26" s="86" t="str">
        <f>VLOOKUP(E26,'LISTADO ATM'!$A$2:$C$894,3,0)</f>
        <v>NORTE</v>
      </c>
      <c r="B26" s="113" t="s">
        <v>2534</v>
      </c>
      <c r="C26" s="125">
        <v>44203.723043981481</v>
      </c>
      <c r="D26" s="125" t="s">
        <v>2481</v>
      </c>
      <c r="E26" s="111">
        <v>171</v>
      </c>
      <c r="F26" s="86" t="str">
        <f>VLOOKUP(E26,VIP!$A$2:$O11189,2,0)</f>
        <v>DRBR171</v>
      </c>
      <c r="G26" s="115" t="str">
        <f>VLOOKUP(E26,'LISTADO ATM'!$A$2:$B$893,2,0)</f>
        <v xml:space="preserve">ATM Oficina Moca </v>
      </c>
      <c r="H26" s="115" t="str">
        <f>VLOOKUP(E26,VIP!$A$2:$O16110,7,FALSE)</f>
        <v>Si</v>
      </c>
      <c r="I26" s="115" t="str">
        <f>VLOOKUP(E26,VIP!$A$2:$O8075,8,FALSE)</f>
        <v>Si</v>
      </c>
      <c r="J26" s="115" t="str">
        <f>VLOOKUP(E26,VIP!$A$2:$O8025,8,FALSE)</f>
        <v>Si</v>
      </c>
      <c r="K26" s="115" t="str">
        <f>VLOOKUP(E26,VIP!$A$2:$O11599,6,0)</f>
        <v>NO</v>
      </c>
      <c r="L26" s="115"/>
      <c r="M26" s="129" t="s">
        <v>2566</v>
      </c>
      <c r="N26" s="126" t="s">
        <v>2483</v>
      </c>
      <c r="O26" s="124" t="s">
        <v>2488</v>
      </c>
      <c r="P26" s="127"/>
      <c r="Q26" s="129">
        <v>44204.645833333336</v>
      </c>
    </row>
    <row r="27" spans="1:17" ht="18" x14ac:dyDescent="0.25">
      <c r="A27" s="86" t="str">
        <f>VLOOKUP(E27,'LISTADO ATM'!$A$2:$C$894,3,0)</f>
        <v>DISTRITO NACIONAL</v>
      </c>
      <c r="B27" s="113" t="s">
        <v>2498</v>
      </c>
      <c r="C27" s="125">
        <v>44201.91777777778</v>
      </c>
      <c r="D27" s="125" t="s">
        <v>2478</v>
      </c>
      <c r="E27" s="111">
        <v>231</v>
      </c>
      <c r="F27" s="86" t="str">
        <f>VLOOKUP(E27,VIP!$A$2:$O11183,2,0)</f>
        <v>DRBR231</v>
      </c>
      <c r="G27" s="115" t="str">
        <f>VLOOKUP(E27,'LISTADO ATM'!$A$2:$B$893,2,0)</f>
        <v xml:space="preserve">ATM Oficina Zona Oriental </v>
      </c>
      <c r="H27" s="115" t="str">
        <f>VLOOKUP(E27,VIP!$A$2:$O16104,7,FALSE)</f>
        <v>Si</v>
      </c>
      <c r="I27" s="115" t="str">
        <f>VLOOKUP(E27,VIP!$A$2:$O8069,8,FALSE)</f>
        <v>Si</v>
      </c>
      <c r="J27" s="115" t="str">
        <f>VLOOKUP(E27,VIP!$A$2:$O8019,8,FALSE)</f>
        <v>Si</v>
      </c>
      <c r="K27" s="115" t="str">
        <f>VLOOKUP(E27,VIP!$A$2:$O11593,6,0)</f>
        <v>SI</v>
      </c>
      <c r="L27" s="115"/>
      <c r="M27" s="129" t="s">
        <v>2566</v>
      </c>
      <c r="N27" s="126" t="s">
        <v>2483</v>
      </c>
      <c r="O27" s="124" t="s">
        <v>2487</v>
      </c>
      <c r="P27" s="127"/>
      <c r="Q27" s="129">
        <v>44204.382638888892</v>
      </c>
    </row>
    <row r="28" spans="1:17" ht="18" x14ac:dyDescent="0.25">
      <c r="A28" s="86" t="str">
        <f>VLOOKUP(E28,'LISTADO ATM'!$A$2:$C$894,3,0)</f>
        <v>DISTRITO NACIONAL</v>
      </c>
      <c r="B28" s="113" t="s">
        <v>2553</v>
      </c>
      <c r="C28" s="125">
        <v>44203.789340277777</v>
      </c>
      <c r="D28" s="125" t="s">
        <v>2189</v>
      </c>
      <c r="E28" s="111">
        <v>231</v>
      </c>
      <c r="F28" s="86" t="str">
        <f>VLOOKUP(E28,VIP!$A$2:$O11214,2,0)</f>
        <v>DRBR231</v>
      </c>
      <c r="G28" s="115" t="str">
        <f>VLOOKUP(E28,'LISTADO ATM'!$A$2:$B$893,2,0)</f>
        <v xml:space="preserve">ATM Oficina Zona Oriental </v>
      </c>
      <c r="H28" s="115" t="str">
        <f>VLOOKUP(E28,VIP!$A$2:$O16135,7,FALSE)</f>
        <v>Si</v>
      </c>
      <c r="I28" s="115" t="str">
        <f>VLOOKUP(E28,VIP!$A$2:$O8100,8,FALSE)</f>
        <v>Si</v>
      </c>
      <c r="J28" s="115" t="str">
        <f>VLOOKUP(E28,VIP!$A$2:$O8050,8,FALSE)</f>
        <v>Si</v>
      </c>
      <c r="K28" s="115" t="str">
        <f>VLOOKUP(E28,VIP!$A$2:$O11624,6,0)</f>
        <v>SI</v>
      </c>
      <c r="L28" s="115"/>
      <c r="M28" s="129" t="s">
        <v>2566</v>
      </c>
      <c r="N28" s="126" t="s">
        <v>2483</v>
      </c>
      <c r="O28" s="124" t="s">
        <v>2486</v>
      </c>
      <c r="P28" s="127"/>
      <c r="Q28" s="129">
        <v>44204.382638888892</v>
      </c>
    </row>
    <row r="29" spans="1:17" ht="18" x14ac:dyDescent="0.25">
      <c r="A29" s="86" t="str">
        <f>VLOOKUP(E29,'LISTADO ATM'!$A$2:$C$894,3,0)</f>
        <v>DISTRITO NACIONAL</v>
      </c>
      <c r="B29" s="113" t="s">
        <v>2512</v>
      </c>
      <c r="C29" s="125">
        <v>44203.625636574077</v>
      </c>
      <c r="D29" s="125" t="s">
        <v>2189</v>
      </c>
      <c r="E29" s="111">
        <v>235</v>
      </c>
      <c r="F29" s="86" t="str">
        <f>VLOOKUP(E29,VIP!$A$2:$O11224,2,0)</f>
        <v>DRBR235</v>
      </c>
      <c r="G29" s="115" t="str">
        <f>VLOOKUP(E29,'LISTADO ATM'!$A$2:$B$893,2,0)</f>
        <v xml:space="preserve">ATM Oficina Multicentro La Sirena San Isidro </v>
      </c>
      <c r="H29" s="115" t="str">
        <f>VLOOKUP(E29,VIP!$A$2:$O16145,7,FALSE)</f>
        <v>Si</v>
      </c>
      <c r="I29" s="115" t="str">
        <f>VLOOKUP(E29,VIP!$A$2:$O8110,8,FALSE)</f>
        <v>Si</v>
      </c>
      <c r="J29" s="115" t="str">
        <f>VLOOKUP(E29,VIP!$A$2:$O8060,8,FALSE)</f>
        <v>Si</v>
      </c>
      <c r="K29" s="115" t="str">
        <f>VLOOKUP(E29,VIP!$A$2:$O11634,6,0)</f>
        <v>SI</v>
      </c>
      <c r="L29" s="115"/>
      <c r="M29" s="129" t="s">
        <v>2566</v>
      </c>
      <c r="N29" s="126" t="s">
        <v>2483</v>
      </c>
      <c r="O29" s="124" t="s">
        <v>2486</v>
      </c>
      <c r="P29" s="127"/>
      <c r="Q29" s="129">
        <v>44204.572222222225</v>
      </c>
    </row>
    <row r="30" spans="1:17" ht="18" x14ac:dyDescent="0.25">
      <c r="A30" s="86" t="str">
        <f>VLOOKUP(E30,'LISTADO ATM'!$A$2:$C$894,3,0)</f>
        <v>DISTRITO NACIONAL</v>
      </c>
      <c r="B30" s="113" t="s">
        <v>2548</v>
      </c>
      <c r="C30" s="125">
        <v>44203.863738425927</v>
      </c>
      <c r="D30" s="125" t="s">
        <v>2189</v>
      </c>
      <c r="E30" s="111">
        <v>237</v>
      </c>
      <c r="F30" s="86" t="str">
        <f>VLOOKUP(E30,VIP!$A$2:$O11193,2,0)</f>
        <v>DRBR237</v>
      </c>
      <c r="G30" s="115" t="str">
        <f>VLOOKUP(E30,'LISTADO ATM'!$A$2:$B$893,2,0)</f>
        <v xml:space="preserve">ATM UNP Plaza Vásquez </v>
      </c>
      <c r="H30" s="115" t="str">
        <f>VLOOKUP(E30,VIP!$A$2:$O16114,7,FALSE)</f>
        <v>Si</v>
      </c>
      <c r="I30" s="115" t="str">
        <f>VLOOKUP(E30,VIP!$A$2:$O8079,8,FALSE)</f>
        <v>Si</v>
      </c>
      <c r="J30" s="115" t="str">
        <f>VLOOKUP(E30,VIP!$A$2:$O8029,8,FALSE)</f>
        <v>Si</v>
      </c>
      <c r="K30" s="115" t="str">
        <f>VLOOKUP(E30,VIP!$A$2:$O11603,6,0)</f>
        <v>SI</v>
      </c>
      <c r="L30" s="115"/>
      <c r="M30" s="129" t="s">
        <v>2566</v>
      </c>
      <c r="N30" s="126" t="s">
        <v>2483</v>
      </c>
      <c r="O30" s="124" t="s">
        <v>2486</v>
      </c>
      <c r="P30" s="127"/>
      <c r="Q30" s="129">
        <v>44204.513888888891</v>
      </c>
    </row>
    <row r="31" spans="1:17" ht="18" x14ac:dyDescent="0.25">
      <c r="A31" s="86" t="str">
        <f>VLOOKUP(E31,'LISTADO ATM'!$A$2:$C$894,3,0)</f>
        <v>DISTRITO NACIONAL</v>
      </c>
      <c r="B31" s="113" t="s">
        <v>2520</v>
      </c>
      <c r="C31" s="125">
        <v>44203.531527777777</v>
      </c>
      <c r="D31" s="125" t="s">
        <v>2477</v>
      </c>
      <c r="E31" s="111">
        <v>243</v>
      </c>
      <c r="F31" s="86" t="str">
        <f>VLOOKUP(E31,VIP!$A$2:$O11196,2,0)</f>
        <v>DRBR243</v>
      </c>
      <c r="G31" s="115" t="str">
        <f>VLOOKUP(E31,'LISTADO ATM'!$A$2:$B$893,2,0)</f>
        <v xml:space="preserve">ATM Autoservicio Plaza Central  </v>
      </c>
      <c r="H31" s="115" t="str">
        <f>VLOOKUP(E31,VIP!$A$2:$O16117,7,FALSE)</f>
        <v>Si</v>
      </c>
      <c r="I31" s="115" t="str">
        <f>VLOOKUP(E31,VIP!$A$2:$O8082,8,FALSE)</f>
        <v>Si</v>
      </c>
      <c r="J31" s="115" t="str">
        <f>VLOOKUP(E31,VIP!$A$2:$O8032,8,FALSE)</f>
        <v>Si</v>
      </c>
      <c r="K31" s="115" t="str">
        <f>VLOOKUP(E31,VIP!$A$2:$O11606,6,0)</f>
        <v>SI</v>
      </c>
      <c r="L31" s="115"/>
      <c r="M31" s="129" t="s">
        <v>2566</v>
      </c>
      <c r="N31" s="126" t="s">
        <v>2483</v>
      </c>
      <c r="O31" s="124" t="s">
        <v>2485</v>
      </c>
      <c r="P31" s="127"/>
      <c r="Q31" s="129">
        <v>44204.574999999997</v>
      </c>
    </row>
    <row r="32" spans="1:17" ht="18" x14ac:dyDescent="0.25">
      <c r="A32" s="86" t="str">
        <f>VLOOKUP(E32,'LISTADO ATM'!$A$2:$C$894,3,0)</f>
        <v>SUR</v>
      </c>
      <c r="B32" s="113" t="s">
        <v>2515</v>
      </c>
      <c r="C32" s="125">
        <v>44203.571458333332</v>
      </c>
      <c r="D32" s="125" t="s">
        <v>2477</v>
      </c>
      <c r="E32" s="111">
        <v>252</v>
      </c>
      <c r="F32" s="86" t="str">
        <f>VLOOKUP(E32,VIP!$A$2:$O11223,2,0)</f>
        <v>DRBR252</v>
      </c>
      <c r="G32" s="115" t="str">
        <f>VLOOKUP(E32,'LISTADO ATM'!$A$2:$B$893,2,0)</f>
        <v xml:space="preserve">ATM Banco Agrícola (Barahona) </v>
      </c>
      <c r="H32" s="115" t="str">
        <f>VLOOKUP(E32,VIP!$A$2:$O16144,7,FALSE)</f>
        <v>Si</v>
      </c>
      <c r="I32" s="115" t="str">
        <f>VLOOKUP(E32,VIP!$A$2:$O8109,8,FALSE)</f>
        <v>Si</v>
      </c>
      <c r="J32" s="115" t="str">
        <f>VLOOKUP(E32,VIP!$A$2:$O8059,8,FALSE)</f>
        <v>Si</v>
      </c>
      <c r="K32" s="115" t="str">
        <f>VLOOKUP(E32,VIP!$A$2:$O11633,6,0)</f>
        <v>NO</v>
      </c>
      <c r="L32" s="115"/>
      <c r="M32" s="129" t="s">
        <v>2566</v>
      </c>
      <c r="N32" s="126" t="s">
        <v>2483</v>
      </c>
      <c r="O32" s="124" t="s">
        <v>2485</v>
      </c>
      <c r="P32" s="127"/>
      <c r="Q32" s="129">
        <v>44204.406944444447</v>
      </c>
    </row>
    <row r="33" spans="1:17" ht="18" x14ac:dyDescent="0.25">
      <c r="A33" s="86" t="str">
        <f>VLOOKUP(E33,'LISTADO ATM'!$A$2:$C$894,3,0)</f>
        <v>NORTE</v>
      </c>
      <c r="B33" s="123" t="s">
        <v>2569</v>
      </c>
      <c r="C33" s="125">
        <v>44204.398715277777</v>
      </c>
      <c r="D33" s="125" t="s">
        <v>2190</v>
      </c>
      <c r="E33" s="111">
        <v>262</v>
      </c>
      <c r="F33" s="86" t="str">
        <f>VLOOKUP(E33,VIP!$A$2:$O11198,2,0)</f>
        <v>DRBR262</v>
      </c>
      <c r="G33" s="115" t="str">
        <f>VLOOKUP(E33,'LISTADO ATM'!$A$2:$B$893,2,0)</f>
        <v xml:space="preserve">ATM Oficina Obras Públicas (Santiago) </v>
      </c>
      <c r="H33" s="115" t="str">
        <f>VLOOKUP(E33,VIP!$A$2:$O16119,7,FALSE)</f>
        <v>Si</v>
      </c>
      <c r="I33" s="115" t="str">
        <f>VLOOKUP(E33,VIP!$A$2:$O8084,8,FALSE)</f>
        <v>Si</v>
      </c>
      <c r="J33" s="115" t="str">
        <f>VLOOKUP(E33,VIP!$A$2:$O8034,8,FALSE)</f>
        <v>Si</v>
      </c>
      <c r="K33" s="115" t="str">
        <f>VLOOKUP(E33,VIP!$A$2:$O11608,6,0)</f>
        <v>SI</v>
      </c>
      <c r="L33" s="115"/>
      <c r="M33" s="129" t="s">
        <v>2566</v>
      </c>
      <c r="N33" s="126" t="s">
        <v>2483</v>
      </c>
      <c r="O33" s="124" t="s">
        <v>2484</v>
      </c>
      <c r="P33" s="126"/>
      <c r="Q33" s="129">
        <v>44204.515277777777</v>
      </c>
    </row>
    <row r="34" spans="1:17" ht="18" x14ac:dyDescent="0.25">
      <c r="A34" s="86" t="str">
        <f>VLOOKUP(E34,'LISTADO ATM'!$A$2:$C$894,3,0)</f>
        <v>NORTE</v>
      </c>
      <c r="B34" s="123" t="s">
        <v>2612</v>
      </c>
      <c r="C34" s="125">
        <v>44204.515648148146</v>
      </c>
      <c r="D34" s="125" t="s">
        <v>2478</v>
      </c>
      <c r="E34" s="111">
        <v>288</v>
      </c>
      <c r="F34" s="86" t="str">
        <f>VLOOKUP(E34,VIP!$A$2:$O11202,2,0)</f>
        <v>DRBR288</v>
      </c>
      <c r="G34" s="115" t="str">
        <f>VLOOKUP(E34,'LISTADO ATM'!$A$2:$B$893,2,0)</f>
        <v xml:space="preserve">ATM Oficina Camino Real II (Puerto Plata) </v>
      </c>
      <c r="H34" s="115" t="str">
        <f>VLOOKUP(E34,VIP!$A$2:$O16123,7,FALSE)</f>
        <v>N/A</v>
      </c>
      <c r="I34" s="115" t="str">
        <f>VLOOKUP(E34,VIP!$A$2:$O8088,8,FALSE)</f>
        <v>N/A</v>
      </c>
      <c r="J34" s="115" t="str">
        <f>VLOOKUP(E34,VIP!$A$2:$O8038,8,FALSE)</f>
        <v>N/A</v>
      </c>
      <c r="K34" s="115" t="str">
        <f>VLOOKUP(E34,VIP!$A$2:$O11612,6,0)</f>
        <v>N/A</v>
      </c>
      <c r="L34" s="115"/>
      <c r="M34" s="129" t="s">
        <v>2566</v>
      </c>
      <c r="N34" s="126" t="s">
        <v>2483</v>
      </c>
      <c r="O34" s="124" t="s">
        <v>2487</v>
      </c>
      <c r="P34" s="126"/>
      <c r="Q34" s="129">
        <v>44204.669444444444</v>
      </c>
    </row>
    <row r="35" spans="1:17" ht="18" x14ac:dyDescent="0.25">
      <c r="A35" s="86" t="str">
        <f>VLOOKUP(E35,'LISTADO ATM'!$A$2:$C$894,3,0)</f>
        <v>NORTE</v>
      </c>
      <c r="B35" s="123" t="s">
        <v>2578</v>
      </c>
      <c r="C35" s="125">
        <v>44204.417557870373</v>
      </c>
      <c r="D35" s="125" t="s">
        <v>2190</v>
      </c>
      <c r="E35" s="111">
        <v>290</v>
      </c>
      <c r="F35" s="86" t="str">
        <f>VLOOKUP(E35,VIP!$A$2:$O11219,2,0)</f>
        <v>DRBR290</v>
      </c>
      <c r="G35" s="115" t="str">
        <f>VLOOKUP(E35,'LISTADO ATM'!$A$2:$B$893,2,0)</f>
        <v xml:space="preserve">ATM Oficina San Francisco de Macorís </v>
      </c>
      <c r="H35" s="115" t="str">
        <f>VLOOKUP(E35,VIP!$A$2:$O16140,7,FALSE)</f>
        <v>Si</v>
      </c>
      <c r="I35" s="115" t="str">
        <f>VLOOKUP(E35,VIP!$A$2:$O8105,8,FALSE)</f>
        <v>Si</v>
      </c>
      <c r="J35" s="115" t="str">
        <f>VLOOKUP(E35,VIP!$A$2:$O8055,8,FALSE)</f>
        <v>Si</v>
      </c>
      <c r="K35" s="115" t="str">
        <f>VLOOKUP(E35,VIP!$A$2:$O11629,6,0)</f>
        <v>NO</v>
      </c>
      <c r="L35" s="115"/>
      <c r="M35" s="129" t="s">
        <v>2566</v>
      </c>
      <c r="N35" s="126" t="s">
        <v>2483</v>
      </c>
      <c r="O35" s="124" t="s">
        <v>2484</v>
      </c>
      <c r="P35" s="126"/>
      <c r="Q35" s="129">
        <v>44204.529166666667</v>
      </c>
    </row>
    <row r="36" spans="1:17" ht="18" x14ac:dyDescent="0.25">
      <c r="A36" s="86" t="str">
        <f>VLOOKUP(E36,'LISTADO ATM'!$A$2:$C$894,3,0)</f>
        <v>NORTE</v>
      </c>
      <c r="B36" s="113">
        <v>335753706</v>
      </c>
      <c r="C36" s="125">
        <v>44199.375509259262</v>
      </c>
      <c r="D36" s="125" t="s">
        <v>2190</v>
      </c>
      <c r="E36" s="111">
        <v>291</v>
      </c>
      <c r="F36" s="86" t="str">
        <f>VLOOKUP(E36,VIP!$A$2:$O11222,2,0)</f>
        <v>DRBR291</v>
      </c>
      <c r="G36" s="115" t="str">
        <f>VLOOKUP(E36,'LISTADO ATM'!$A$2:$B$893,2,0)</f>
        <v xml:space="preserve">ATM S/M Jumbo Las Colinas </v>
      </c>
      <c r="H36" s="115" t="str">
        <f>VLOOKUP(E36,VIP!$A$2:$O16143,7,FALSE)</f>
        <v>Si</v>
      </c>
      <c r="I36" s="115" t="str">
        <f>VLOOKUP(E36,VIP!$A$2:$O8108,8,FALSE)</f>
        <v>Si</v>
      </c>
      <c r="J36" s="115" t="str">
        <f>VLOOKUP(E36,VIP!$A$2:$O8058,8,FALSE)</f>
        <v>Si</v>
      </c>
      <c r="K36" s="115" t="str">
        <f>VLOOKUP(E36,VIP!$A$2:$O11632,6,0)</f>
        <v>NO</v>
      </c>
      <c r="L36" s="115"/>
      <c r="M36" s="129" t="s">
        <v>2566</v>
      </c>
      <c r="N36" s="126" t="s">
        <v>2491</v>
      </c>
      <c r="O36" s="124" t="s">
        <v>2484</v>
      </c>
      <c r="P36" s="127"/>
      <c r="Q36" s="129">
        <v>44204.581944444442</v>
      </c>
    </row>
    <row r="37" spans="1:17" ht="18" x14ac:dyDescent="0.25">
      <c r="A37" s="86" t="str">
        <f>VLOOKUP(E37,'LISTADO ATM'!$A$2:$C$894,3,0)</f>
        <v>SUR</v>
      </c>
      <c r="B37" s="123" t="s">
        <v>2572</v>
      </c>
      <c r="C37" s="125">
        <v>44204.33016203704</v>
      </c>
      <c r="D37" s="125" t="s">
        <v>2478</v>
      </c>
      <c r="E37" s="116">
        <v>301</v>
      </c>
      <c r="F37" s="86" t="str">
        <f>VLOOKUP(E37,VIP!$A$2:$O11196,2,0)</f>
        <v>DRBR301</v>
      </c>
      <c r="G37" s="115" t="str">
        <f>VLOOKUP(E37,'LISTADO ATM'!$A$2:$B$893,2,0)</f>
        <v xml:space="preserve">ATM UNP Alfa y Omega (Barahona) </v>
      </c>
      <c r="H37" s="115" t="str">
        <f>VLOOKUP(E37,VIP!$A$2:$O16117,7,FALSE)</f>
        <v>Si</v>
      </c>
      <c r="I37" s="115" t="str">
        <f>VLOOKUP(E37,VIP!$A$2:$O8082,8,FALSE)</f>
        <v>Si</v>
      </c>
      <c r="J37" s="115" t="str">
        <f>VLOOKUP(E37,VIP!$A$2:$O8032,8,FALSE)</f>
        <v>Si</v>
      </c>
      <c r="K37" s="115" t="str">
        <f>VLOOKUP(E37,VIP!$A$2:$O11606,6,0)</f>
        <v>NO</v>
      </c>
      <c r="L37" s="115"/>
      <c r="M37" s="129" t="s">
        <v>2566</v>
      </c>
      <c r="N37" s="126" t="s">
        <v>2483</v>
      </c>
      <c r="O37" s="124" t="s">
        <v>2487</v>
      </c>
      <c r="P37" s="126"/>
      <c r="Q37" s="129">
        <v>44204.521527777775</v>
      </c>
    </row>
    <row r="38" spans="1:17" ht="18" x14ac:dyDescent="0.25">
      <c r="A38" s="86" t="str">
        <f>VLOOKUP(E38,'LISTADO ATM'!$A$2:$C$894,3,0)</f>
        <v>DISTRITO NACIONAL</v>
      </c>
      <c r="B38" s="123" t="s">
        <v>2568</v>
      </c>
      <c r="C38" s="125">
        <v>44204.414756944447</v>
      </c>
      <c r="D38" s="125" t="s">
        <v>2189</v>
      </c>
      <c r="E38" s="116">
        <v>321</v>
      </c>
      <c r="F38" s="86" t="str">
        <f>VLOOKUP(E38,VIP!$A$2:$O11183,2,0)</f>
        <v>DRBR321</v>
      </c>
      <c r="G38" s="115" t="str">
        <f>VLOOKUP(E38,'LISTADO ATM'!$A$2:$B$893,2,0)</f>
        <v xml:space="preserve">ATM Oficina Jiménez Moya I </v>
      </c>
      <c r="H38" s="115" t="str">
        <f>VLOOKUP(E38,VIP!$A$2:$O16104,7,FALSE)</f>
        <v>Si</v>
      </c>
      <c r="I38" s="115" t="str">
        <f>VLOOKUP(E38,VIP!$A$2:$O8069,8,FALSE)</f>
        <v>Si</v>
      </c>
      <c r="J38" s="115" t="str">
        <f>VLOOKUP(E38,VIP!$A$2:$O8019,8,FALSE)</f>
        <v>Si</v>
      </c>
      <c r="K38" s="115" t="str">
        <f>VLOOKUP(E38,VIP!$A$2:$O11593,6,0)</f>
        <v>NO</v>
      </c>
      <c r="L38" s="115"/>
      <c r="M38" s="129" t="s">
        <v>2566</v>
      </c>
      <c r="N38" s="126" t="s">
        <v>2483</v>
      </c>
      <c r="O38" s="124" t="s">
        <v>2486</v>
      </c>
      <c r="P38" s="126"/>
      <c r="Q38" s="129">
        <v>44204.642361111109</v>
      </c>
    </row>
    <row r="39" spans="1:17" ht="18" x14ac:dyDescent="0.25">
      <c r="A39" s="86" t="str">
        <f>VLOOKUP(E39,'LISTADO ATM'!$A$2:$C$894,3,0)</f>
        <v>DISTRITO NACIONAL</v>
      </c>
      <c r="B39" s="123" t="s">
        <v>2608</v>
      </c>
      <c r="C39" s="125">
        <v>44204.518148148149</v>
      </c>
      <c r="D39" s="125" t="s">
        <v>2477</v>
      </c>
      <c r="E39" s="116">
        <v>326</v>
      </c>
      <c r="F39" s="86" t="str">
        <f>VLOOKUP(E39,VIP!$A$2:$O11195,2,0)</f>
        <v>DRBR326</v>
      </c>
      <c r="G39" s="115" t="str">
        <f>VLOOKUP(E39,'LISTADO ATM'!$A$2:$B$893,2,0)</f>
        <v>ATM Autoservicio Jiménez Moya II</v>
      </c>
      <c r="H39" s="115" t="str">
        <f>VLOOKUP(E39,VIP!$A$2:$O16116,7,FALSE)</f>
        <v>Si</v>
      </c>
      <c r="I39" s="115" t="str">
        <f>VLOOKUP(E39,VIP!$A$2:$O8081,8,FALSE)</f>
        <v>Si</v>
      </c>
      <c r="J39" s="115" t="str">
        <f>VLOOKUP(E39,VIP!$A$2:$O8031,8,FALSE)</f>
        <v>Si</v>
      </c>
      <c r="K39" s="115" t="str">
        <f>VLOOKUP(E39,VIP!$A$2:$O11605,6,0)</f>
        <v>NO</v>
      </c>
      <c r="L39" s="115"/>
      <c r="M39" s="129" t="s">
        <v>2566</v>
      </c>
      <c r="N39" s="126" t="s">
        <v>2483</v>
      </c>
      <c r="O39" s="124" t="s">
        <v>2485</v>
      </c>
      <c r="P39" s="126"/>
      <c r="Q39" s="129">
        <v>44204.65625</v>
      </c>
    </row>
    <row r="40" spans="1:17" ht="18" x14ac:dyDescent="0.25">
      <c r="A40" s="86" t="str">
        <f>VLOOKUP(E40,'LISTADO ATM'!$A$2:$C$894,3,0)</f>
        <v>NORTE</v>
      </c>
      <c r="B40" s="123" t="s">
        <v>2567</v>
      </c>
      <c r="C40" s="125">
        <v>44204.416655092595</v>
      </c>
      <c r="D40" s="125" t="s">
        <v>2190</v>
      </c>
      <c r="E40" s="116">
        <v>332</v>
      </c>
      <c r="F40" s="86" t="str">
        <f>VLOOKUP(E40,VIP!$A$2:$O11218,2,0)</f>
        <v>DRBR332</v>
      </c>
      <c r="G40" s="115" t="str">
        <f>VLOOKUP(E40,'LISTADO ATM'!$A$2:$B$893,2,0)</f>
        <v>ATM Estación Sigma (Cotuí)</v>
      </c>
      <c r="H40" s="115" t="str">
        <f>VLOOKUP(E40,VIP!$A$2:$O16139,7,FALSE)</f>
        <v>Si</v>
      </c>
      <c r="I40" s="115" t="str">
        <f>VLOOKUP(E40,VIP!$A$2:$O8104,8,FALSE)</f>
        <v>Si</v>
      </c>
      <c r="J40" s="115" t="str">
        <f>VLOOKUP(E40,VIP!$A$2:$O8054,8,FALSE)</f>
        <v>Si</v>
      </c>
      <c r="K40" s="115" t="str">
        <f>VLOOKUP(E40,VIP!$A$2:$O11628,6,0)</f>
        <v>NO</v>
      </c>
      <c r="L40" s="115"/>
      <c r="M40" s="129" t="s">
        <v>2566</v>
      </c>
      <c r="N40" s="126" t="s">
        <v>2483</v>
      </c>
      <c r="O40" s="124" t="s">
        <v>2484</v>
      </c>
      <c r="P40" s="126"/>
      <c r="Q40" s="129">
        <v>44204.510416666664</v>
      </c>
    </row>
    <row r="41" spans="1:17" ht="18" x14ac:dyDescent="0.25">
      <c r="A41" s="86" t="str">
        <f>VLOOKUP(E41,'LISTADO ATM'!$A$2:$C$894,3,0)</f>
        <v>NORTE</v>
      </c>
      <c r="B41" s="123" t="s">
        <v>2556</v>
      </c>
      <c r="C41" s="125">
        <v>44204.243750000001</v>
      </c>
      <c r="D41" s="125" t="s">
        <v>2189</v>
      </c>
      <c r="E41" s="116">
        <v>333</v>
      </c>
      <c r="F41" s="86" t="str">
        <f>VLOOKUP(E41,VIP!$A$2:$O11212,2,0)</f>
        <v>DRBR333</v>
      </c>
      <c r="G41" s="115" t="str">
        <f>VLOOKUP(E41,'LISTADO ATM'!$A$2:$B$893,2,0)</f>
        <v>ATM Oficina Turey Maimón</v>
      </c>
      <c r="H41" s="115" t="str">
        <f>VLOOKUP(E41,VIP!$A$2:$O16133,7,FALSE)</f>
        <v>Si</v>
      </c>
      <c r="I41" s="115" t="str">
        <f>VLOOKUP(E41,VIP!$A$2:$O8098,8,FALSE)</f>
        <v>Si</v>
      </c>
      <c r="J41" s="115" t="str">
        <f>VLOOKUP(E41,VIP!$A$2:$O8048,8,FALSE)</f>
        <v>Si</v>
      </c>
      <c r="K41" s="115" t="str">
        <f>VLOOKUP(E41,VIP!$A$2:$O11622,6,0)</f>
        <v>NO</v>
      </c>
      <c r="L41" s="115"/>
      <c r="M41" s="129" t="s">
        <v>2566</v>
      </c>
      <c r="N41" s="126" t="s">
        <v>2483</v>
      </c>
      <c r="O41" s="124" t="s">
        <v>2555</v>
      </c>
      <c r="P41" s="127"/>
      <c r="Q41" s="129">
        <v>44204.400694444441</v>
      </c>
    </row>
    <row r="42" spans="1:17" s="88" customFormat="1" ht="18" x14ac:dyDescent="0.25">
      <c r="A42" s="86" t="str">
        <f>VLOOKUP(E42,'LISTADO ATM'!$A$2:$C$894,3,0)</f>
        <v>NORTE</v>
      </c>
      <c r="B42" s="123" t="s">
        <v>2574</v>
      </c>
      <c r="C42" s="125">
        <v>44204.408483796295</v>
      </c>
      <c r="D42" s="125" t="s">
        <v>2478</v>
      </c>
      <c r="E42" s="116">
        <v>350</v>
      </c>
      <c r="F42" s="86" t="str">
        <f>VLOOKUP(E42,VIP!$A$2:$O11226,2,0)</f>
        <v>DRBR350</v>
      </c>
      <c r="G42" s="115" t="str">
        <f>VLOOKUP(E42,'LISTADO ATM'!$A$2:$B$893,2,0)</f>
        <v xml:space="preserve">ATM Oficina Villa Tapia </v>
      </c>
      <c r="H42" s="115" t="str">
        <f>VLOOKUP(E42,VIP!$A$2:$O16147,7,FALSE)</f>
        <v>Si</v>
      </c>
      <c r="I42" s="115" t="str">
        <f>VLOOKUP(E42,VIP!$A$2:$O8112,8,FALSE)</f>
        <v>Si</v>
      </c>
      <c r="J42" s="115" t="str">
        <f>VLOOKUP(E42,VIP!$A$2:$O8062,8,FALSE)</f>
        <v>Si</v>
      </c>
      <c r="K42" s="115" t="str">
        <f>VLOOKUP(E42,VIP!$A$2:$O11636,6,0)</f>
        <v>NO</v>
      </c>
      <c r="L42" s="115"/>
      <c r="M42" s="129" t="s">
        <v>2566</v>
      </c>
      <c r="N42" s="126" t="s">
        <v>2483</v>
      </c>
      <c r="O42" s="124" t="s">
        <v>2487</v>
      </c>
      <c r="P42" s="126"/>
      <c r="Q42" s="129">
        <v>44204.435416666667</v>
      </c>
    </row>
    <row r="43" spans="1:17" ht="18" x14ac:dyDescent="0.25">
      <c r="A43" s="86" t="str">
        <f>VLOOKUP(E43,'LISTADO ATM'!$A$2:$C$894,3,0)</f>
        <v>DISTRITO NACIONAL</v>
      </c>
      <c r="B43" s="113" t="s">
        <v>2539</v>
      </c>
      <c r="C43" s="125">
        <v>44203.691967592589</v>
      </c>
      <c r="D43" s="125" t="s">
        <v>2477</v>
      </c>
      <c r="E43" s="116">
        <v>387</v>
      </c>
      <c r="F43" s="86" t="str">
        <f>VLOOKUP(E43,VIP!$A$2:$O11207,2,0)</f>
        <v>DRBR387</v>
      </c>
      <c r="G43" s="115" t="str">
        <f>VLOOKUP(E43,'LISTADO ATM'!$A$2:$B$893,2,0)</f>
        <v xml:space="preserve">ATM S/M La Cadena San Vicente de Paul </v>
      </c>
      <c r="H43" s="115" t="str">
        <f>VLOOKUP(E43,VIP!$A$2:$O16128,7,FALSE)</f>
        <v>Si</v>
      </c>
      <c r="I43" s="115" t="str">
        <f>VLOOKUP(E43,VIP!$A$2:$O8093,8,FALSE)</f>
        <v>Si</v>
      </c>
      <c r="J43" s="115" t="str">
        <f>VLOOKUP(E43,VIP!$A$2:$O8043,8,FALSE)</f>
        <v>Si</v>
      </c>
      <c r="K43" s="115" t="str">
        <f>VLOOKUP(E43,VIP!$A$2:$O11617,6,0)</f>
        <v>NO</v>
      </c>
      <c r="L43" s="115"/>
      <c r="M43" s="129" t="s">
        <v>2566</v>
      </c>
      <c r="N43" s="126" t="s">
        <v>2483</v>
      </c>
      <c r="O43" s="124" t="s">
        <v>2485</v>
      </c>
      <c r="P43" s="127"/>
      <c r="Q43" s="129">
        <v>44204.530555555553</v>
      </c>
    </row>
    <row r="44" spans="1:17" s="88" customFormat="1" ht="18" x14ac:dyDescent="0.25">
      <c r="A44" s="86" t="str">
        <f>VLOOKUP(E44,'LISTADO ATM'!$A$2:$C$894,3,0)</f>
        <v>DISTRITO NACIONAL</v>
      </c>
      <c r="B44" s="123" t="s">
        <v>2576</v>
      </c>
      <c r="C44" s="125">
        <v>44204.387835648151</v>
      </c>
      <c r="D44" s="125" t="s">
        <v>2477</v>
      </c>
      <c r="E44" s="116">
        <v>394</v>
      </c>
      <c r="F44" s="86" t="str">
        <f>VLOOKUP(E44,VIP!$A$2:$O11092,2,0)</f>
        <v>DRBR394</v>
      </c>
      <c r="G44" s="115" t="str">
        <f>VLOOKUP(E44,'LISTADO ATM'!$A$2:$B$893,2,0)</f>
        <v xml:space="preserve">ATM Multicentro La Sirena Luperón </v>
      </c>
      <c r="H44" s="115" t="str">
        <f>VLOOKUP(E44,VIP!$A$2:$O16013,7,FALSE)</f>
        <v>Si</v>
      </c>
      <c r="I44" s="115" t="str">
        <f>VLOOKUP(E44,VIP!$A$2:$O7978,8,FALSE)</f>
        <v>Si</v>
      </c>
      <c r="J44" s="115" t="str">
        <f>VLOOKUP(E44,VIP!$A$2:$O7928,8,FALSE)</f>
        <v>Si</v>
      </c>
      <c r="K44" s="115" t="str">
        <f>VLOOKUP(E44,VIP!$A$2:$O11502,6,0)</f>
        <v>NO</v>
      </c>
      <c r="L44" s="115"/>
      <c r="M44" s="129" t="s">
        <v>2566</v>
      </c>
      <c r="N44" s="126" t="s">
        <v>2483</v>
      </c>
      <c r="O44" s="124" t="s">
        <v>2485</v>
      </c>
      <c r="P44" s="126"/>
      <c r="Q44" s="129">
        <v>44204.581250000003</v>
      </c>
    </row>
    <row r="45" spans="1:17" ht="18" x14ac:dyDescent="0.25">
      <c r="A45" s="86" t="str">
        <f>VLOOKUP(E45,'LISTADO ATM'!$A$2:$C$894,3,0)</f>
        <v>DISTRITO NACIONAL</v>
      </c>
      <c r="B45" s="123" t="s">
        <v>2558</v>
      </c>
      <c r="C45" s="125">
        <v>44204.329525462963</v>
      </c>
      <c r="D45" s="125" t="s">
        <v>2189</v>
      </c>
      <c r="E45" s="116">
        <v>424</v>
      </c>
      <c r="F45" s="86" t="str">
        <f>VLOOKUP(E45,VIP!$A$2:$O11181,2,0)</f>
        <v>DRBR424</v>
      </c>
      <c r="G45" s="115" t="str">
        <f>VLOOKUP(E45,'LISTADO ATM'!$A$2:$B$893,2,0)</f>
        <v xml:space="preserve">ATM UNP Jumbo Luperón I </v>
      </c>
      <c r="H45" s="115" t="str">
        <f>VLOOKUP(E45,VIP!$A$2:$O16102,7,FALSE)</f>
        <v>Si</v>
      </c>
      <c r="I45" s="115" t="str">
        <f>VLOOKUP(E45,VIP!$A$2:$O8067,8,FALSE)</f>
        <v>Si</v>
      </c>
      <c r="J45" s="115" t="str">
        <f>VLOOKUP(E45,VIP!$A$2:$O8017,8,FALSE)</f>
        <v>Si</v>
      </c>
      <c r="K45" s="115" t="str">
        <f>VLOOKUP(E45,VIP!$A$2:$O11591,6,0)</f>
        <v>NO</v>
      </c>
      <c r="L45" s="115"/>
      <c r="M45" s="129" t="s">
        <v>2566</v>
      </c>
      <c r="N45" s="126" t="s">
        <v>2483</v>
      </c>
      <c r="O45" s="124" t="s">
        <v>2486</v>
      </c>
      <c r="P45" s="127"/>
      <c r="Q45" s="129">
        <v>44204.513888888891</v>
      </c>
    </row>
    <row r="46" spans="1:17" ht="18" x14ac:dyDescent="0.25">
      <c r="A46" s="86" t="str">
        <f>VLOOKUP(E46,'LISTADO ATM'!$A$2:$C$894,3,0)</f>
        <v>DISTRITO NACIONAL</v>
      </c>
      <c r="B46" s="113" t="s">
        <v>2549</v>
      </c>
      <c r="C46" s="125">
        <v>44203.855613425927</v>
      </c>
      <c r="D46" s="125" t="s">
        <v>2189</v>
      </c>
      <c r="E46" s="116">
        <v>438</v>
      </c>
      <c r="F46" s="86" t="str">
        <f>VLOOKUP(E46,VIP!$A$2:$O11185,2,0)</f>
        <v>DRBR438</v>
      </c>
      <c r="G46" s="115" t="str">
        <f>VLOOKUP(E46,'LISTADO ATM'!$A$2:$B$893,2,0)</f>
        <v xml:space="preserve">ATM Autobanco Torre IV </v>
      </c>
      <c r="H46" s="115" t="str">
        <f>VLOOKUP(E46,VIP!$A$2:$O16106,7,FALSE)</f>
        <v>Si</v>
      </c>
      <c r="I46" s="115" t="str">
        <f>VLOOKUP(E46,VIP!$A$2:$O8071,8,FALSE)</f>
        <v>Si</v>
      </c>
      <c r="J46" s="115" t="str">
        <f>VLOOKUP(E46,VIP!$A$2:$O8021,8,FALSE)</f>
        <v>Si</v>
      </c>
      <c r="K46" s="115" t="str">
        <f>VLOOKUP(E46,VIP!$A$2:$O11595,6,0)</f>
        <v>SI</v>
      </c>
      <c r="L46" s="115"/>
      <c r="M46" s="129" t="s">
        <v>2566</v>
      </c>
      <c r="N46" s="126" t="s">
        <v>2483</v>
      </c>
      <c r="O46" s="124" t="s">
        <v>2486</v>
      </c>
      <c r="P46" s="127"/>
      <c r="Q46" s="129">
        <v>44204.643750000003</v>
      </c>
    </row>
    <row r="47" spans="1:17" ht="18" x14ac:dyDescent="0.25">
      <c r="A47" s="86" t="str">
        <f>VLOOKUP(E47,'LISTADO ATM'!$A$2:$C$894,3,0)</f>
        <v>SUR</v>
      </c>
      <c r="B47" s="123" t="s">
        <v>2611</v>
      </c>
      <c r="C47" s="125">
        <v>44204.605300925927</v>
      </c>
      <c r="D47" s="125" t="s">
        <v>2189</v>
      </c>
      <c r="E47" s="116">
        <v>455</v>
      </c>
      <c r="F47" s="86" t="str">
        <f>VLOOKUP(E47,VIP!$A$2:$O11201,2,0)</f>
        <v>DRBR455</v>
      </c>
      <c r="G47" s="115" t="str">
        <f>VLOOKUP(E47,'LISTADO ATM'!$A$2:$B$893,2,0)</f>
        <v xml:space="preserve">ATM Oficina Baní II </v>
      </c>
      <c r="H47" s="115" t="str">
        <f>VLOOKUP(E47,VIP!$A$2:$O16122,7,FALSE)</f>
        <v>Si</v>
      </c>
      <c r="I47" s="115" t="str">
        <f>VLOOKUP(E47,VIP!$A$2:$O8087,8,FALSE)</f>
        <v>Si</v>
      </c>
      <c r="J47" s="115" t="str">
        <f>VLOOKUP(E47,VIP!$A$2:$O8037,8,FALSE)</f>
        <v>Si</v>
      </c>
      <c r="K47" s="115" t="str">
        <f>VLOOKUP(E47,VIP!$A$2:$O11611,6,0)</f>
        <v>NO</v>
      </c>
      <c r="L47" s="115"/>
      <c r="M47" s="129" t="s">
        <v>2566</v>
      </c>
      <c r="N47" s="126" t="s">
        <v>2483</v>
      </c>
      <c r="O47" s="124" t="s">
        <v>2486</v>
      </c>
      <c r="P47" s="126"/>
      <c r="Q47" s="129">
        <v>44204.664583333331</v>
      </c>
    </row>
    <row r="48" spans="1:17" ht="18" x14ac:dyDescent="0.25">
      <c r="A48" s="86" t="str">
        <f>VLOOKUP(E48,'LISTADO ATM'!$A$2:$C$894,3,0)</f>
        <v>DISTRITO NACIONAL</v>
      </c>
      <c r="B48" s="113" t="s">
        <v>2547</v>
      </c>
      <c r="C48" s="125">
        <v>44203.865497685183</v>
      </c>
      <c r="D48" s="125" t="s">
        <v>2189</v>
      </c>
      <c r="E48" s="116">
        <v>485</v>
      </c>
      <c r="F48" s="86" t="str">
        <f>VLOOKUP(E48,VIP!$A$2:$O11187,2,0)</f>
        <v>DRBR485</v>
      </c>
      <c r="G48" s="115" t="str">
        <f>VLOOKUP(E48,'LISTADO ATM'!$A$2:$B$893,2,0)</f>
        <v xml:space="preserve">ATM CEDIMAT </v>
      </c>
      <c r="H48" s="115" t="str">
        <f>VLOOKUP(E48,VIP!$A$2:$O16108,7,FALSE)</f>
        <v>Si</v>
      </c>
      <c r="I48" s="115" t="str">
        <f>VLOOKUP(E48,VIP!$A$2:$O8073,8,FALSE)</f>
        <v>Si</v>
      </c>
      <c r="J48" s="115" t="str">
        <f>VLOOKUP(E48,VIP!$A$2:$O8023,8,FALSE)</f>
        <v>Si</v>
      </c>
      <c r="K48" s="115" t="str">
        <f>VLOOKUP(E48,VIP!$A$2:$O11597,6,0)</f>
        <v>NO</v>
      </c>
      <c r="L48" s="115"/>
      <c r="M48" s="129" t="s">
        <v>2566</v>
      </c>
      <c r="N48" s="126" t="s">
        <v>2483</v>
      </c>
      <c r="O48" s="124" t="s">
        <v>2486</v>
      </c>
      <c r="P48" s="127"/>
      <c r="Q48" s="129">
        <v>44204.645138888889</v>
      </c>
    </row>
    <row r="49" spans="1:17" ht="18" x14ac:dyDescent="0.25">
      <c r="A49" s="86" t="str">
        <f>VLOOKUP(E49,'LISTADO ATM'!$A$2:$C$894,3,0)</f>
        <v>DISTRITO NACIONAL</v>
      </c>
      <c r="B49" s="123" t="s">
        <v>2577</v>
      </c>
      <c r="C49" s="125">
        <v>44204.345069444447</v>
      </c>
      <c r="D49" s="125" t="s">
        <v>2477</v>
      </c>
      <c r="E49" s="116">
        <v>493</v>
      </c>
      <c r="F49" s="86" t="str">
        <f>VLOOKUP(E49,VIP!$A$2:$O11213,2,0)</f>
        <v>DRBR493</v>
      </c>
      <c r="G49" s="115" t="str">
        <f>VLOOKUP(E49,'LISTADO ATM'!$A$2:$B$893,2,0)</f>
        <v xml:space="preserve">ATM Oficina Haina Occidental II </v>
      </c>
      <c r="H49" s="115" t="str">
        <f>VLOOKUP(E49,VIP!$A$2:$O16134,7,FALSE)</f>
        <v>Si</v>
      </c>
      <c r="I49" s="115" t="str">
        <f>VLOOKUP(E49,VIP!$A$2:$O8099,8,FALSE)</f>
        <v>Si</v>
      </c>
      <c r="J49" s="115" t="str">
        <f>VLOOKUP(E49,VIP!$A$2:$O8049,8,FALSE)</f>
        <v>Si</v>
      </c>
      <c r="K49" s="115" t="str">
        <f>VLOOKUP(E49,VIP!$A$2:$O11623,6,0)</f>
        <v>NO</v>
      </c>
      <c r="L49" s="115"/>
      <c r="M49" s="129" t="s">
        <v>2566</v>
      </c>
      <c r="N49" s="126" t="s">
        <v>2483</v>
      </c>
      <c r="O49" s="124" t="s">
        <v>2485</v>
      </c>
      <c r="P49" s="126"/>
      <c r="Q49" s="129">
        <v>44204.580555555556</v>
      </c>
    </row>
    <row r="50" spans="1:17" ht="18" x14ac:dyDescent="0.25">
      <c r="A50" s="86" t="str">
        <f>VLOOKUP(E50,'LISTADO ATM'!$A$2:$C$894,3,0)</f>
        <v>DISTRITO NACIONAL</v>
      </c>
      <c r="B50" s="123" t="s">
        <v>2599</v>
      </c>
      <c r="C50" s="125">
        <v>44204.483796296299</v>
      </c>
      <c r="D50" s="125" t="s">
        <v>2189</v>
      </c>
      <c r="E50" s="116">
        <v>494</v>
      </c>
      <c r="F50" s="86" t="str">
        <f>VLOOKUP(E50,VIP!$A$2:$O11051,2,0)</f>
        <v>DRBR494</v>
      </c>
      <c r="G50" s="115" t="str">
        <f>VLOOKUP(E50,'LISTADO ATM'!$A$2:$B$893,2,0)</f>
        <v xml:space="preserve">ATM Oficina Blue Mall </v>
      </c>
      <c r="H50" s="115" t="str">
        <f>VLOOKUP(E50,VIP!$A$2:$O15973,7,FALSE)</f>
        <v>Si</v>
      </c>
      <c r="I50" s="115" t="str">
        <f>VLOOKUP(E50,VIP!$A$2:$O7938,8,FALSE)</f>
        <v>Si</v>
      </c>
      <c r="J50" s="115" t="str">
        <f>VLOOKUP(E50,VIP!$A$2:$O7888,8,FALSE)</f>
        <v>Si</v>
      </c>
      <c r="K50" s="115" t="str">
        <f>VLOOKUP(E50,VIP!$A$2:$O11462,6,0)</f>
        <v>SI</v>
      </c>
      <c r="L50" s="115"/>
      <c r="M50" s="129" t="s">
        <v>2566</v>
      </c>
      <c r="N50" s="126" t="s">
        <v>2483</v>
      </c>
      <c r="O50" s="124" t="s">
        <v>2486</v>
      </c>
      <c r="P50" s="126"/>
      <c r="Q50" s="129">
        <v>44204.586111111108</v>
      </c>
    </row>
    <row r="51" spans="1:17" ht="18" x14ac:dyDescent="0.25">
      <c r="A51" s="86" t="str">
        <f>VLOOKUP(E51,'LISTADO ATM'!$A$2:$C$894,3,0)</f>
        <v>DISTRITO NACIONAL</v>
      </c>
      <c r="B51" s="113" t="s">
        <v>2518</v>
      </c>
      <c r="C51" s="125">
        <v>44203.549513888887</v>
      </c>
      <c r="D51" s="125" t="s">
        <v>2189</v>
      </c>
      <c r="E51" s="116">
        <v>498</v>
      </c>
      <c r="F51" s="86" t="str">
        <f>VLOOKUP(E51,VIP!$A$2:$O11188,2,0)</f>
        <v>DRBR498</v>
      </c>
      <c r="G51" s="115" t="str">
        <f>VLOOKUP(E51,'LISTADO ATM'!$A$2:$B$893,2,0)</f>
        <v xml:space="preserve">ATM Estación Sunix 27 de Febrero </v>
      </c>
      <c r="H51" s="115" t="str">
        <f>VLOOKUP(E51,VIP!$A$2:$O16109,7,FALSE)</f>
        <v>Si</v>
      </c>
      <c r="I51" s="115" t="str">
        <f>VLOOKUP(E51,VIP!$A$2:$O8074,8,FALSE)</f>
        <v>Si</v>
      </c>
      <c r="J51" s="115" t="str">
        <f>VLOOKUP(E51,VIP!$A$2:$O8024,8,FALSE)</f>
        <v>Si</v>
      </c>
      <c r="K51" s="115" t="str">
        <f>VLOOKUP(E51,VIP!$A$2:$O11598,6,0)</f>
        <v>NO</v>
      </c>
      <c r="L51" s="115"/>
      <c r="M51" s="129" t="s">
        <v>2566</v>
      </c>
      <c r="N51" s="126" t="s">
        <v>2483</v>
      </c>
      <c r="O51" s="124" t="s">
        <v>2486</v>
      </c>
      <c r="P51" s="127"/>
      <c r="Q51" s="129">
        <v>44204.645833333336</v>
      </c>
    </row>
    <row r="52" spans="1:17" ht="18" x14ac:dyDescent="0.25">
      <c r="A52" s="86" t="str">
        <f>VLOOKUP(E52,'LISTADO ATM'!$A$2:$C$894,3,0)</f>
        <v>DISTRITO NACIONAL</v>
      </c>
      <c r="B52" s="113" t="s">
        <v>2543</v>
      </c>
      <c r="C52" s="125">
        <v>44203.686018518521</v>
      </c>
      <c r="D52" s="125" t="s">
        <v>2477</v>
      </c>
      <c r="E52" s="116">
        <v>515</v>
      </c>
      <c r="F52" s="86" t="str">
        <f>VLOOKUP(E52,VIP!$A$2:$O11224,2,0)</f>
        <v>DRBR515</v>
      </c>
      <c r="G52" s="115" t="str">
        <f>VLOOKUP(E52,'LISTADO ATM'!$A$2:$B$893,2,0)</f>
        <v xml:space="preserve">ATM Oficina Agora Mall I </v>
      </c>
      <c r="H52" s="115" t="str">
        <f>VLOOKUP(E52,VIP!$A$2:$O16145,7,FALSE)</f>
        <v>Si</v>
      </c>
      <c r="I52" s="115" t="str">
        <f>VLOOKUP(E52,VIP!$A$2:$O8110,8,FALSE)</f>
        <v>Si</v>
      </c>
      <c r="J52" s="115" t="str">
        <f>VLOOKUP(E52,VIP!$A$2:$O8060,8,FALSE)</f>
        <v>Si</v>
      </c>
      <c r="K52" s="115" t="str">
        <f>VLOOKUP(E52,VIP!$A$2:$O11634,6,0)</f>
        <v>SI</v>
      </c>
      <c r="L52" s="115"/>
      <c r="M52" s="129" t="s">
        <v>2566</v>
      </c>
      <c r="N52" s="126" t="s">
        <v>2483</v>
      </c>
      <c r="O52" s="124" t="s">
        <v>2485</v>
      </c>
      <c r="P52" s="127"/>
      <c r="Q52" s="129">
        <v>44204.580555555556</v>
      </c>
    </row>
    <row r="53" spans="1:17" ht="18" x14ac:dyDescent="0.25">
      <c r="A53" s="86" t="str">
        <f>VLOOKUP(E53,'LISTADO ATM'!$A$2:$C$894,3,0)</f>
        <v>DISTRITO NACIONAL</v>
      </c>
      <c r="B53" s="123">
        <v>335757725</v>
      </c>
      <c r="C53" s="125">
        <v>44204.158333333333</v>
      </c>
      <c r="D53" s="125" t="s">
        <v>2189</v>
      </c>
      <c r="E53" s="116">
        <v>517</v>
      </c>
      <c r="F53" s="86" t="str">
        <f>VLOOKUP(E53,VIP!$A$2:$O11190,2,0)</f>
        <v>DRBR517</v>
      </c>
      <c r="G53" s="115" t="str">
        <f>VLOOKUP(E53,'LISTADO ATM'!$A$2:$B$893,2,0)</f>
        <v xml:space="preserve">ATM Autobanco Oficina Sans Soucí </v>
      </c>
      <c r="H53" s="115" t="str">
        <f>VLOOKUP(E53,VIP!$A$2:$O16111,7,FALSE)</f>
        <v>Si</v>
      </c>
      <c r="I53" s="115" t="str">
        <f>VLOOKUP(E53,VIP!$A$2:$O8076,8,FALSE)</f>
        <v>Si</v>
      </c>
      <c r="J53" s="115" t="str">
        <f>VLOOKUP(E53,VIP!$A$2:$O8026,8,FALSE)</f>
        <v>Si</v>
      </c>
      <c r="K53" s="115" t="str">
        <f>VLOOKUP(E53,VIP!$A$2:$O11600,6,0)</f>
        <v>SI</v>
      </c>
      <c r="L53" s="115"/>
      <c r="M53" s="129" t="s">
        <v>2566</v>
      </c>
      <c r="N53" s="126" t="s">
        <v>2483</v>
      </c>
      <c r="O53" s="124" t="s">
        <v>2486</v>
      </c>
      <c r="P53" s="127"/>
      <c r="Q53" s="129">
        <v>44204.645833333336</v>
      </c>
    </row>
    <row r="54" spans="1:17" ht="18" x14ac:dyDescent="0.25">
      <c r="A54" s="86" t="str">
        <f>VLOOKUP(E54,'LISTADO ATM'!$A$2:$C$894,3,0)</f>
        <v>NORTE</v>
      </c>
      <c r="B54" s="113" t="s">
        <v>2533</v>
      </c>
      <c r="C54" s="125">
        <v>44203.725393518522</v>
      </c>
      <c r="D54" s="125" t="s">
        <v>2190</v>
      </c>
      <c r="E54" s="116">
        <v>538</v>
      </c>
      <c r="F54" s="86" t="str">
        <f>VLOOKUP(E54,VIP!$A$2:$O11216,2,0)</f>
        <v>DRBR538</v>
      </c>
      <c r="G54" s="115" t="str">
        <f>VLOOKUP(E54,'LISTADO ATM'!$A$2:$B$893,2,0)</f>
        <v>ATM  Autoservicio San Fco. Macorís</v>
      </c>
      <c r="H54" s="115" t="str">
        <f>VLOOKUP(E54,VIP!$A$2:$O16137,7,FALSE)</f>
        <v>Si</v>
      </c>
      <c r="I54" s="115" t="str">
        <f>VLOOKUP(E54,VIP!$A$2:$O8102,8,FALSE)</f>
        <v>Si</v>
      </c>
      <c r="J54" s="115" t="str">
        <f>VLOOKUP(E54,VIP!$A$2:$O8052,8,FALSE)</f>
        <v>Si</v>
      </c>
      <c r="K54" s="115" t="str">
        <f>VLOOKUP(E54,VIP!$A$2:$O11626,6,0)</f>
        <v>NO</v>
      </c>
      <c r="L54" s="115"/>
      <c r="M54" s="129" t="s">
        <v>2566</v>
      </c>
      <c r="N54" s="126" t="s">
        <v>2483</v>
      </c>
      <c r="O54" s="124" t="s">
        <v>2484</v>
      </c>
      <c r="P54" s="127"/>
      <c r="Q54" s="129">
        <v>44204.425000000003</v>
      </c>
    </row>
    <row r="55" spans="1:17" ht="18" x14ac:dyDescent="0.25">
      <c r="A55" s="86" t="str">
        <f>VLOOKUP(E55,'LISTADO ATM'!$A$2:$C$894,3,0)</f>
        <v>DISTRITO NACIONAL</v>
      </c>
      <c r="B55" s="123" t="s">
        <v>2597</v>
      </c>
      <c r="C55" s="125">
        <v>44204.525914351849</v>
      </c>
      <c r="D55" s="125" t="s">
        <v>2477</v>
      </c>
      <c r="E55" s="116">
        <v>565</v>
      </c>
      <c r="F55" s="86" t="str">
        <f>VLOOKUP(E55,VIP!$A$2:$O11222,2,0)</f>
        <v>DRBR24H</v>
      </c>
      <c r="G55" s="115" t="str">
        <f>VLOOKUP(E55,'LISTADO ATM'!$A$2:$B$893,2,0)</f>
        <v xml:space="preserve">ATM S/M La Cadena Núñez de Cáceres </v>
      </c>
      <c r="H55" s="115" t="str">
        <f>VLOOKUP(E55,VIP!$A$2:$O16143,7,FALSE)</f>
        <v>Si</v>
      </c>
      <c r="I55" s="115" t="str">
        <f>VLOOKUP(E55,VIP!$A$2:$O8108,8,FALSE)</f>
        <v>Si</v>
      </c>
      <c r="J55" s="115" t="str">
        <f>VLOOKUP(E55,VIP!$A$2:$O8058,8,FALSE)</f>
        <v>Si</v>
      </c>
      <c r="K55" s="115" t="str">
        <f>VLOOKUP(E55,VIP!$A$2:$O11632,6,0)</f>
        <v>NO</v>
      </c>
      <c r="L55" s="115"/>
      <c r="M55" s="129" t="s">
        <v>2566</v>
      </c>
      <c r="N55" s="126" t="s">
        <v>2483</v>
      </c>
      <c r="O55" s="124" t="s">
        <v>2485</v>
      </c>
      <c r="P55" s="126"/>
      <c r="Q55" s="129">
        <v>44204.583333333336</v>
      </c>
    </row>
    <row r="56" spans="1:17" ht="18" x14ac:dyDescent="0.25">
      <c r="A56" s="86" t="str">
        <f>VLOOKUP(E56,'LISTADO ATM'!$A$2:$C$894,3,0)</f>
        <v>DISTRITO NACIONAL</v>
      </c>
      <c r="B56" s="123" t="s">
        <v>2583</v>
      </c>
      <c r="C56" s="125">
        <v>44204.422847222224</v>
      </c>
      <c r="D56" s="125" t="s">
        <v>2477</v>
      </c>
      <c r="E56" s="116">
        <v>573</v>
      </c>
      <c r="F56" s="86" t="str">
        <f>VLOOKUP(E56,VIP!$A$2:$O11196,2,0)</f>
        <v>DRBR038</v>
      </c>
      <c r="G56" s="115" t="str">
        <f>VLOOKUP(E56,'LISTADO ATM'!$A$2:$B$893,2,0)</f>
        <v xml:space="preserve">ATM IDSS </v>
      </c>
      <c r="H56" s="115" t="str">
        <f>VLOOKUP(E56,VIP!$A$2:$O16117,7,FALSE)</f>
        <v>Si</v>
      </c>
      <c r="I56" s="115" t="str">
        <f>VLOOKUP(E56,VIP!$A$2:$O8082,8,FALSE)</f>
        <v>Si</v>
      </c>
      <c r="J56" s="115" t="str">
        <f>VLOOKUP(E56,VIP!$A$2:$O8032,8,FALSE)</f>
        <v>Si</v>
      </c>
      <c r="K56" s="115" t="str">
        <f>VLOOKUP(E56,VIP!$A$2:$O11606,6,0)</f>
        <v>NO</v>
      </c>
      <c r="L56" s="115"/>
      <c r="M56" s="129" t="s">
        <v>2566</v>
      </c>
      <c r="N56" s="126" t="s">
        <v>2483</v>
      </c>
      <c r="O56" s="124" t="s">
        <v>2485</v>
      </c>
      <c r="P56" s="126"/>
      <c r="Q56" s="129">
        <v>44204.656944444447</v>
      </c>
    </row>
    <row r="57" spans="1:17" ht="18" x14ac:dyDescent="0.25">
      <c r="A57" s="86" t="str">
        <f>VLOOKUP(E57,'LISTADO ATM'!$A$2:$C$894,3,0)</f>
        <v>SUR</v>
      </c>
      <c r="B57" s="113" t="s">
        <v>2526</v>
      </c>
      <c r="C57" s="125">
        <v>44203.745196759257</v>
      </c>
      <c r="D57" s="125" t="s">
        <v>2477</v>
      </c>
      <c r="E57" s="116">
        <v>584</v>
      </c>
      <c r="F57" s="86" t="str">
        <f>VLOOKUP(E57,VIP!$A$2:$O11204,2,0)</f>
        <v>DRBR404</v>
      </c>
      <c r="G57" s="115" t="str">
        <f>VLOOKUP(E57,'LISTADO ATM'!$A$2:$B$893,2,0)</f>
        <v xml:space="preserve">ATM Oficina San Cristóbal I </v>
      </c>
      <c r="H57" s="115" t="str">
        <f>VLOOKUP(E57,VIP!$A$2:$O16125,7,FALSE)</f>
        <v>Si</v>
      </c>
      <c r="I57" s="115" t="str">
        <f>VLOOKUP(E57,VIP!$A$2:$O8090,8,FALSE)</f>
        <v>Si</v>
      </c>
      <c r="J57" s="115" t="str">
        <f>VLOOKUP(E57,VIP!$A$2:$O8040,8,FALSE)</f>
        <v>Si</v>
      </c>
      <c r="K57" s="115" t="str">
        <f>VLOOKUP(E57,VIP!$A$2:$O11614,6,0)</f>
        <v>SI</v>
      </c>
      <c r="L57" s="115"/>
      <c r="M57" s="129" t="s">
        <v>2566</v>
      </c>
      <c r="N57" s="126" t="s">
        <v>2483</v>
      </c>
      <c r="O57" s="124" t="s">
        <v>2485</v>
      </c>
      <c r="P57" s="127"/>
      <c r="Q57" s="129">
        <v>44204.526388888888</v>
      </c>
    </row>
    <row r="58" spans="1:17" ht="18" x14ac:dyDescent="0.25">
      <c r="A58" s="86" t="str">
        <f>VLOOKUP(E58,'LISTADO ATM'!$A$2:$C$894,3,0)</f>
        <v>NORTE</v>
      </c>
      <c r="B58" s="113" t="s">
        <v>2535</v>
      </c>
      <c r="C58" s="125">
        <v>44203.722928240742</v>
      </c>
      <c r="D58" s="125" t="s">
        <v>2190</v>
      </c>
      <c r="E58" s="116">
        <v>601</v>
      </c>
      <c r="F58" s="86" t="str">
        <f>VLOOKUP(E58,VIP!$A$2:$O11208,2,0)</f>
        <v>DRBR255</v>
      </c>
      <c r="G58" s="115" t="str">
        <f>VLOOKUP(E58,'LISTADO ATM'!$A$2:$B$893,2,0)</f>
        <v xml:space="preserve">ATM Plaza Haché (Santiago) </v>
      </c>
      <c r="H58" s="115" t="str">
        <f>VLOOKUP(E58,VIP!$A$2:$O16129,7,FALSE)</f>
        <v>Si</v>
      </c>
      <c r="I58" s="115" t="str">
        <f>VLOOKUP(E58,VIP!$A$2:$O8094,8,FALSE)</f>
        <v>Si</v>
      </c>
      <c r="J58" s="115" t="str">
        <f>VLOOKUP(E58,VIP!$A$2:$O8044,8,FALSE)</f>
        <v>Si</v>
      </c>
      <c r="K58" s="115" t="str">
        <f>VLOOKUP(E58,VIP!$A$2:$O11618,6,0)</f>
        <v>NO</v>
      </c>
      <c r="L58" s="115"/>
      <c r="M58" s="129" t="s">
        <v>2566</v>
      </c>
      <c r="N58" s="126" t="s">
        <v>2483</v>
      </c>
      <c r="O58" s="124" t="s">
        <v>2484</v>
      </c>
      <c r="P58" s="127"/>
      <c r="Q58" s="129">
        <v>44204.517361111109</v>
      </c>
    </row>
    <row r="59" spans="1:17" s="88" customFormat="1" ht="18" x14ac:dyDescent="0.25">
      <c r="A59" s="86" t="str">
        <f>VLOOKUP(E59,'LISTADO ATM'!$A$2:$C$894,3,0)</f>
        <v>SUR</v>
      </c>
      <c r="B59" s="113">
        <v>335757470</v>
      </c>
      <c r="C59" s="125">
        <v>44203.645150462966</v>
      </c>
      <c r="D59" s="125" t="s">
        <v>2478</v>
      </c>
      <c r="E59" s="116">
        <v>615</v>
      </c>
      <c r="F59" s="86" t="str">
        <f>VLOOKUP(E59,VIP!$A$2:$O11177,2,0)</f>
        <v>DRBR418</v>
      </c>
      <c r="G59" s="115" t="str">
        <f>VLOOKUP(E59,'LISTADO ATM'!$A$2:$B$893,2,0)</f>
        <v xml:space="preserve">ATM Estación Sunix Cabral (Barahona) </v>
      </c>
      <c r="H59" s="115" t="str">
        <f>VLOOKUP(E59,VIP!$A$2:$O16098,7,FALSE)</f>
        <v>Si</v>
      </c>
      <c r="I59" s="115" t="str">
        <f>VLOOKUP(E59,VIP!$A$2:$O8063,8,FALSE)</f>
        <v>Si</v>
      </c>
      <c r="J59" s="115" t="str">
        <f>VLOOKUP(E59,VIP!$A$2:$O8013,8,FALSE)</f>
        <v>Si</v>
      </c>
      <c r="K59" s="115" t="str">
        <f>VLOOKUP(E59,VIP!$A$2:$O11587,6,0)</f>
        <v>NO</v>
      </c>
      <c r="L59" s="115"/>
      <c r="M59" s="129" t="s">
        <v>2566</v>
      </c>
      <c r="N59" s="126" t="s">
        <v>2483</v>
      </c>
      <c r="O59" s="124" t="s">
        <v>2486</v>
      </c>
      <c r="P59" s="127"/>
      <c r="Q59" s="129">
        <v>44204.51666666667</v>
      </c>
    </row>
    <row r="60" spans="1:17" s="88" customFormat="1" ht="18" x14ac:dyDescent="0.25">
      <c r="A60" s="86" t="str">
        <f>VLOOKUP(E60,'LISTADO ATM'!$A$2:$C$894,3,0)</f>
        <v>SUR</v>
      </c>
      <c r="B60" s="113">
        <v>335757727</v>
      </c>
      <c r="C60" s="125">
        <v>44204.161805555559</v>
      </c>
      <c r="D60" s="125" t="s">
        <v>2189</v>
      </c>
      <c r="E60" s="116">
        <v>619</v>
      </c>
      <c r="F60" s="86" t="str">
        <f>VLOOKUP(E60,VIP!$A$2:$O11202,2,0)</f>
        <v>DRBR619</v>
      </c>
      <c r="G60" s="115" t="str">
        <f>VLOOKUP(E60,'LISTADO ATM'!$A$2:$B$893,2,0)</f>
        <v xml:space="preserve">ATM Academia P.N. Hatillo (San Cristóbal) </v>
      </c>
      <c r="H60" s="115" t="str">
        <f>VLOOKUP(E60,VIP!$A$2:$O16123,7,FALSE)</f>
        <v>Si</v>
      </c>
      <c r="I60" s="115" t="str">
        <f>VLOOKUP(E60,VIP!$A$2:$O8088,8,FALSE)</f>
        <v>Si</v>
      </c>
      <c r="J60" s="115" t="str">
        <f>VLOOKUP(E60,VIP!$A$2:$O8038,8,FALSE)</f>
        <v>Si</v>
      </c>
      <c r="K60" s="115" t="str">
        <f>VLOOKUP(E60,VIP!$A$2:$O11612,6,0)</f>
        <v>NO</v>
      </c>
      <c r="L60" s="115"/>
      <c r="M60" s="129" t="s">
        <v>2566</v>
      </c>
      <c r="N60" s="126" t="s">
        <v>2483</v>
      </c>
      <c r="O60" s="124" t="s">
        <v>2486</v>
      </c>
      <c r="P60" s="127"/>
      <c r="Q60" s="129">
        <v>44204.518750000003</v>
      </c>
    </row>
    <row r="61" spans="1:17" s="88" customFormat="1" ht="18" x14ac:dyDescent="0.25">
      <c r="A61" s="86" t="str">
        <f>VLOOKUP(E61,'LISTADO ATM'!$A$2:$C$894,3,0)</f>
        <v>DISTRITO NACIONAL</v>
      </c>
      <c r="B61" s="124" t="s">
        <v>2561</v>
      </c>
      <c r="C61" s="125">
        <v>44204.3203125</v>
      </c>
      <c r="D61" s="125" t="s">
        <v>2189</v>
      </c>
      <c r="E61" s="116">
        <v>624</v>
      </c>
      <c r="F61" s="86" t="str">
        <f>VLOOKUP(E61,VIP!$A$2:$O11200,2,0)</f>
        <v>DRBR624</v>
      </c>
      <c r="G61" s="115" t="str">
        <f>VLOOKUP(E61,'LISTADO ATM'!$A$2:$B$893,2,0)</f>
        <v xml:space="preserve">ATM Policía Nacional I </v>
      </c>
      <c r="H61" s="115" t="str">
        <f>VLOOKUP(E61,VIP!$A$2:$O16121,7,FALSE)</f>
        <v>Si</v>
      </c>
      <c r="I61" s="115" t="str">
        <f>VLOOKUP(E61,VIP!$A$2:$O8086,8,FALSE)</f>
        <v>Si</v>
      </c>
      <c r="J61" s="115" t="str">
        <f>VLOOKUP(E61,VIP!$A$2:$O8036,8,FALSE)</f>
        <v>Si</v>
      </c>
      <c r="K61" s="115" t="str">
        <f>VLOOKUP(E61,VIP!$A$2:$O11610,6,0)</f>
        <v>NO</v>
      </c>
      <c r="L61" s="115"/>
      <c r="M61" s="129" t="s">
        <v>2566</v>
      </c>
      <c r="N61" s="126" t="s">
        <v>2483</v>
      </c>
      <c r="O61" s="124" t="s">
        <v>2486</v>
      </c>
      <c r="P61" s="127"/>
      <c r="Q61" s="129">
        <v>44204.661111111112</v>
      </c>
    </row>
    <row r="62" spans="1:17" s="88" customFormat="1" ht="18" x14ac:dyDescent="0.25">
      <c r="A62" s="86" t="str">
        <f>VLOOKUP(E62,'LISTADO ATM'!$A$2:$C$894,3,0)</f>
        <v>ESTE</v>
      </c>
      <c r="B62" s="128" t="s">
        <v>2551</v>
      </c>
      <c r="C62" s="125">
        <v>44203.825798611113</v>
      </c>
      <c r="D62" s="125" t="s">
        <v>2477</v>
      </c>
      <c r="E62" s="116">
        <v>630</v>
      </c>
      <c r="F62" s="86" t="str">
        <f>VLOOKUP(E62,VIP!$A$2:$O11196,2,0)</f>
        <v>DRBR112</v>
      </c>
      <c r="G62" s="115" t="str">
        <f>VLOOKUP(E62,'LISTADO ATM'!$A$2:$B$893,2,0)</f>
        <v xml:space="preserve">ATM Oficina Plaza Zaglul (SPM) </v>
      </c>
      <c r="H62" s="115" t="str">
        <f>VLOOKUP(E62,VIP!$A$2:$O16117,7,FALSE)</f>
        <v>Si</v>
      </c>
      <c r="I62" s="115" t="str">
        <f>VLOOKUP(E62,VIP!$A$2:$O8082,8,FALSE)</f>
        <v>Si</v>
      </c>
      <c r="J62" s="115" t="str">
        <f>VLOOKUP(E62,VIP!$A$2:$O8032,8,FALSE)</f>
        <v>Si</v>
      </c>
      <c r="K62" s="115" t="str">
        <f>VLOOKUP(E62,VIP!$A$2:$O11606,6,0)</f>
        <v>NO</v>
      </c>
      <c r="L62" s="115"/>
      <c r="M62" s="129" t="s">
        <v>2566</v>
      </c>
      <c r="N62" s="126" t="s">
        <v>2483</v>
      </c>
      <c r="O62" s="124" t="s">
        <v>2485</v>
      </c>
      <c r="P62" s="127"/>
      <c r="Q62" s="129">
        <v>44204.408333333333</v>
      </c>
    </row>
    <row r="63" spans="1:17" s="88" customFormat="1" ht="18" x14ac:dyDescent="0.25">
      <c r="A63" s="86" t="str">
        <f>VLOOKUP(E63,'LISTADO ATM'!$A$2:$C$894,3,0)</f>
        <v>NORTE</v>
      </c>
      <c r="B63" s="128" t="s">
        <v>2514</v>
      </c>
      <c r="C63" s="125">
        <v>44203.590949074074</v>
      </c>
      <c r="D63" s="125" t="s">
        <v>2478</v>
      </c>
      <c r="E63" s="116">
        <v>638</v>
      </c>
      <c r="F63" s="86" t="str">
        <f>VLOOKUP(E63,VIP!$A$2:$O11098,2,0)</f>
        <v>DRBR638</v>
      </c>
      <c r="G63" s="115" t="str">
        <f>VLOOKUP(E63,'LISTADO ATM'!$A$2:$B$893,2,0)</f>
        <v xml:space="preserve">ATM S/M Yoma </v>
      </c>
      <c r="H63" s="115" t="str">
        <f>VLOOKUP(E63,VIP!$A$2:$O16019,7,FALSE)</f>
        <v>Si</v>
      </c>
      <c r="I63" s="115" t="str">
        <f>VLOOKUP(E63,VIP!$A$2:$O7984,8,FALSE)</f>
        <v>Si</v>
      </c>
      <c r="J63" s="115" t="str">
        <f>VLOOKUP(E63,VIP!$A$2:$O7934,8,FALSE)</f>
        <v>Si</v>
      </c>
      <c r="K63" s="115" t="str">
        <f>VLOOKUP(E63,VIP!$A$2:$O11508,6,0)</f>
        <v>NO</v>
      </c>
      <c r="L63" s="115"/>
      <c r="M63" s="129" t="s">
        <v>2566</v>
      </c>
      <c r="N63" s="126" t="s">
        <v>2483</v>
      </c>
      <c r="O63" s="124" t="s">
        <v>2487</v>
      </c>
      <c r="P63" s="127"/>
      <c r="Q63" s="129">
        <v>44204.432638888888</v>
      </c>
    </row>
    <row r="64" spans="1:17" ht="18" x14ac:dyDescent="0.25">
      <c r="A64" s="86" t="str">
        <f>VLOOKUP(E64,'LISTADO ATM'!$A$2:$C$894,3,0)</f>
        <v>DISTRITO NACIONAL</v>
      </c>
      <c r="B64" s="128">
        <v>335753555</v>
      </c>
      <c r="C64" s="125">
        <v>44197.06658564815</v>
      </c>
      <c r="D64" s="125" t="s">
        <v>2189</v>
      </c>
      <c r="E64" s="116">
        <v>639</v>
      </c>
      <c r="F64" s="86" t="str">
        <f>VLOOKUP(E64,VIP!$A$2:$O11174,2,0)</f>
        <v>DRBR639</v>
      </c>
      <c r="G64" s="115" t="str">
        <f>VLOOKUP(E64,'LISTADO ATM'!$A$2:$B$893,2,0)</f>
        <v xml:space="preserve">ATM Comisión Militar MOPC </v>
      </c>
      <c r="H64" s="115" t="str">
        <f>VLOOKUP(E64,VIP!$A$2:$O16095,7,FALSE)</f>
        <v>Si</v>
      </c>
      <c r="I64" s="115" t="str">
        <f>VLOOKUP(E64,VIP!$A$2:$O8060,8,FALSE)</f>
        <v>Si</v>
      </c>
      <c r="J64" s="115" t="str">
        <f>VLOOKUP(E64,VIP!$A$2:$O8010,8,FALSE)</f>
        <v>Si</v>
      </c>
      <c r="K64" s="115" t="str">
        <f>VLOOKUP(E64,VIP!$A$2:$O11584,6,0)</f>
        <v>NO</v>
      </c>
      <c r="L64" s="115"/>
      <c r="M64" s="129" t="s">
        <v>2566</v>
      </c>
      <c r="N64" s="126" t="s">
        <v>2491</v>
      </c>
      <c r="O64" s="124" t="s">
        <v>2486</v>
      </c>
      <c r="P64" s="127"/>
      <c r="Q64" s="129">
        <v>44204.500694444447</v>
      </c>
    </row>
    <row r="65" spans="1:17" ht="18" x14ac:dyDescent="0.25">
      <c r="A65" s="86" t="str">
        <f>VLOOKUP(E65,'LISTADO ATM'!$A$2:$C$894,3,0)</f>
        <v>DISTRITO NACIONAL</v>
      </c>
      <c r="B65" s="124" t="s">
        <v>2571</v>
      </c>
      <c r="C65" s="125">
        <v>44204.352106481485</v>
      </c>
      <c r="D65" s="125" t="s">
        <v>2189</v>
      </c>
      <c r="E65" s="116">
        <v>640</v>
      </c>
      <c r="F65" s="86" t="str">
        <f>VLOOKUP(E65,VIP!$A$2:$O11204,2,0)</f>
        <v>DRBR640</v>
      </c>
      <c r="G65" s="115" t="str">
        <f>VLOOKUP(E65,'LISTADO ATM'!$A$2:$B$893,2,0)</f>
        <v xml:space="preserve">ATM Ministerio Obras Públicas </v>
      </c>
      <c r="H65" s="115" t="str">
        <f>VLOOKUP(E65,VIP!$A$2:$O16125,7,FALSE)</f>
        <v>Si</v>
      </c>
      <c r="I65" s="115" t="str">
        <f>VLOOKUP(E65,VIP!$A$2:$O8090,8,FALSE)</f>
        <v>Si</v>
      </c>
      <c r="J65" s="115" t="str">
        <f>VLOOKUP(E65,VIP!$A$2:$O8040,8,FALSE)</f>
        <v>Si</v>
      </c>
      <c r="K65" s="115" t="str">
        <f>VLOOKUP(E65,VIP!$A$2:$O11614,6,0)</f>
        <v>NO</v>
      </c>
      <c r="L65" s="115"/>
      <c r="M65" s="129" t="s">
        <v>2566</v>
      </c>
      <c r="N65" s="126" t="s">
        <v>2483</v>
      </c>
      <c r="O65" s="124" t="s">
        <v>2486</v>
      </c>
      <c r="P65" s="126"/>
      <c r="Q65" s="127" t="s">
        <v>2624</v>
      </c>
    </row>
    <row r="66" spans="1:17" ht="18" x14ac:dyDescent="0.25">
      <c r="A66" s="86" t="str">
        <f>VLOOKUP(E66,'LISTADO ATM'!$A$2:$C$894,3,0)</f>
        <v>DISTRITO NACIONAL</v>
      </c>
      <c r="B66" s="128" t="s">
        <v>2497</v>
      </c>
      <c r="C66" s="125">
        <v>44201.846504629626</v>
      </c>
      <c r="D66" s="125" t="s">
        <v>2477</v>
      </c>
      <c r="E66" s="116">
        <v>642</v>
      </c>
      <c r="F66" s="86" t="str">
        <f>VLOOKUP(E66,VIP!$A$2:$O11224,2,0)</f>
        <v>DRBR24O</v>
      </c>
      <c r="G66" s="115" t="str">
        <f>VLOOKUP(E66,'LISTADO ATM'!$A$2:$B$893,2,0)</f>
        <v xml:space="preserve">ATM OMSA Sto. Dgo. </v>
      </c>
      <c r="H66" s="115" t="str">
        <f>VLOOKUP(E66,VIP!$A$2:$O16145,7,FALSE)</f>
        <v>Si</v>
      </c>
      <c r="I66" s="115" t="str">
        <f>VLOOKUP(E66,VIP!$A$2:$O8110,8,FALSE)</f>
        <v>Si</v>
      </c>
      <c r="J66" s="115" t="str">
        <f>VLOOKUP(E66,VIP!$A$2:$O8060,8,FALSE)</f>
        <v>Si</v>
      </c>
      <c r="K66" s="115" t="str">
        <f>VLOOKUP(E66,VIP!$A$2:$O11634,6,0)</f>
        <v>NO</v>
      </c>
      <c r="L66" s="115"/>
      <c r="M66" s="129" t="s">
        <v>2566</v>
      </c>
      <c r="N66" s="126" t="s">
        <v>2483</v>
      </c>
      <c r="O66" s="124" t="s">
        <v>2485</v>
      </c>
      <c r="P66" s="127"/>
      <c r="Q66" s="129">
        <v>44204.585416666669</v>
      </c>
    </row>
    <row r="67" spans="1:17" ht="18" x14ac:dyDescent="0.25">
      <c r="A67" s="86" t="str">
        <f>VLOOKUP(E67,'LISTADO ATM'!$A$2:$C$894,3,0)</f>
        <v>NORTE</v>
      </c>
      <c r="B67" s="128" t="s">
        <v>2508</v>
      </c>
      <c r="C67" s="125">
        <v>44203.442013888889</v>
      </c>
      <c r="D67" s="125" t="s">
        <v>2478</v>
      </c>
      <c r="E67" s="116">
        <v>649</v>
      </c>
      <c r="F67" s="86" t="str">
        <f>VLOOKUP(E67,VIP!$A$2:$O11229,2,0)</f>
        <v>DRBR649</v>
      </c>
      <c r="G67" s="115" t="str">
        <f>VLOOKUP(E67,'LISTADO ATM'!$A$2:$B$893,2,0)</f>
        <v xml:space="preserve">ATM Oficina Galería 56 (San Francisco de Macorís) </v>
      </c>
      <c r="H67" s="115" t="str">
        <f>VLOOKUP(E67,VIP!$A$2:$O16150,7,FALSE)</f>
        <v>Si</v>
      </c>
      <c r="I67" s="115" t="str">
        <f>VLOOKUP(E67,VIP!$A$2:$O8115,8,FALSE)</f>
        <v>Si</v>
      </c>
      <c r="J67" s="115" t="str">
        <f>VLOOKUP(E67,VIP!$A$2:$O8065,8,FALSE)</f>
        <v>Si</v>
      </c>
      <c r="K67" s="115" t="str">
        <f>VLOOKUP(E67,VIP!$A$2:$O11639,6,0)</f>
        <v>SI</v>
      </c>
      <c r="L67" s="115"/>
      <c r="M67" s="129" t="s">
        <v>2566</v>
      </c>
      <c r="N67" s="126" t="s">
        <v>2483</v>
      </c>
      <c r="O67" s="124" t="s">
        <v>2487</v>
      </c>
      <c r="P67" s="127"/>
      <c r="Q67" s="129">
        <v>44204.404861111114</v>
      </c>
    </row>
    <row r="68" spans="1:17" ht="18" x14ac:dyDescent="0.25">
      <c r="A68" s="86" t="str">
        <f>VLOOKUP(E68,'LISTADO ATM'!$A$2:$C$894,3,0)</f>
        <v>NORTE</v>
      </c>
      <c r="B68" s="128">
        <v>335757416</v>
      </c>
      <c r="C68" s="125">
        <v>44203.622083333335</v>
      </c>
      <c r="D68" s="125" t="s">
        <v>2190</v>
      </c>
      <c r="E68" s="116">
        <v>653</v>
      </c>
      <c r="F68" s="86" t="str">
        <f>VLOOKUP(E68,VIP!$A$2:$O11219,2,0)</f>
        <v>DRBR653</v>
      </c>
      <c r="G68" s="115" t="str">
        <f>VLOOKUP(E68,'LISTADO ATM'!$A$2:$B$893,2,0)</f>
        <v>ATM Estación Isla Jarabacoa</v>
      </c>
      <c r="H68" s="115" t="str">
        <f>VLOOKUP(E68,VIP!$A$2:$O16140,7,FALSE)</f>
        <v>Si</v>
      </c>
      <c r="I68" s="115" t="str">
        <f>VLOOKUP(E68,VIP!$A$2:$O8105,8,FALSE)</f>
        <v>Si</v>
      </c>
      <c r="J68" s="115" t="str">
        <f>VLOOKUP(E68,VIP!$A$2:$O8055,8,FALSE)</f>
        <v>Si</v>
      </c>
      <c r="K68" s="115" t="str">
        <f>VLOOKUP(E68,VIP!$A$2:$O11629,6,0)</f>
        <v>NO</v>
      </c>
      <c r="L68" s="115"/>
      <c r="M68" s="129" t="s">
        <v>2566</v>
      </c>
      <c r="N68" s="126" t="s">
        <v>2483</v>
      </c>
      <c r="O68" s="124" t="s">
        <v>2490</v>
      </c>
      <c r="P68" s="127"/>
      <c r="Q68" s="129">
        <v>44204.513888888891</v>
      </c>
    </row>
    <row r="69" spans="1:17" ht="18" x14ac:dyDescent="0.25">
      <c r="A69" s="86" t="str">
        <f>VLOOKUP(E69,'LISTADO ATM'!$A$2:$C$894,3,0)</f>
        <v>SUR</v>
      </c>
      <c r="B69" s="128" t="s">
        <v>2542</v>
      </c>
      <c r="C69" s="125">
        <v>44203.688055555554</v>
      </c>
      <c r="D69" s="125" t="s">
        <v>2478</v>
      </c>
      <c r="E69" s="116">
        <v>677</v>
      </c>
      <c r="F69" s="86" t="str">
        <f>VLOOKUP(E69,VIP!$A$2:$O11189,2,0)</f>
        <v>DRBR677</v>
      </c>
      <c r="G69" s="115" t="str">
        <f>VLOOKUP(E69,'LISTADO ATM'!$A$2:$B$893,2,0)</f>
        <v>ATM PBG Villa Jaragua</v>
      </c>
      <c r="H69" s="115" t="str">
        <f>VLOOKUP(E69,VIP!$A$2:$O16110,7,FALSE)</f>
        <v>Si</v>
      </c>
      <c r="I69" s="115" t="str">
        <f>VLOOKUP(E69,VIP!$A$2:$O8075,8,FALSE)</f>
        <v>Si</v>
      </c>
      <c r="J69" s="115" t="str">
        <f>VLOOKUP(E69,VIP!$A$2:$O8025,8,FALSE)</f>
        <v>Si</v>
      </c>
      <c r="K69" s="115" t="str">
        <f>VLOOKUP(E69,VIP!$A$2:$O11599,6,0)</f>
        <v>SI</v>
      </c>
      <c r="L69" s="115"/>
      <c r="M69" s="129" t="s">
        <v>2566</v>
      </c>
      <c r="N69" s="126" t="s">
        <v>2483</v>
      </c>
      <c r="O69" s="124" t="s">
        <v>2487</v>
      </c>
      <c r="P69" s="127"/>
      <c r="Q69" s="129">
        <v>44204.531944444447</v>
      </c>
    </row>
    <row r="70" spans="1:17" ht="18" x14ac:dyDescent="0.25">
      <c r="A70" s="86" t="str">
        <f>VLOOKUP(E70,'LISTADO ATM'!$A$2:$C$894,3,0)</f>
        <v>NORTE</v>
      </c>
      <c r="B70" s="128" t="s">
        <v>2552</v>
      </c>
      <c r="C70" s="125">
        <v>44203.82304398148</v>
      </c>
      <c r="D70" s="125" t="s">
        <v>2481</v>
      </c>
      <c r="E70" s="116">
        <v>679</v>
      </c>
      <c r="F70" s="86" t="str">
        <f>VLOOKUP(E70,VIP!$A$2:$O11197,2,0)</f>
        <v>DRBR679</v>
      </c>
      <c r="G70" s="115" t="str">
        <f>VLOOKUP(E70,'LISTADO ATM'!$A$2:$B$893,2,0)</f>
        <v>ATM Base Aerea Puerto Plata</v>
      </c>
      <c r="H70" s="115" t="str">
        <f>VLOOKUP(E70,VIP!$A$2:$O16118,7,FALSE)</f>
        <v>Si</v>
      </c>
      <c r="I70" s="115" t="str">
        <f>VLOOKUP(E70,VIP!$A$2:$O8083,8,FALSE)</f>
        <v>Si</v>
      </c>
      <c r="J70" s="115" t="str">
        <f>VLOOKUP(E70,VIP!$A$2:$O8033,8,FALSE)</f>
        <v>Si</v>
      </c>
      <c r="K70" s="115" t="str">
        <f>VLOOKUP(E70,VIP!$A$2:$O11607,6,0)</f>
        <v>NO</v>
      </c>
      <c r="L70" s="115"/>
      <c r="M70" s="129" t="s">
        <v>2566</v>
      </c>
      <c r="N70" s="126" t="s">
        <v>2483</v>
      </c>
      <c r="O70" s="124" t="s">
        <v>2488</v>
      </c>
      <c r="P70" s="127"/>
      <c r="Q70" s="129">
        <v>44204.657638888886</v>
      </c>
    </row>
    <row r="71" spans="1:17" ht="18" x14ac:dyDescent="0.25">
      <c r="A71" s="86" t="str">
        <f>VLOOKUP(E71,'LISTADO ATM'!$A$2:$C$894,3,0)</f>
        <v>DISTRITO NACIONAL</v>
      </c>
      <c r="B71" s="124" t="s">
        <v>2607</v>
      </c>
      <c r="C71" s="125">
        <v>44204.492048611108</v>
      </c>
      <c r="D71" s="125" t="s">
        <v>2477</v>
      </c>
      <c r="E71" s="116">
        <v>697</v>
      </c>
      <c r="F71" s="86" t="str">
        <f>VLOOKUP(E71,VIP!$A$2:$O11193,2,0)</f>
        <v>DRBR697</v>
      </c>
      <c r="G71" s="115" t="str">
        <f>VLOOKUP(E71,'LISTADO ATM'!$A$2:$B$893,2,0)</f>
        <v>ATM Hipermercado Olé Ciudad Juan Bosch</v>
      </c>
      <c r="H71" s="115" t="str">
        <f>VLOOKUP(E71,VIP!$A$2:$O16114,7,FALSE)</f>
        <v>Si</v>
      </c>
      <c r="I71" s="115" t="str">
        <f>VLOOKUP(E71,VIP!$A$2:$O8079,8,FALSE)</f>
        <v>Si</v>
      </c>
      <c r="J71" s="115" t="str">
        <f>VLOOKUP(E71,VIP!$A$2:$O8029,8,FALSE)</f>
        <v>Si</v>
      </c>
      <c r="K71" s="115" t="str">
        <f>VLOOKUP(E71,VIP!$A$2:$O11603,6,0)</f>
        <v>NO</v>
      </c>
      <c r="L71" s="115"/>
      <c r="M71" s="129" t="s">
        <v>2566</v>
      </c>
      <c r="N71" s="126" t="s">
        <v>2483</v>
      </c>
      <c r="O71" s="124" t="s">
        <v>2485</v>
      </c>
      <c r="P71" s="126"/>
      <c r="Q71" s="129">
        <v>44204.65347222222</v>
      </c>
    </row>
    <row r="72" spans="1:17" ht="18" x14ac:dyDescent="0.25">
      <c r="A72" s="86" t="str">
        <f>VLOOKUP(E72,'LISTADO ATM'!$A$2:$C$894,3,0)</f>
        <v>SUR</v>
      </c>
      <c r="B72" s="124" t="s">
        <v>2517</v>
      </c>
      <c r="C72" s="125">
        <v>44203.564317129632</v>
      </c>
      <c r="D72" s="125" t="s">
        <v>2189</v>
      </c>
      <c r="E72" s="116">
        <v>699</v>
      </c>
      <c r="F72" s="86" t="str">
        <f>VLOOKUP(E72,VIP!$A$2:$O11230,2,0)</f>
        <v>DRBR699</v>
      </c>
      <c r="G72" s="115" t="str">
        <f>VLOOKUP(E72,'LISTADO ATM'!$A$2:$B$893,2,0)</f>
        <v>ATM S/M Bravo Bani</v>
      </c>
      <c r="H72" s="115" t="str">
        <f>VLOOKUP(E72,VIP!$A$2:$O16151,7,FALSE)</f>
        <v>NO</v>
      </c>
      <c r="I72" s="115" t="str">
        <f>VLOOKUP(E72,VIP!$A$2:$O8116,8,FALSE)</f>
        <v>SI</v>
      </c>
      <c r="J72" s="115" t="str">
        <f>VLOOKUP(E72,VIP!$A$2:$O8066,8,FALSE)</f>
        <v>SI</v>
      </c>
      <c r="K72" s="115" t="str">
        <f>VLOOKUP(E72,VIP!$A$2:$O11640,6,0)</f>
        <v>NO</v>
      </c>
      <c r="L72" s="115"/>
      <c r="M72" s="129" t="s">
        <v>2566</v>
      </c>
      <c r="N72" s="126" t="s">
        <v>2483</v>
      </c>
      <c r="O72" s="124" t="s">
        <v>2486</v>
      </c>
      <c r="P72" s="127"/>
      <c r="Q72" s="129">
        <v>44204.532638888886</v>
      </c>
    </row>
    <row r="73" spans="1:17" ht="18" x14ac:dyDescent="0.25">
      <c r="A73" s="86" t="str">
        <f>VLOOKUP(E73,'LISTADO ATM'!$A$2:$C$894,3,0)</f>
        <v>DISTRITO NACIONAL</v>
      </c>
      <c r="B73" s="128" t="s">
        <v>2502</v>
      </c>
      <c r="C73" s="125">
        <v>44202.768136574072</v>
      </c>
      <c r="D73" s="125" t="s">
        <v>2477</v>
      </c>
      <c r="E73" s="116">
        <v>713</v>
      </c>
      <c r="F73" s="86" t="str">
        <f>VLOOKUP(E73,VIP!$A$2:$O11203,2,0)</f>
        <v>DRBR016</v>
      </c>
      <c r="G73" s="115" t="str">
        <f>VLOOKUP(E73,'LISTADO ATM'!$A$2:$B$893,2,0)</f>
        <v xml:space="preserve">ATM Oficina Las Américas </v>
      </c>
      <c r="H73" s="115" t="str">
        <f>VLOOKUP(E73,VIP!$A$2:$O16124,7,FALSE)</f>
        <v>Si</v>
      </c>
      <c r="I73" s="115" t="str">
        <f>VLOOKUP(E73,VIP!$A$2:$O8089,8,FALSE)</f>
        <v>Si</v>
      </c>
      <c r="J73" s="115" t="str">
        <f>VLOOKUP(E73,VIP!$A$2:$O8039,8,FALSE)</f>
        <v>Si</v>
      </c>
      <c r="K73" s="115" t="str">
        <f>VLOOKUP(E73,VIP!$A$2:$O11613,6,0)</f>
        <v>NO</v>
      </c>
      <c r="L73" s="115"/>
      <c r="M73" s="129" t="s">
        <v>2566</v>
      </c>
      <c r="N73" s="126" t="s">
        <v>2483</v>
      </c>
      <c r="O73" s="124" t="s">
        <v>2485</v>
      </c>
      <c r="P73" s="127"/>
      <c r="Q73" s="129">
        <v>44204.671527777777</v>
      </c>
    </row>
    <row r="74" spans="1:17" ht="18" x14ac:dyDescent="0.25">
      <c r="A74" s="86" t="str">
        <f>VLOOKUP(E74,'LISTADO ATM'!$A$2:$C$894,3,0)</f>
        <v>DISTRITO NACIONAL</v>
      </c>
      <c r="B74" s="124" t="s">
        <v>2581</v>
      </c>
      <c r="C74" s="125">
        <v>44204.429791666669</v>
      </c>
      <c r="D74" s="125" t="s">
        <v>2477</v>
      </c>
      <c r="E74" s="116">
        <v>717</v>
      </c>
      <c r="F74" s="86" t="str">
        <f>VLOOKUP(E74,VIP!$A$2:$O11179,2,0)</f>
        <v>DRBR24K</v>
      </c>
      <c r="G74" s="115" t="str">
        <f>VLOOKUP(E74,'LISTADO ATM'!$A$2:$B$893,2,0)</f>
        <v xml:space="preserve">ATM Oficina Los Alcarrizos </v>
      </c>
      <c r="H74" s="115" t="str">
        <f>VLOOKUP(E74,VIP!$A$2:$O16100,7,FALSE)</f>
        <v>Si</v>
      </c>
      <c r="I74" s="115" t="str">
        <f>VLOOKUP(E74,VIP!$A$2:$O8065,8,FALSE)</f>
        <v>Si</v>
      </c>
      <c r="J74" s="115" t="str">
        <f>VLOOKUP(E74,VIP!$A$2:$O8015,8,FALSE)</f>
        <v>Si</v>
      </c>
      <c r="K74" s="115" t="str">
        <f>VLOOKUP(E74,VIP!$A$2:$O11589,6,0)</f>
        <v>SI</v>
      </c>
      <c r="L74" s="115"/>
      <c r="M74" s="129" t="s">
        <v>2566</v>
      </c>
      <c r="N74" s="126" t="s">
        <v>2483</v>
      </c>
      <c r="O74" s="124" t="s">
        <v>2485</v>
      </c>
      <c r="P74" s="126"/>
      <c r="Q74" s="129">
        <v>44204.586111111108</v>
      </c>
    </row>
    <row r="75" spans="1:17" ht="18" x14ac:dyDescent="0.25">
      <c r="A75" s="86" t="str">
        <f>VLOOKUP(E75,'LISTADO ATM'!$A$2:$C$894,3,0)</f>
        <v>DISTRITO NACIONAL</v>
      </c>
      <c r="B75" s="128">
        <v>335753819</v>
      </c>
      <c r="C75" s="125">
        <v>44203.493310185186</v>
      </c>
      <c r="D75" s="125" t="s">
        <v>2477</v>
      </c>
      <c r="E75" s="116">
        <v>724</v>
      </c>
      <c r="F75" s="86" t="str">
        <f>VLOOKUP(E75,VIP!$A$2:$O11102,2,0)</f>
        <v>DRBR997</v>
      </c>
      <c r="G75" s="115" t="str">
        <f>VLOOKUP(E75,'LISTADO ATM'!$A$2:$B$893,2,0)</f>
        <v xml:space="preserve">ATM El Huacal I </v>
      </c>
      <c r="H75" s="115" t="str">
        <f>VLOOKUP(E75,VIP!$A$2:$O16023,7,FALSE)</f>
        <v>Si</v>
      </c>
      <c r="I75" s="115" t="str">
        <f>VLOOKUP(E75,VIP!$A$2:$O7988,8,FALSE)</f>
        <v>Si</v>
      </c>
      <c r="J75" s="115" t="str">
        <f>VLOOKUP(E75,VIP!$A$2:$O7938,8,FALSE)</f>
        <v>Si</v>
      </c>
      <c r="K75" s="115" t="str">
        <f>VLOOKUP(E75,VIP!$A$2:$O11512,6,0)</f>
        <v>NO</v>
      </c>
      <c r="L75" s="115"/>
      <c r="M75" s="129" t="s">
        <v>2566</v>
      </c>
      <c r="N75" s="126" t="s">
        <v>2483</v>
      </c>
      <c r="O75" s="124" t="s">
        <v>2485</v>
      </c>
      <c r="P75" s="127"/>
      <c r="Q75" s="129">
        <v>44204.52847222222</v>
      </c>
    </row>
    <row r="76" spans="1:17" ht="18" x14ac:dyDescent="0.25">
      <c r="A76" s="86" t="str">
        <f>VLOOKUP(E76,'LISTADO ATM'!$A$2:$C$894,3,0)</f>
        <v>DISTRITO NACIONAL</v>
      </c>
      <c r="B76" s="128" t="s">
        <v>2541</v>
      </c>
      <c r="C76" s="125">
        <v>44203.690520833334</v>
      </c>
      <c r="D76" s="125" t="s">
        <v>2477</v>
      </c>
      <c r="E76" s="116">
        <v>725</v>
      </c>
      <c r="F76" s="86" t="str">
        <f>VLOOKUP(E76,VIP!$A$2:$O11206,2,0)</f>
        <v>DRBR998</v>
      </c>
      <c r="G76" s="115" t="str">
        <f>VLOOKUP(E76,'LISTADO ATM'!$A$2:$B$893,2,0)</f>
        <v xml:space="preserve">ATM El Huacal II  </v>
      </c>
      <c r="H76" s="115" t="str">
        <f>VLOOKUP(E76,VIP!$A$2:$O16127,7,FALSE)</f>
        <v>Si</v>
      </c>
      <c r="I76" s="115" t="str">
        <f>VLOOKUP(E76,VIP!$A$2:$O8092,8,FALSE)</f>
        <v>Si</v>
      </c>
      <c r="J76" s="115" t="str">
        <f>VLOOKUP(E76,VIP!$A$2:$O8042,8,FALSE)</f>
        <v>Si</v>
      </c>
      <c r="K76" s="115" t="str">
        <f>VLOOKUP(E76,VIP!$A$2:$O11616,6,0)</f>
        <v>NO</v>
      </c>
      <c r="L76" s="115"/>
      <c r="M76" s="129" t="s">
        <v>2566</v>
      </c>
      <c r="N76" s="126" t="s">
        <v>2483</v>
      </c>
      <c r="O76" s="124" t="s">
        <v>2485</v>
      </c>
      <c r="P76" s="127"/>
      <c r="Q76" s="129">
        <v>44204.527777777781</v>
      </c>
    </row>
    <row r="77" spans="1:17" ht="18" x14ac:dyDescent="0.25">
      <c r="A77" s="86" t="str">
        <f>VLOOKUP(E77,'LISTADO ATM'!$A$2:$C$894,3,0)</f>
        <v>ESTE</v>
      </c>
      <c r="B77" s="124">
        <v>335758912</v>
      </c>
      <c r="C77" s="125">
        <v>44204.695138888892</v>
      </c>
      <c r="D77" s="125" t="s">
        <v>2478</v>
      </c>
      <c r="E77" s="116">
        <v>742</v>
      </c>
      <c r="F77" s="86" t="str">
        <f>VLOOKUP(E77,VIP!$A$2:$O11242,2,0)</f>
        <v>DRBR990</v>
      </c>
      <c r="G77" s="115" t="str">
        <f>VLOOKUP(E77,'LISTADO ATM'!$A$2:$B$893,2,0)</f>
        <v xml:space="preserve">ATM Oficina Plaza del Rey (La Romana) </v>
      </c>
      <c r="H77" s="115" t="str">
        <f>VLOOKUP(E77,VIP!$A$2:$O16163,7,FALSE)</f>
        <v>Si</v>
      </c>
      <c r="I77" s="115" t="str">
        <f>VLOOKUP(E77,VIP!$A$2:$O8128,8,FALSE)</f>
        <v>Si</v>
      </c>
      <c r="J77" s="115" t="str">
        <f>VLOOKUP(E77,VIP!$A$2:$O8078,8,FALSE)</f>
        <v>Si</v>
      </c>
      <c r="K77" s="115" t="str">
        <f>VLOOKUP(E77,VIP!$A$2:$O11652,6,0)</f>
        <v>NO</v>
      </c>
      <c r="L77" s="168" t="s">
        <v>2435</v>
      </c>
      <c r="M77" s="129" t="s">
        <v>2566</v>
      </c>
      <c r="N77" s="129" t="s">
        <v>2591</v>
      </c>
      <c r="O77" s="124" t="s">
        <v>2657</v>
      </c>
      <c r="P77" s="125" t="s">
        <v>2623</v>
      </c>
      <c r="Q77" s="130" t="s">
        <v>2435</v>
      </c>
    </row>
    <row r="78" spans="1:17" ht="18" x14ac:dyDescent="0.25">
      <c r="A78" s="86" t="str">
        <f>VLOOKUP(E78,'LISTADO ATM'!$A$2:$C$894,3,0)</f>
        <v>DISTRITO NACIONAL</v>
      </c>
      <c r="B78" s="124" t="s">
        <v>2598</v>
      </c>
      <c r="C78" s="125">
        <v>44204.510717592595</v>
      </c>
      <c r="D78" s="125" t="s">
        <v>2477</v>
      </c>
      <c r="E78" s="116">
        <v>745</v>
      </c>
      <c r="F78" s="86" t="str">
        <f>VLOOKUP(E78,VIP!$A$2:$O11231,2,0)</f>
        <v>DRBR027</v>
      </c>
      <c r="G78" s="115" t="str">
        <f>VLOOKUP(E78,'LISTADO ATM'!$A$2:$B$893,2,0)</f>
        <v xml:space="preserve">ATM Oficina Ave. Duarte </v>
      </c>
      <c r="H78" s="115" t="str">
        <f>VLOOKUP(E78,VIP!$A$2:$O16152,7,FALSE)</f>
        <v>No</v>
      </c>
      <c r="I78" s="115" t="str">
        <f>VLOOKUP(E78,VIP!$A$2:$O8117,8,FALSE)</f>
        <v>No</v>
      </c>
      <c r="J78" s="115" t="str">
        <f>VLOOKUP(E78,VIP!$A$2:$O8067,8,FALSE)</f>
        <v>No</v>
      </c>
      <c r="K78" s="115" t="str">
        <f>VLOOKUP(E78,VIP!$A$2:$O11641,6,0)</f>
        <v>NO</v>
      </c>
      <c r="L78" s="115"/>
      <c r="M78" s="129" t="s">
        <v>2566</v>
      </c>
      <c r="N78" s="126" t="s">
        <v>2483</v>
      </c>
      <c r="O78" s="124" t="s">
        <v>2485</v>
      </c>
      <c r="P78" s="126"/>
      <c r="Q78" s="129">
        <v>44204.584027777775</v>
      </c>
    </row>
    <row r="79" spans="1:17" ht="18" x14ac:dyDescent="0.25">
      <c r="A79" s="86" t="str">
        <f>VLOOKUP(E79,'LISTADO ATM'!$A$2:$C$894,3,0)</f>
        <v>NORTE</v>
      </c>
      <c r="B79" s="128" t="s">
        <v>2513</v>
      </c>
      <c r="C79" s="125">
        <v>44203.598124999997</v>
      </c>
      <c r="D79" s="125" t="s">
        <v>2481</v>
      </c>
      <c r="E79" s="116">
        <v>747</v>
      </c>
      <c r="F79" s="86" t="str">
        <f>VLOOKUP(E79,VIP!$A$2:$O11197,2,0)</f>
        <v>DRBR200</v>
      </c>
      <c r="G79" s="115" t="str">
        <f>VLOOKUP(E79,'LISTADO ATM'!$A$2:$B$893,2,0)</f>
        <v xml:space="preserve">ATM Club BR (Santiago) </v>
      </c>
      <c r="H79" s="115" t="str">
        <f>VLOOKUP(E79,VIP!$A$2:$O16118,7,FALSE)</f>
        <v>Si</v>
      </c>
      <c r="I79" s="115" t="str">
        <f>VLOOKUP(E79,VIP!$A$2:$O8083,8,FALSE)</f>
        <v>Si</v>
      </c>
      <c r="J79" s="115" t="str">
        <f>VLOOKUP(E79,VIP!$A$2:$O8033,8,FALSE)</f>
        <v>Si</v>
      </c>
      <c r="K79" s="115" t="str">
        <f>VLOOKUP(E79,VIP!$A$2:$O11607,6,0)</f>
        <v>SI</v>
      </c>
      <c r="L79" s="115"/>
      <c r="M79" s="129" t="s">
        <v>2566</v>
      </c>
      <c r="N79" s="126" t="s">
        <v>2483</v>
      </c>
      <c r="O79" s="124" t="s">
        <v>2488</v>
      </c>
      <c r="P79" s="127"/>
      <c r="Q79" s="129">
        <v>44204.521527777775</v>
      </c>
    </row>
    <row r="80" spans="1:17" ht="18" x14ac:dyDescent="0.25">
      <c r="A80" s="86" t="str">
        <f>VLOOKUP(E80,'LISTADO ATM'!$A$2:$C$894,3,0)</f>
        <v>SUR</v>
      </c>
      <c r="B80" s="124" t="s">
        <v>2562</v>
      </c>
      <c r="C80" s="125">
        <v>44204.314953703702</v>
      </c>
      <c r="D80" s="125" t="s">
        <v>2189</v>
      </c>
      <c r="E80" s="116">
        <v>751</v>
      </c>
      <c r="F80" s="86" t="str">
        <f>VLOOKUP(E80,VIP!$A$2:$O11226,2,0)</f>
        <v>DRBR751</v>
      </c>
      <c r="G80" s="115" t="str">
        <f>VLOOKUP(E80,'LISTADO ATM'!$A$2:$B$893,2,0)</f>
        <v>ATM Eco Petroleo Camilo</v>
      </c>
      <c r="H80" s="115" t="str">
        <f>VLOOKUP(E80,VIP!$A$2:$O16147,7,FALSE)</f>
        <v>N/A</v>
      </c>
      <c r="I80" s="115" t="str">
        <f>VLOOKUP(E80,VIP!$A$2:$O8112,8,FALSE)</f>
        <v>N/A</v>
      </c>
      <c r="J80" s="115" t="str">
        <f>VLOOKUP(E80,VIP!$A$2:$O8062,8,FALSE)</f>
        <v>N/A</v>
      </c>
      <c r="K80" s="115" t="str">
        <f>VLOOKUP(E80,VIP!$A$2:$O11636,6,0)</f>
        <v>N/A</v>
      </c>
      <c r="L80" s="115"/>
      <c r="M80" s="129" t="s">
        <v>2566</v>
      </c>
      <c r="N80" s="126" t="s">
        <v>2483</v>
      </c>
      <c r="O80" s="124" t="s">
        <v>2486</v>
      </c>
      <c r="P80" s="127"/>
      <c r="Q80" s="129">
        <v>44204.527083333334</v>
      </c>
    </row>
    <row r="81" spans="1:17" ht="18" x14ac:dyDescent="0.25">
      <c r="A81" s="86" t="str">
        <f>VLOOKUP(E81,'LISTADO ATM'!$A$2:$C$894,3,0)</f>
        <v>NORTE</v>
      </c>
      <c r="B81" s="128" t="s">
        <v>2538</v>
      </c>
      <c r="C81" s="125">
        <v>44203.698495370372</v>
      </c>
      <c r="D81" s="125" t="s">
        <v>2478</v>
      </c>
      <c r="E81" s="116">
        <v>752</v>
      </c>
      <c r="F81" s="86" t="str">
        <f>VLOOKUP(E81,VIP!$A$2:$O11228,2,0)</f>
        <v>DRBR280</v>
      </c>
      <c r="G81" s="115" t="str">
        <f>VLOOKUP(E81,'LISTADO ATM'!$A$2:$B$893,2,0)</f>
        <v xml:space="preserve">ATM UNP Las Carolinas (La Vega) </v>
      </c>
      <c r="H81" s="115" t="str">
        <f>VLOOKUP(E81,VIP!$A$2:$O16149,7,FALSE)</f>
        <v>Si</v>
      </c>
      <c r="I81" s="115" t="str">
        <f>VLOOKUP(E81,VIP!$A$2:$O8114,8,FALSE)</f>
        <v>Si</v>
      </c>
      <c r="J81" s="115" t="str">
        <f>VLOOKUP(E81,VIP!$A$2:$O8064,8,FALSE)</f>
        <v>Si</v>
      </c>
      <c r="K81" s="115" t="str">
        <f>VLOOKUP(E81,VIP!$A$2:$O11638,6,0)</f>
        <v>SI</v>
      </c>
      <c r="L81" s="115"/>
      <c r="M81" s="129" t="s">
        <v>2566</v>
      </c>
      <c r="N81" s="126" t="s">
        <v>2483</v>
      </c>
      <c r="O81" s="124" t="s">
        <v>2487</v>
      </c>
      <c r="P81" s="127"/>
      <c r="Q81" s="129">
        <v>44204.529166666667</v>
      </c>
    </row>
    <row r="82" spans="1:17" ht="18" x14ac:dyDescent="0.25">
      <c r="A82" s="86" t="str">
        <f>VLOOKUP(E82,'LISTADO ATM'!$A$2:$C$894,3,0)</f>
        <v>DISTRITO NACIONAL</v>
      </c>
      <c r="B82" s="128" t="s">
        <v>2516</v>
      </c>
      <c r="C82" s="125">
        <v>44203.567777777775</v>
      </c>
      <c r="D82" s="125" t="s">
        <v>2478</v>
      </c>
      <c r="E82" s="116">
        <v>755</v>
      </c>
      <c r="F82" s="86" t="str">
        <f>VLOOKUP(E82,VIP!$A$2:$O11216,2,0)</f>
        <v>DRBR755</v>
      </c>
      <c r="G82" s="115" t="str">
        <f>VLOOKUP(E82,'LISTADO ATM'!$A$2:$B$893,2,0)</f>
        <v xml:space="preserve">ATM Oficina Galería del Este (Plaza) </v>
      </c>
      <c r="H82" s="115" t="str">
        <f>VLOOKUP(E82,VIP!$A$2:$O16137,7,FALSE)</f>
        <v>Si</v>
      </c>
      <c r="I82" s="115" t="str">
        <f>VLOOKUP(E82,VIP!$A$2:$O8102,8,FALSE)</f>
        <v>Si</v>
      </c>
      <c r="J82" s="115" t="str">
        <f>VLOOKUP(E82,VIP!$A$2:$O8052,8,FALSE)</f>
        <v>Si</v>
      </c>
      <c r="K82" s="115" t="str">
        <f>VLOOKUP(E82,VIP!$A$2:$O11626,6,0)</f>
        <v>NO</v>
      </c>
      <c r="L82" s="115"/>
      <c r="M82" s="129" t="s">
        <v>2566</v>
      </c>
      <c r="N82" s="126" t="s">
        <v>2483</v>
      </c>
      <c r="O82" s="124" t="s">
        <v>2487</v>
      </c>
      <c r="P82" s="127"/>
      <c r="Q82" s="129">
        <v>44204.529861111114</v>
      </c>
    </row>
    <row r="83" spans="1:17" ht="18" x14ac:dyDescent="0.25">
      <c r="A83" s="86" t="str">
        <f>VLOOKUP(E83,'LISTADO ATM'!$A$2:$C$894,3,0)</f>
        <v>NORTE</v>
      </c>
      <c r="B83" s="124" t="s">
        <v>2609</v>
      </c>
      <c r="C83" s="125">
        <v>44204.584108796298</v>
      </c>
      <c r="D83" s="125" t="s">
        <v>2190</v>
      </c>
      <c r="E83" s="116">
        <v>757</v>
      </c>
      <c r="F83" s="86" t="str">
        <f>VLOOKUP(E83,VIP!$A$2:$O11198,2,0)</f>
        <v>DRBR757</v>
      </c>
      <c r="G83" s="115" t="str">
        <f>VLOOKUP(E83,'LISTADO ATM'!$A$2:$B$893,2,0)</f>
        <v xml:space="preserve">ATM UNP Plaza Paseo (Santiago) </v>
      </c>
      <c r="H83" s="115" t="str">
        <f>VLOOKUP(E83,VIP!$A$2:$O16119,7,FALSE)</f>
        <v>Si</v>
      </c>
      <c r="I83" s="115" t="str">
        <f>VLOOKUP(E83,VIP!$A$2:$O8084,8,FALSE)</f>
        <v>Si</v>
      </c>
      <c r="J83" s="115" t="str">
        <f>VLOOKUP(E83,VIP!$A$2:$O8034,8,FALSE)</f>
        <v>Si</v>
      </c>
      <c r="K83" s="115" t="str">
        <f>VLOOKUP(E83,VIP!$A$2:$O11608,6,0)</f>
        <v>NO</v>
      </c>
      <c r="L83" s="115"/>
      <c r="M83" s="129" t="s">
        <v>2566</v>
      </c>
      <c r="N83" s="126" t="s">
        <v>2483</v>
      </c>
      <c r="O83" s="124" t="s">
        <v>2490</v>
      </c>
      <c r="P83" s="126"/>
      <c r="Q83" s="129">
        <v>44204.657638888886</v>
      </c>
    </row>
    <row r="84" spans="1:17" ht="18" x14ac:dyDescent="0.25">
      <c r="A84" s="86" t="str">
        <f>VLOOKUP(E84,'LISTADO ATM'!$A$2:$C$894,3,0)</f>
        <v>DISTRITO NACIONAL</v>
      </c>
      <c r="B84" s="128" t="s">
        <v>2546</v>
      </c>
      <c r="C84" s="125">
        <v>44203.866516203707</v>
      </c>
      <c r="D84" s="125" t="s">
        <v>2189</v>
      </c>
      <c r="E84" s="116">
        <v>792</v>
      </c>
      <c r="F84" s="86" t="str">
        <f>VLOOKUP(E84,VIP!$A$2:$O11182,2,0)</f>
        <v>DRBR792</v>
      </c>
      <c r="G84" s="115" t="str">
        <f>VLOOKUP(E84,'LISTADO ATM'!$A$2:$B$893,2,0)</f>
        <v>ATM Hospital Salvador de Gautier</v>
      </c>
      <c r="H84" s="115" t="str">
        <f>VLOOKUP(E84,VIP!$A$2:$O16103,7,FALSE)</f>
        <v>Si</v>
      </c>
      <c r="I84" s="115" t="str">
        <f>VLOOKUP(E84,VIP!$A$2:$O8068,8,FALSE)</f>
        <v>Si</v>
      </c>
      <c r="J84" s="115" t="str">
        <f>VLOOKUP(E84,VIP!$A$2:$O8018,8,FALSE)</f>
        <v>Si</v>
      </c>
      <c r="K84" s="115" t="str">
        <f>VLOOKUP(E84,VIP!$A$2:$O11592,6,0)</f>
        <v>NO</v>
      </c>
      <c r="L84" s="115"/>
      <c r="M84" s="129" t="s">
        <v>2566</v>
      </c>
      <c r="N84" s="126" t="s">
        <v>2483</v>
      </c>
      <c r="O84" s="124" t="s">
        <v>2486</v>
      </c>
      <c r="P84" s="127"/>
      <c r="Q84" s="129">
        <v>44204.63958333333</v>
      </c>
    </row>
    <row r="85" spans="1:17" ht="18" x14ac:dyDescent="0.25">
      <c r="A85" s="86" t="str">
        <f>VLOOKUP(E85,'LISTADO ATM'!$A$2:$C$894,3,0)</f>
        <v>DISTRITO NACIONAL</v>
      </c>
      <c r="B85" s="124" t="s">
        <v>2564</v>
      </c>
      <c r="C85" s="125">
        <v>44204.311643518522</v>
      </c>
      <c r="D85" s="125" t="s">
        <v>2189</v>
      </c>
      <c r="E85" s="116">
        <v>836</v>
      </c>
      <c r="F85" s="86" t="str">
        <f>VLOOKUP(E85,VIP!$A$2:$O11221,2,0)</f>
        <v>DRBR836</v>
      </c>
      <c r="G85" s="115" t="str">
        <f>VLOOKUP(E85,'LISTADO ATM'!$A$2:$B$893,2,0)</f>
        <v xml:space="preserve">ATM UNP Plaza Luperón </v>
      </c>
      <c r="H85" s="115" t="str">
        <f>VLOOKUP(E85,VIP!$A$2:$O16142,7,FALSE)</f>
        <v>Si</v>
      </c>
      <c r="I85" s="115" t="str">
        <f>VLOOKUP(E85,VIP!$A$2:$O8107,8,FALSE)</f>
        <v>Si</v>
      </c>
      <c r="J85" s="115" t="str">
        <f>VLOOKUP(E85,VIP!$A$2:$O8057,8,FALSE)</f>
        <v>Si</v>
      </c>
      <c r="K85" s="115" t="str">
        <f>VLOOKUP(E85,VIP!$A$2:$O11631,6,0)</f>
        <v>NO</v>
      </c>
      <c r="L85" s="115"/>
      <c r="M85" s="129" t="s">
        <v>2566</v>
      </c>
      <c r="N85" s="126" t="s">
        <v>2483</v>
      </c>
      <c r="O85" s="124" t="s">
        <v>2486</v>
      </c>
      <c r="P85" s="127"/>
      <c r="Q85" s="129">
        <v>44204.431250000001</v>
      </c>
    </row>
    <row r="86" spans="1:17" ht="18" x14ac:dyDescent="0.25">
      <c r="A86" s="86" t="str">
        <f>VLOOKUP(E86,'LISTADO ATM'!$A$2:$C$894,3,0)</f>
        <v>SUR</v>
      </c>
      <c r="B86" s="124" t="s">
        <v>2565</v>
      </c>
      <c r="C86" s="125">
        <v>44204.283726851849</v>
      </c>
      <c r="D86" s="125" t="s">
        <v>2189</v>
      </c>
      <c r="E86" s="116">
        <v>885</v>
      </c>
      <c r="F86" s="86" t="str">
        <f>VLOOKUP(E86,VIP!$A$2:$O11212,2,0)</f>
        <v>DRBR885</v>
      </c>
      <c r="G86" s="115" t="str">
        <f>VLOOKUP(E86,'LISTADO ATM'!$A$2:$B$893,2,0)</f>
        <v xml:space="preserve">ATM UNP Rancho Arriba </v>
      </c>
      <c r="H86" s="115" t="str">
        <f>VLOOKUP(E86,VIP!$A$2:$O16133,7,FALSE)</f>
        <v>Si</v>
      </c>
      <c r="I86" s="115" t="str">
        <f>VLOOKUP(E86,VIP!$A$2:$O8098,8,FALSE)</f>
        <v>Si</v>
      </c>
      <c r="J86" s="115" t="str">
        <f>VLOOKUP(E86,VIP!$A$2:$O8048,8,FALSE)</f>
        <v>Si</v>
      </c>
      <c r="K86" s="115" t="str">
        <f>VLOOKUP(E86,VIP!$A$2:$O11622,6,0)</f>
        <v>NO</v>
      </c>
      <c r="L86" s="115"/>
      <c r="M86" s="129" t="s">
        <v>2566</v>
      </c>
      <c r="N86" s="126" t="s">
        <v>2491</v>
      </c>
      <c r="O86" s="124" t="s">
        <v>2486</v>
      </c>
      <c r="P86" s="127"/>
      <c r="Q86" s="129">
        <v>44204.397916666669</v>
      </c>
    </row>
    <row r="87" spans="1:17" ht="18" x14ac:dyDescent="0.25">
      <c r="A87" s="86" t="str">
        <f>VLOOKUP(E87,'LISTADO ATM'!$A$2:$C$894,3,0)</f>
        <v>NORTE</v>
      </c>
      <c r="B87" s="128" t="s">
        <v>2507</v>
      </c>
      <c r="C87" s="125">
        <v>44203.361458333333</v>
      </c>
      <c r="D87" s="125" t="s">
        <v>2478</v>
      </c>
      <c r="E87" s="116">
        <v>888</v>
      </c>
      <c r="F87" s="86" t="str">
        <f>VLOOKUP(E87,VIP!$A$2:$O11233,2,0)</f>
        <v>DRBR888</v>
      </c>
      <c r="G87" s="115" t="str">
        <f>VLOOKUP(E87,'LISTADO ATM'!$A$2:$B$893,2,0)</f>
        <v>ATM Oficina galeria 56 II (SFM)</v>
      </c>
      <c r="H87" s="115" t="str">
        <f>VLOOKUP(E87,VIP!$A$2:$O16154,7,FALSE)</f>
        <v>Si</v>
      </c>
      <c r="I87" s="115" t="str">
        <f>VLOOKUP(E87,VIP!$A$2:$O8119,8,FALSE)</f>
        <v>Si</v>
      </c>
      <c r="J87" s="115" t="str">
        <f>VLOOKUP(E87,VIP!$A$2:$O8069,8,FALSE)</f>
        <v>Si</v>
      </c>
      <c r="K87" s="115" t="str">
        <f>VLOOKUP(E87,VIP!$A$2:$O11643,6,0)</f>
        <v>SI</v>
      </c>
      <c r="L87" s="115"/>
      <c r="M87" s="129" t="s">
        <v>2566</v>
      </c>
      <c r="N87" s="126" t="s">
        <v>2483</v>
      </c>
      <c r="O87" s="124" t="s">
        <v>2487</v>
      </c>
      <c r="P87" s="127"/>
      <c r="Q87" s="129">
        <v>44204.398611111108</v>
      </c>
    </row>
    <row r="88" spans="1:17" ht="18" x14ac:dyDescent="0.25">
      <c r="A88" s="86" t="str">
        <f>VLOOKUP(E88,'LISTADO ATM'!$A$2:$C$894,3,0)</f>
        <v>DISTRITO NACIONAL</v>
      </c>
      <c r="B88" s="128" t="s">
        <v>2536</v>
      </c>
      <c r="C88" s="125">
        <v>44203.721701388888</v>
      </c>
      <c r="D88" s="125" t="s">
        <v>2189</v>
      </c>
      <c r="E88" s="116">
        <v>929</v>
      </c>
      <c r="F88" s="86" t="str">
        <f>VLOOKUP(E88,VIP!$A$2:$O11220,2,0)</f>
        <v>DRBR929</v>
      </c>
      <c r="G88" s="115" t="str">
        <f>VLOOKUP(E88,'LISTADO ATM'!$A$2:$B$893,2,0)</f>
        <v>ATM Autoservicio Nacional El Conde</v>
      </c>
      <c r="H88" s="115" t="str">
        <f>VLOOKUP(E88,VIP!$A$2:$O16141,7,FALSE)</f>
        <v>Si</v>
      </c>
      <c r="I88" s="115" t="str">
        <f>VLOOKUP(E88,VIP!$A$2:$O8106,8,FALSE)</f>
        <v>Si</v>
      </c>
      <c r="J88" s="115" t="str">
        <f>VLOOKUP(E88,VIP!$A$2:$O8056,8,FALSE)</f>
        <v>Si</v>
      </c>
      <c r="K88" s="115" t="str">
        <f>VLOOKUP(E88,VIP!$A$2:$O11630,6,0)</f>
        <v>NO</v>
      </c>
      <c r="L88" s="115"/>
      <c r="M88" s="129" t="s">
        <v>2566</v>
      </c>
      <c r="N88" s="126" t="s">
        <v>2483</v>
      </c>
      <c r="O88" s="124" t="s">
        <v>2486</v>
      </c>
      <c r="P88" s="127"/>
      <c r="Q88" s="129">
        <v>44204.572916666664</v>
      </c>
    </row>
    <row r="89" spans="1:17" ht="18" x14ac:dyDescent="0.25">
      <c r="A89" s="86" t="str">
        <f>VLOOKUP(E89,'LISTADO ATM'!$A$2:$C$894,3,0)</f>
        <v>DISTRITO NACIONAL</v>
      </c>
      <c r="B89" s="128" t="s">
        <v>2496</v>
      </c>
      <c r="C89" s="125">
        <v>44200.557164351849</v>
      </c>
      <c r="D89" s="125" t="s">
        <v>2189</v>
      </c>
      <c r="E89" s="116">
        <v>938</v>
      </c>
      <c r="F89" s="86" t="str">
        <f>VLOOKUP(E89,VIP!$A$2:$O11191,2,0)</f>
        <v>DRBR938</v>
      </c>
      <c r="G89" s="115" t="str">
        <f>VLOOKUP(E89,'LISTADO ATM'!$A$2:$B$893,2,0)</f>
        <v xml:space="preserve">ATM Autobanco Oficina Filadelfia Plaza </v>
      </c>
      <c r="H89" s="115" t="str">
        <f>VLOOKUP(E89,VIP!$A$2:$O16112,7,FALSE)</f>
        <v>Si</v>
      </c>
      <c r="I89" s="115" t="str">
        <f>VLOOKUP(E89,VIP!$A$2:$O8077,8,FALSE)</f>
        <v>Si</v>
      </c>
      <c r="J89" s="115" t="str">
        <f>VLOOKUP(E89,VIP!$A$2:$O8027,8,FALSE)</f>
        <v>Si</v>
      </c>
      <c r="K89" s="115" t="str">
        <f>VLOOKUP(E89,VIP!$A$2:$O11601,6,0)</f>
        <v>NO</v>
      </c>
      <c r="L89" s="115"/>
      <c r="M89" s="129" t="s">
        <v>2566</v>
      </c>
      <c r="N89" s="126" t="s">
        <v>2491</v>
      </c>
      <c r="O89" s="124" t="s">
        <v>2486</v>
      </c>
      <c r="P89" s="127"/>
      <c r="Q89" s="129">
        <v>44204.648611111108</v>
      </c>
    </row>
    <row r="90" spans="1:17" ht="18" x14ac:dyDescent="0.25">
      <c r="A90" s="86" t="str">
        <f>VLOOKUP(E90,'LISTADO ATM'!$A$2:$C$894,3,0)</f>
        <v>DISTRITO NACIONAL</v>
      </c>
      <c r="B90" s="124" t="s">
        <v>2610</v>
      </c>
      <c r="C90" s="125">
        <v>44204.477847222224</v>
      </c>
      <c r="D90" s="125" t="s">
        <v>2189</v>
      </c>
      <c r="E90" s="116">
        <v>955</v>
      </c>
      <c r="F90" s="86" t="str">
        <f>VLOOKUP(E90,VIP!$A$2:$O11199,2,0)</f>
        <v>DRBR955</v>
      </c>
      <c r="G90" s="115" t="str">
        <f>VLOOKUP(E90,'LISTADO ATM'!$A$2:$B$893,2,0)</f>
        <v xml:space="preserve">ATM Oficina Americana Independencia II </v>
      </c>
      <c r="H90" s="115" t="str">
        <f>VLOOKUP(E90,VIP!$A$2:$O16120,7,FALSE)</f>
        <v>Si</v>
      </c>
      <c r="I90" s="115" t="str">
        <f>VLOOKUP(E90,VIP!$A$2:$O8085,8,FALSE)</f>
        <v>Si</v>
      </c>
      <c r="J90" s="115" t="str">
        <f>VLOOKUP(E90,VIP!$A$2:$O8035,8,FALSE)</f>
        <v>Si</v>
      </c>
      <c r="K90" s="115" t="str">
        <f>VLOOKUP(E90,VIP!$A$2:$O11609,6,0)</f>
        <v>NO</v>
      </c>
      <c r="L90" s="115"/>
      <c r="M90" s="129" t="s">
        <v>2566</v>
      </c>
      <c r="N90" s="126" t="s">
        <v>2483</v>
      </c>
      <c r="O90" s="124" t="s">
        <v>2486</v>
      </c>
      <c r="P90" s="126"/>
      <c r="Q90" s="129">
        <v>44204.65902777778</v>
      </c>
    </row>
    <row r="91" spans="1:17" ht="18" x14ac:dyDescent="0.25">
      <c r="A91" s="86" t="str">
        <f>VLOOKUP(E91,'LISTADO ATM'!$A$2:$C$894,3,0)</f>
        <v>SUR</v>
      </c>
      <c r="B91" s="128" t="s">
        <v>2527</v>
      </c>
      <c r="C91" s="125">
        <v>44203.738356481481</v>
      </c>
      <c r="D91" s="125" t="s">
        <v>2189</v>
      </c>
      <c r="E91" s="116">
        <v>968</v>
      </c>
      <c r="F91" s="86" t="str">
        <f>VLOOKUP(E91,VIP!$A$2:$O11192,2,0)</f>
        <v>DRBR24I</v>
      </c>
      <c r="G91" s="115" t="str">
        <f>VLOOKUP(E91,'LISTADO ATM'!$A$2:$B$893,2,0)</f>
        <v xml:space="preserve">ATM UNP Mercado Baní </v>
      </c>
      <c r="H91" s="115" t="str">
        <f>VLOOKUP(E91,VIP!$A$2:$O16113,7,FALSE)</f>
        <v>Si</v>
      </c>
      <c r="I91" s="115" t="str">
        <f>VLOOKUP(E91,VIP!$A$2:$O8078,8,FALSE)</f>
        <v>Si</v>
      </c>
      <c r="J91" s="115" t="str">
        <f>VLOOKUP(E91,VIP!$A$2:$O8028,8,FALSE)</f>
        <v>Si</v>
      </c>
      <c r="K91" s="115" t="str">
        <f>VLOOKUP(E91,VIP!$A$2:$O11602,6,0)</f>
        <v>SI</v>
      </c>
      <c r="L91" s="115"/>
      <c r="M91" s="129" t="s">
        <v>2566</v>
      </c>
      <c r="N91" s="126" t="s">
        <v>2483</v>
      </c>
      <c r="O91" s="124" t="s">
        <v>2486</v>
      </c>
      <c r="P91" s="127"/>
      <c r="Q91" s="129">
        <v>44204.648611111108</v>
      </c>
    </row>
    <row r="92" spans="1:17" ht="18" x14ac:dyDescent="0.25">
      <c r="A92" s="86" t="str">
        <f>VLOOKUP(E92,'LISTADO ATM'!$A$2:$C$894,3,0)</f>
        <v>DISTRITO NACIONAL</v>
      </c>
      <c r="B92" s="128" t="s">
        <v>2531</v>
      </c>
      <c r="C92" s="125">
        <v>44203.72792824074</v>
      </c>
      <c r="D92" s="125" t="s">
        <v>2189</v>
      </c>
      <c r="E92" s="116">
        <v>979</v>
      </c>
      <c r="F92" s="86" t="str">
        <f>VLOOKUP(E92,VIP!$A$2:$O11184,2,0)</f>
        <v>DRBR979</v>
      </c>
      <c r="G92" s="115" t="str">
        <f>VLOOKUP(E92,'LISTADO ATM'!$A$2:$B$893,2,0)</f>
        <v xml:space="preserve">ATM Oficina Luperón I </v>
      </c>
      <c r="H92" s="115" t="str">
        <f>VLOOKUP(E92,VIP!$A$2:$O16105,7,FALSE)</f>
        <v>Si</v>
      </c>
      <c r="I92" s="115" t="str">
        <f>VLOOKUP(E92,VIP!$A$2:$O8070,8,FALSE)</f>
        <v>Si</v>
      </c>
      <c r="J92" s="115" t="str">
        <f>VLOOKUP(E92,VIP!$A$2:$O8020,8,FALSE)</f>
        <v>Si</v>
      </c>
      <c r="K92" s="115" t="str">
        <f>VLOOKUP(E92,VIP!$A$2:$O11594,6,0)</f>
        <v>NO</v>
      </c>
      <c r="L92" s="115"/>
      <c r="M92" s="129" t="s">
        <v>2566</v>
      </c>
      <c r="N92" s="126" t="s">
        <v>2483</v>
      </c>
      <c r="O92" s="124" t="s">
        <v>2486</v>
      </c>
      <c r="P92" s="127"/>
      <c r="Q92" s="129">
        <v>44204.643750000003</v>
      </c>
    </row>
    <row r="93" spans="1:17" ht="18" x14ac:dyDescent="0.25">
      <c r="A93" s="86" t="str">
        <f>VLOOKUP(E93,'LISTADO ATM'!$A$2:$C$894,3,0)</f>
        <v>SUR</v>
      </c>
      <c r="B93" s="128" t="s">
        <v>2521</v>
      </c>
      <c r="C93" s="125">
        <v>44203.493310185186</v>
      </c>
      <c r="D93" s="125" t="s">
        <v>2477</v>
      </c>
      <c r="E93" s="116">
        <v>984</v>
      </c>
      <c r="F93" s="86" t="str">
        <f>VLOOKUP(E93,VIP!$A$2:$O11152,2,0)</f>
        <v>DRBR984</v>
      </c>
      <c r="G93" s="115" t="str">
        <f>VLOOKUP(E93,'LISTADO ATM'!$A$2:$B$893,2,0)</f>
        <v xml:space="preserve">ATM Oficina Neiba II </v>
      </c>
      <c r="H93" s="115" t="str">
        <f>VLOOKUP(E93,VIP!$A$2:$O16073,7,FALSE)</f>
        <v>Si</v>
      </c>
      <c r="I93" s="115" t="str">
        <f>VLOOKUP(E93,VIP!$A$2:$O8038,8,FALSE)</f>
        <v>Si</v>
      </c>
      <c r="J93" s="115" t="str">
        <f>VLOOKUP(E93,VIP!$A$2:$O7988,8,FALSE)</f>
        <v>Si</v>
      </c>
      <c r="K93" s="115" t="str">
        <f>VLOOKUP(E93,VIP!$A$2:$O11562,6,0)</f>
        <v>NO</v>
      </c>
      <c r="L93" s="115"/>
      <c r="M93" s="129" t="s">
        <v>2566</v>
      </c>
      <c r="N93" s="126" t="s">
        <v>2483</v>
      </c>
      <c r="O93" s="124" t="s">
        <v>2485</v>
      </c>
      <c r="P93" s="127"/>
      <c r="Q93" s="129">
        <v>44204.579861111109</v>
      </c>
    </row>
    <row r="94" spans="1:17" ht="18" x14ac:dyDescent="0.25">
      <c r="A94" s="86" t="str">
        <f>VLOOKUP(E94,'LISTADO ATM'!$A$2:$C$894,3,0)</f>
        <v>DISTRITO NACIONAL</v>
      </c>
      <c r="B94" s="124" t="s">
        <v>2621</v>
      </c>
      <c r="C94" s="125">
        <v>44204.583194444444</v>
      </c>
      <c r="D94" s="125" t="s">
        <v>2189</v>
      </c>
      <c r="E94" s="116">
        <v>12</v>
      </c>
      <c r="F94" s="86" t="str">
        <f>VLOOKUP(E94,VIP!$A$2:$O11227,2,0)</f>
        <v>DRBR012</v>
      </c>
      <c r="G94" s="115" t="str">
        <f>VLOOKUP(E94,'LISTADO ATM'!$A$2:$B$893,2,0)</f>
        <v xml:space="preserve">ATM Comercial Ganadera (San Isidro) </v>
      </c>
      <c r="H94" s="115" t="str">
        <f>VLOOKUP(E94,VIP!$A$2:$O16148,7,FALSE)</f>
        <v>Si</v>
      </c>
      <c r="I94" s="115" t="str">
        <f>VLOOKUP(E94,VIP!$A$2:$O8113,8,FALSE)</f>
        <v>No</v>
      </c>
      <c r="J94" s="115" t="str">
        <f>VLOOKUP(E94,VIP!$A$2:$O8063,8,FALSE)</f>
        <v>No</v>
      </c>
      <c r="K94" s="115" t="str">
        <f>VLOOKUP(E94,VIP!$A$2:$O11637,6,0)</f>
        <v>NO</v>
      </c>
      <c r="L94" s="168" t="s">
        <v>2435</v>
      </c>
      <c r="M94" s="126" t="s">
        <v>2473</v>
      </c>
      <c r="N94" s="126" t="s">
        <v>2491</v>
      </c>
      <c r="O94" s="124" t="s">
        <v>2486</v>
      </c>
      <c r="P94" s="126" t="s">
        <v>2625</v>
      </c>
      <c r="Q94" s="130" t="s">
        <v>2435</v>
      </c>
    </row>
    <row r="95" spans="1:17" ht="18" x14ac:dyDescent="0.25">
      <c r="A95" s="86" t="str">
        <f>VLOOKUP(E95,'LISTADO ATM'!$A$2:$C$894,3,0)</f>
        <v>DISTRITO NACIONAL</v>
      </c>
      <c r="B95" s="124" t="s">
        <v>2632</v>
      </c>
      <c r="C95" s="125">
        <v>44204.735960648148</v>
      </c>
      <c r="D95" s="125" t="s">
        <v>2189</v>
      </c>
      <c r="E95" s="116">
        <v>70</v>
      </c>
      <c r="F95" s="86" t="str">
        <f>VLOOKUP(E95,VIP!$A$2:$O11218,2,0)</f>
        <v>DRBR070</v>
      </c>
      <c r="G95" s="115" t="str">
        <f>VLOOKUP(E95,'LISTADO ATM'!$A$2:$B$893,2,0)</f>
        <v xml:space="preserve">ATM Autoservicio Plaza Lama Zona Oriental </v>
      </c>
      <c r="H95" s="115" t="str">
        <f>VLOOKUP(E95,VIP!$A$2:$O16139,7,FALSE)</f>
        <v>Si</v>
      </c>
      <c r="I95" s="115" t="str">
        <f>VLOOKUP(E95,VIP!$A$2:$O8104,8,FALSE)</f>
        <v>Si</v>
      </c>
      <c r="J95" s="115" t="str">
        <f>VLOOKUP(E95,VIP!$A$2:$O8054,8,FALSE)</f>
        <v>Si</v>
      </c>
      <c r="K95" s="115" t="str">
        <f>VLOOKUP(E95,VIP!$A$2:$O11628,6,0)</f>
        <v>NO</v>
      </c>
      <c r="L95" s="168" t="s">
        <v>2228</v>
      </c>
      <c r="M95" s="126" t="s">
        <v>2473</v>
      </c>
      <c r="N95" s="126" t="s">
        <v>2483</v>
      </c>
      <c r="O95" s="124" t="s">
        <v>2486</v>
      </c>
      <c r="P95" s="126"/>
      <c r="Q95" s="130" t="s">
        <v>2228</v>
      </c>
    </row>
    <row r="96" spans="1:17" ht="18" x14ac:dyDescent="0.25">
      <c r="A96" s="86" t="str">
        <f>VLOOKUP(E96,'LISTADO ATM'!$A$2:$C$894,3,0)</f>
        <v>DISTRITO NACIONAL</v>
      </c>
      <c r="B96" s="124" t="s">
        <v>2630</v>
      </c>
      <c r="C96" s="125">
        <v>44204.747662037036</v>
      </c>
      <c r="D96" s="125" t="s">
        <v>2477</v>
      </c>
      <c r="E96" s="116">
        <v>87</v>
      </c>
      <c r="F96" s="86" t="str">
        <f>VLOOKUP(E96,VIP!$A$2:$O11216,2,0)</f>
        <v>DRBR087</v>
      </c>
      <c r="G96" s="115" t="str">
        <f>VLOOKUP(E96,'LISTADO ATM'!$A$2:$B$893,2,0)</f>
        <v xml:space="preserve">ATM Autoservicio Sarasota </v>
      </c>
      <c r="H96" s="115" t="str">
        <f>VLOOKUP(E96,VIP!$A$2:$O16137,7,FALSE)</f>
        <v>Si</v>
      </c>
      <c r="I96" s="115" t="str">
        <f>VLOOKUP(E96,VIP!$A$2:$O8102,8,FALSE)</f>
        <v>Si</v>
      </c>
      <c r="J96" s="115" t="str">
        <f>VLOOKUP(E96,VIP!$A$2:$O8052,8,FALSE)</f>
        <v>Si</v>
      </c>
      <c r="K96" s="115" t="str">
        <f>VLOOKUP(E96,VIP!$A$2:$O11626,6,0)</f>
        <v>NO</v>
      </c>
      <c r="L96" s="131" t="s">
        <v>2510</v>
      </c>
      <c r="M96" s="126" t="s">
        <v>2473</v>
      </c>
      <c r="N96" s="126" t="s">
        <v>2483</v>
      </c>
      <c r="O96" s="124" t="s">
        <v>2485</v>
      </c>
      <c r="P96" s="126"/>
      <c r="Q96" s="130" t="s">
        <v>2510</v>
      </c>
    </row>
    <row r="97" spans="1:17" ht="18" x14ac:dyDescent="0.25">
      <c r="A97" s="86" t="str">
        <f>VLOOKUP(E97,'LISTADO ATM'!$A$2:$C$894,3,0)</f>
        <v>DISTRITO NACIONAL</v>
      </c>
      <c r="B97" s="124" t="s">
        <v>2665</v>
      </c>
      <c r="C97" s="125">
        <v>44204.794363425928</v>
      </c>
      <c r="D97" s="125" t="s">
        <v>2189</v>
      </c>
      <c r="E97" s="116">
        <v>87</v>
      </c>
      <c r="F97" s="86" t="str">
        <f>VLOOKUP(E97,VIP!$A$2:$O11242,2,0)</f>
        <v>DRBR087</v>
      </c>
      <c r="G97" s="115" t="str">
        <f>VLOOKUP(E97,'LISTADO ATM'!$A$2:$B$893,2,0)</f>
        <v xml:space="preserve">ATM Autoservicio Sarasota </v>
      </c>
      <c r="H97" s="115" t="str">
        <f>VLOOKUP(E97,VIP!$A$2:$O16163,7,FALSE)</f>
        <v>Si</v>
      </c>
      <c r="I97" s="115" t="str">
        <f>VLOOKUP(E97,VIP!$A$2:$O8128,8,FALSE)</f>
        <v>Si</v>
      </c>
      <c r="J97" s="115" t="str">
        <f>VLOOKUP(E97,VIP!$A$2:$O8078,8,FALSE)</f>
        <v>Si</v>
      </c>
      <c r="K97" s="115" t="str">
        <f>VLOOKUP(E97,VIP!$A$2:$O11652,6,0)</f>
        <v>NO</v>
      </c>
      <c r="L97" s="131" t="s">
        <v>2228</v>
      </c>
      <c r="M97" s="126" t="s">
        <v>2473</v>
      </c>
      <c r="N97" s="126" t="s">
        <v>2483</v>
      </c>
      <c r="O97" s="124" t="s">
        <v>2486</v>
      </c>
      <c r="P97" s="126"/>
      <c r="Q97" s="130" t="s">
        <v>2228</v>
      </c>
    </row>
    <row r="98" spans="1:17" ht="18" x14ac:dyDescent="0.25">
      <c r="A98" s="86" t="str">
        <f>VLOOKUP(E98,'LISTADO ATM'!$A$2:$C$894,3,0)</f>
        <v>ESTE</v>
      </c>
      <c r="B98" s="124" t="s">
        <v>2660</v>
      </c>
      <c r="C98" s="125">
        <v>44204.875949074078</v>
      </c>
      <c r="D98" s="125" t="s">
        <v>2189</v>
      </c>
      <c r="E98" s="116">
        <v>111</v>
      </c>
      <c r="F98" s="86" t="str">
        <f>VLOOKUP(E98,VIP!$A$2:$O11237,2,0)</f>
        <v>DRBR111</v>
      </c>
      <c r="G98" s="115" t="str">
        <f>VLOOKUP(E98,'LISTADO ATM'!$A$2:$B$893,2,0)</f>
        <v xml:space="preserve">ATM Oficina San Pedro </v>
      </c>
      <c r="H98" s="115" t="str">
        <f>VLOOKUP(E98,VIP!$A$2:$O16158,7,FALSE)</f>
        <v>Si</v>
      </c>
      <c r="I98" s="115" t="str">
        <f>VLOOKUP(E98,VIP!$A$2:$O8123,8,FALSE)</f>
        <v>Si</v>
      </c>
      <c r="J98" s="115" t="str">
        <f>VLOOKUP(E98,VIP!$A$2:$O8073,8,FALSE)</f>
        <v>Si</v>
      </c>
      <c r="K98" s="115" t="str">
        <f>VLOOKUP(E98,VIP!$A$2:$O11647,6,0)</f>
        <v>SI</v>
      </c>
      <c r="L98" s="131" t="s">
        <v>2228</v>
      </c>
      <c r="M98" s="126" t="s">
        <v>2473</v>
      </c>
      <c r="N98" s="126" t="s">
        <v>2483</v>
      </c>
      <c r="O98" s="124" t="s">
        <v>2486</v>
      </c>
      <c r="P98" s="126"/>
      <c r="Q98" s="130" t="s">
        <v>2228</v>
      </c>
    </row>
    <row r="99" spans="1:17" ht="18" x14ac:dyDescent="0.25">
      <c r="A99" s="86" t="str">
        <f>VLOOKUP(E99,'LISTADO ATM'!$A$2:$C$894,3,0)</f>
        <v>NORTE</v>
      </c>
      <c r="B99" s="124" t="s">
        <v>2575</v>
      </c>
      <c r="C99" s="125">
        <v>44204.404421296298</v>
      </c>
      <c r="D99" s="125" t="s">
        <v>2478</v>
      </c>
      <c r="E99" s="116">
        <v>151</v>
      </c>
      <c r="F99" s="86" t="str">
        <f>VLOOKUP(E99,VIP!$A$2:$O11219,2,0)</f>
        <v>DRBR151</v>
      </c>
      <c r="G99" s="115" t="str">
        <f>VLOOKUP(E99,'LISTADO ATM'!$A$2:$B$893,2,0)</f>
        <v xml:space="preserve">ATM Oficina Nagua </v>
      </c>
      <c r="H99" s="115" t="str">
        <f>VLOOKUP(E99,VIP!$A$2:$O16140,7,FALSE)</f>
        <v>Si</v>
      </c>
      <c r="I99" s="115" t="str">
        <f>VLOOKUP(E99,VIP!$A$2:$O8105,8,FALSE)</f>
        <v>Si</v>
      </c>
      <c r="J99" s="115" t="str">
        <f>VLOOKUP(E99,VIP!$A$2:$O8055,8,FALSE)</f>
        <v>Si</v>
      </c>
      <c r="K99" s="115" t="str">
        <f>VLOOKUP(E99,VIP!$A$2:$O11629,6,0)</f>
        <v>SI</v>
      </c>
      <c r="L99" s="131" t="s">
        <v>2466</v>
      </c>
      <c r="M99" s="126" t="s">
        <v>2473</v>
      </c>
      <c r="N99" s="126" t="s">
        <v>2483</v>
      </c>
      <c r="O99" s="124" t="s">
        <v>2487</v>
      </c>
      <c r="P99" s="126"/>
      <c r="Q99" s="130" t="s">
        <v>2466</v>
      </c>
    </row>
    <row r="100" spans="1:17" ht="18" x14ac:dyDescent="0.25">
      <c r="A100" s="86" t="str">
        <f>VLOOKUP(E100,'LISTADO ATM'!$A$2:$C$894,3,0)</f>
        <v>DISTRITO NACIONAL</v>
      </c>
      <c r="B100" s="124" t="s">
        <v>2653</v>
      </c>
      <c r="C100" s="125">
        <v>44204.637326388889</v>
      </c>
      <c r="D100" s="125" t="s">
        <v>2189</v>
      </c>
      <c r="E100" s="116">
        <v>152</v>
      </c>
      <c r="F100" s="86" t="str">
        <f>VLOOKUP(E100,VIP!$A$2:$O11239,2,0)</f>
        <v>DRBR152</v>
      </c>
      <c r="G100" s="115" t="str">
        <f>VLOOKUP(E100,'LISTADO ATM'!$A$2:$B$893,2,0)</f>
        <v xml:space="preserve">ATM Kiosco Megacentro II </v>
      </c>
      <c r="H100" s="115" t="str">
        <f>VLOOKUP(E100,VIP!$A$2:$O16160,7,FALSE)</f>
        <v>Si</v>
      </c>
      <c r="I100" s="115" t="str">
        <f>VLOOKUP(E100,VIP!$A$2:$O8125,8,FALSE)</f>
        <v>Si</v>
      </c>
      <c r="J100" s="115" t="str">
        <f>VLOOKUP(E100,VIP!$A$2:$O8075,8,FALSE)</f>
        <v>Si</v>
      </c>
      <c r="K100" s="115" t="str">
        <f>VLOOKUP(E100,VIP!$A$2:$O11649,6,0)</f>
        <v>NO</v>
      </c>
      <c r="L100" s="131" t="s">
        <v>2228</v>
      </c>
      <c r="M100" s="126" t="s">
        <v>2473</v>
      </c>
      <c r="N100" s="126" t="s">
        <v>2491</v>
      </c>
      <c r="O100" s="124" t="s">
        <v>2486</v>
      </c>
      <c r="P100" s="126"/>
      <c r="Q100" s="130" t="s">
        <v>2228</v>
      </c>
    </row>
    <row r="101" spans="1:17" ht="18" x14ac:dyDescent="0.25">
      <c r="A101" s="86" t="str">
        <f>VLOOKUP(E101,'LISTADO ATM'!$A$2:$C$894,3,0)</f>
        <v>DISTRITO NACIONAL</v>
      </c>
      <c r="B101" s="124" t="s">
        <v>2622</v>
      </c>
      <c r="C101" s="125">
        <v>44204.587546296294</v>
      </c>
      <c r="D101" s="125" t="s">
        <v>2189</v>
      </c>
      <c r="E101" s="116">
        <v>153</v>
      </c>
      <c r="F101" s="86" t="str">
        <f>VLOOKUP(E101,VIP!$A$2:$O11229,2,0)</f>
        <v>DRBR153</v>
      </c>
      <c r="G101" s="115" t="str">
        <f>VLOOKUP(E101,'LISTADO ATM'!$A$2:$B$893,2,0)</f>
        <v xml:space="preserve">ATM Rehabilitación </v>
      </c>
      <c r="H101" s="115" t="str">
        <f>VLOOKUP(E101,VIP!$A$2:$O16150,7,FALSE)</f>
        <v>No</v>
      </c>
      <c r="I101" s="115" t="str">
        <f>VLOOKUP(E101,VIP!$A$2:$O8115,8,FALSE)</f>
        <v>No</v>
      </c>
      <c r="J101" s="115" t="str">
        <f>VLOOKUP(E101,VIP!$A$2:$O8065,8,FALSE)</f>
        <v>No</v>
      </c>
      <c r="K101" s="115" t="str">
        <f>VLOOKUP(E101,VIP!$A$2:$O11639,6,0)</f>
        <v>NO</v>
      </c>
      <c r="L101" s="131" t="s">
        <v>2463</v>
      </c>
      <c r="M101" s="126" t="s">
        <v>2473</v>
      </c>
      <c r="N101" s="129" t="s">
        <v>2591</v>
      </c>
      <c r="O101" s="124" t="s">
        <v>2486</v>
      </c>
      <c r="P101" s="130"/>
      <c r="Q101" s="130" t="s">
        <v>2463</v>
      </c>
    </row>
    <row r="102" spans="1:17" ht="18" x14ac:dyDescent="0.25">
      <c r="A102" s="86" t="str">
        <f>VLOOKUP(E102,'LISTADO ATM'!$A$2:$C$894,3,0)</f>
        <v>DISTRITO NACIONAL</v>
      </c>
      <c r="B102" s="124" t="s">
        <v>2617</v>
      </c>
      <c r="C102" s="125">
        <v>44204.536122685182</v>
      </c>
      <c r="D102" s="125" t="s">
        <v>2477</v>
      </c>
      <c r="E102" s="116">
        <v>165</v>
      </c>
      <c r="F102" s="86" t="str">
        <f>VLOOKUP(E102,VIP!$A$2:$O11222,2,0)</f>
        <v>DRBR165</v>
      </c>
      <c r="G102" s="115" t="str">
        <f>VLOOKUP(E102,'LISTADO ATM'!$A$2:$B$893,2,0)</f>
        <v>ATM Autoservicio Megacentro</v>
      </c>
      <c r="H102" s="115" t="str">
        <f>VLOOKUP(E102,VIP!$A$2:$O16143,7,FALSE)</f>
        <v>Si</v>
      </c>
      <c r="I102" s="115" t="str">
        <f>VLOOKUP(E102,VIP!$A$2:$O8108,8,FALSE)</f>
        <v>Si</v>
      </c>
      <c r="J102" s="115" t="str">
        <f>VLOOKUP(E102,VIP!$A$2:$O8058,8,FALSE)</f>
        <v>Si</v>
      </c>
      <c r="K102" s="115" t="str">
        <f>VLOOKUP(E102,VIP!$A$2:$O11632,6,0)</f>
        <v>SI</v>
      </c>
      <c r="L102" s="131" t="s">
        <v>2466</v>
      </c>
      <c r="M102" s="126" t="s">
        <v>2473</v>
      </c>
      <c r="N102" s="126" t="s">
        <v>2483</v>
      </c>
      <c r="O102" s="124" t="s">
        <v>2485</v>
      </c>
      <c r="P102" s="126"/>
      <c r="Q102" s="130" t="s">
        <v>2466</v>
      </c>
    </row>
    <row r="103" spans="1:17" ht="18" x14ac:dyDescent="0.25">
      <c r="A103" s="86" t="str">
        <f>VLOOKUP(E103,'LISTADO ATM'!$A$2:$C$894,3,0)</f>
        <v>NORTE</v>
      </c>
      <c r="B103" s="124" t="s">
        <v>2659</v>
      </c>
      <c r="C103" s="125">
        <v>44204.877523148149</v>
      </c>
      <c r="D103" s="125" t="s">
        <v>2190</v>
      </c>
      <c r="E103" s="116">
        <v>172</v>
      </c>
      <c r="F103" s="86" t="str">
        <f>VLOOKUP(E103,VIP!$A$2:$O11236,2,0)</f>
        <v>DRBR172</v>
      </c>
      <c r="G103" s="115" t="str">
        <f>VLOOKUP(E103,'LISTADO ATM'!$A$2:$B$893,2,0)</f>
        <v xml:space="preserve">ATM UNP Guaucí </v>
      </c>
      <c r="H103" s="115" t="str">
        <f>VLOOKUP(E103,VIP!$A$2:$O16157,7,FALSE)</f>
        <v>Si</v>
      </c>
      <c r="I103" s="115" t="str">
        <f>VLOOKUP(E103,VIP!$A$2:$O8122,8,FALSE)</f>
        <v>Si</v>
      </c>
      <c r="J103" s="115" t="str">
        <f>VLOOKUP(E103,VIP!$A$2:$O8072,8,FALSE)</f>
        <v>Si</v>
      </c>
      <c r="K103" s="115" t="str">
        <f>VLOOKUP(E103,VIP!$A$2:$O11646,6,0)</f>
        <v>NO</v>
      </c>
      <c r="L103" s="131" t="s">
        <v>2228</v>
      </c>
      <c r="M103" s="126" t="s">
        <v>2473</v>
      </c>
      <c r="N103" s="126" t="s">
        <v>2483</v>
      </c>
      <c r="O103" s="124" t="s">
        <v>2484</v>
      </c>
      <c r="P103" s="126"/>
      <c r="Q103" s="130" t="s">
        <v>2228</v>
      </c>
    </row>
    <row r="104" spans="1:17" ht="18" x14ac:dyDescent="0.25">
      <c r="A104" s="86" t="str">
        <f>VLOOKUP(E104,'LISTADO ATM'!$A$2:$C$894,3,0)</f>
        <v>ESTE</v>
      </c>
      <c r="B104" s="124" t="s">
        <v>2631</v>
      </c>
      <c r="C104" s="125">
        <v>44204.745856481481</v>
      </c>
      <c r="D104" s="125" t="s">
        <v>2189</v>
      </c>
      <c r="E104" s="116">
        <v>204</v>
      </c>
      <c r="F104" s="86" t="str">
        <f>VLOOKUP(E104,VIP!$A$2:$O11217,2,0)</f>
        <v>DRBR204</v>
      </c>
      <c r="G104" s="115" t="str">
        <f>VLOOKUP(E104,'LISTADO ATM'!$A$2:$B$893,2,0)</f>
        <v>ATM Hotel Dominicus II</v>
      </c>
      <c r="H104" s="115" t="str">
        <f>VLOOKUP(E104,VIP!$A$2:$O16138,7,FALSE)</f>
        <v>Si</v>
      </c>
      <c r="I104" s="115" t="str">
        <f>VLOOKUP(E104,VIP!$A$2:$O8103,8,FALSE)</f>
        <v>Si</v>
      </c>
      <c r="J104" s="115" t="str">
        <f>VLOOKUP(E104,VIP!$A$2:$O8053,8,FALSE)</f>
        <v>Si</v>
      </c>
      <c r="K104" s="115" t="str">
        <f>VLOOKUP(E104,VIP!$A$2:$O11627,6,0)</f>
        <v>NO</v>
      </c>
      <c r="L104" s="131" t="s">
        <v>2254</v>
      </c>
      <c r="M104" s="126" t="s">
        <v>2473</v>
      </c>
      <c r="N104" s="126" t="s">
        <v>2483</v>
      </c>
      <c r="O104" s="124" t="s">
        <v>2486</v>
      </c>
      <c r="P104" s="126"/>
      <c r="Q104" s="130" t="s">
        <v>2254</v>
      </c>
    </row>
    <row r="105" spans="1:17" ht="18" x14ac:dyDescent="0.25">
      <c r="A105" s="86" t="str">
        <f>VLOOKUP(E105,'LISTADO ATM'!$A$2:$C$894,3,0)</f>
        <v>DISTRITO NACIONAL</v>
      </c>
      <c r="B105" s="124" t="s">
        <v>2651</v>
      </c>
      <c r="C105" s="125">
        <v>44204.652175925927</v>
      </c>
      <c r="D105" s="125" t="s">
        <v>2189</v>
      </c>
      <c r="E105" s="116">
        <v>212</v>
      </c>
      <c r="F105" s="86" t="str">
        <f>VLOOKUP(E105,VIP!$A$2:$O11237,2,0)</f>
        <v>DRBR212</v>
      </c>
      <c r="G105" s="115" t="str">
        <f>VLOOKUP(E105,'LISTADO ATM'!$A$2:$B$893,2,0)</f>
        <v>ATM Universidad Nacional Evangélica (Santo Domingo)</v>
      </c>
      <c r="H105" s="115" t="str">
        <f>VLOOKUP(E105,VIP!$A$2:$O16158,7,FALSE)</f>
        <v>Si</v>
      </c>
      <c r="I105" s="115" t="str">
        <f>VLOOKUP(E105,VIP!$A$2:$O8123,8,FALSE)</f>
        <v>No</v>
      </c>
      <c r="J105" s="115" t="str">
        <f>VLOOKUP(E105,VIP!$A$2:$O8073,8,FALSE)</f>
        <v>No</v>
      </c>
      <c r="K105" s="115" t="str">
        <f>VLOOKUP(E105,VIP!$A$2:$O11647,6,0)</f>
        <v>NO</v>
      </c>
      <c r="L105" s="131" t="s">
        <v>2463</v>
      </c>
      <c r="M105" s="126" t="s">
        <v>2473</v>
      </c>
      <c r="N105" s="126" t="s">
        <v>2491</v>
      </c>
      <c r="O105" s="124" t="s">
        <v>2486</v>
      </c>
      <c r="P105" s="126"/>
      <c r="Q105" s="130" t="s">
        <v>2463</v>
      </c>
    </row>
    <row r="106" spans="1:17" ht="18" x14ac:dyDescent="0.25">
      <c r="A106" s="86" t="str">
        <f>VLOOKUP(E106,'LISTADO ATM'!$A$2:$C$894,3,0)</f>
        <v>DISTRITO NACIONAL</v>
      </c>
      <c r="B106" s="128" t="s">
        <v>2532</v>
      </c>
      <c r="C106" s="125">
        <v>44203.726863425924</v>
      </c>
      <c r="D106" s="125" t="s">
        <v>2477</v>
      </c>
      <c r="E106" s="116">
        <v>238</v>
      </c>
      <c r="F106" s="86" t="str">
        <f>VLOOKUP(E106,VIP!$A$2:$O11215,2,0)</f>
        <v>DRBR238</v>
      </c>
      <c r="G106" s="115" t="str">
        <f>VLOOKUP(E106,'LISTADO ATM'!$A$2:$B$893,2,0)</f>
        <v xml:space="preserve">ATM Multicentro La Sirena Charles de Gaulle </v>
      </c>
      <c r="H106" s="115" t="str">
        <f>VLOOKUP(E106,VIP!$A$2:$O16136,7,FALSE)</f>
        <v>Si</v>
      </c>
      <c r="I106" s="115" t="str">
        <f>VLOOKUP(E106,VIP!$A$2:$O8101,8,FALSE)</f>
        <v>Si</v>
      </c>
      <c r="J106" s="115" t="str">
        <f>VLOOKUP(E106,VIP!$A$2:$O8051,8,FALSE)</f>
        <v>Si</v>
      </c>
      <c r="K106" s="115" t="str">
        <f>VLOOKUP(E106,VIP!$A$2:$O11625,6,0)</f>
        <v>No</v>
      </c>
      <c r="L106" s="131" t="s">
        <v>2510</v>
      </c>
      <c r="M106" s="126" t="s">
        <v>2473</v>
      </c>
      <c r="N106" s="126" t="s">
        <v>2483</v>
      </c>
      <c r="O106" s="124" t="s">
        <v>2485</v>
      </c>
      <c r="P106" s="127"/>
      <c r="Q106" s="130" t="s">
        <v>2510</v>
      </c>
    </row>
    <row r="107" spans="1:17" ht="18" x14ac:dyDescent="0.25">
      <c r="A107" s="86" t="str">
        <f>VLOOKUP(E107,'LISTADO ATM'!$A$2:$C$894,3,0)</f>
        <v>DISTRITO NACIONAL</v>
      </c>
      <c r="B107" s="124" t="s">
        <v>2613</v>
      </c>
      <c r="C107" s="125">
        <v>44204.604942129627</v>
      </c>
      <c r="D107" s="125" t="s">
        <v>2189</v>
      </c>
      <c r="E107" s="116">
        <v>240</v>
      </c>
      <c r="F107" s="86" t="str">
        <f>VLOOKUP(E107,VIP!$A$2:$O11209,2,0)</f>
        <v>DRBR24D</v>
      </c>
      <c r="G107" s="115" t="str">
        <f>VLOOKUP(E107,'LISTADO ATM'!$A$2:$B$893,2,0)</f>
        <v xml:space="preserve">ATM Oficina Carrefour I </v>
      </c>
      <c r="H107" s="115" t="str">
        <f>VLOOKUP(E107,VIP!$A$2:$O16130,7,FALSE)</f>
        <v>Si</v>
      </c>
      <c r="I107" s="115" t="str">
        <f>VLOOKUP(E107,VIP!$A$2:$O8095,8,FALSE)</f>
        <v>Si</v>
      </c>
      <c r="J107" s="115" t="str">
        <f>VLOOKUP(E107,VIP!$A$2:$O8045,8,FALSE)</f>
        <v>Si</v>
      </c>
      <c r="K107" s="115" t="str">
        <f>VLOOKUP(E107,VIP!$A$2:$O11619,6,0)</f>
        <v>SI</v>
      </c>
      <c r="L107" s="131" t="s">
        <v>2228</v>
      </c>
      <c r="M107" s="126" t="s">
        <v>2473</v>
      </c>
      <c r="N107" s="129" t="s">
        <v>2591</v>
      </c>
      <c r="O107" s="124" t="s">
        <v>2486</v>
      </c>
      <c r="P107" s="126"/>
      <c r="Q107" s="130" t="s">
        <v>2228</v>
      </c>
    </row>
    <row r="108" spans="1:17" ht="18" x14ac:dyDescent="0.25">
      <c r="A108" s="86" t="str">
        <f>VLOOKUP(E108,'LISTADO ATM'!$A$2:$C$894,3,0)</f>
        <v>DISTRITO NACIONAL</v>
      </c>
      <c r="B108" s="124" t="s">
        <v>2664</v>
      </c>
      <c r="C108" s="125">
        <v>44204.7971875</v>
      </c>
      <c r="D108" s="125" t="s">
        <v>2189</v>
      </c>
      <c r="E108" s="116">
        <v>246</v>
      </c>
      <c r="F108" s="86" t="str">
        <f>VLOOKUP(E108,VIP!$A$2:$O11241,2,0)</f>
        <v>DRBR246</v>
      </c>
      <c r="G108" s="115" t="str">
        <f>VLOOKUP(E108,'LISTADO ATM'!$A$2:$B$893,2,0)</f>
        <v xml:space="preserve">ATM Oficina Torre BR (Lobby) </v>
      </c>
      <c r="H108" s="115" t="str">
        <f>VLOOKUP(E108,VIP!$A$2:$O16162,7,FALSE)</f>
        <v>Si</v>
      </c>
      <c r="I108" s="115" t="str">
        <f>VLOOKUP(E108,VIP!$A$2:$O8127,8,FALSE)</f>
        <v>Si</v>
      </c>
      <c r="J108" s="115" t="str">
        <f>VLOOKUP(E108,VIP!$A$2:$O8077,8,FALSE)</f>
        <v>Si</v>
      </c>
      <c r="K108" s="115" t="str">
        <f>VLOOKUP(E108,VIP!$A$2:$O11651,6,0)</f>
        <v>SI</v>
      </c>
      <c r="L108" s="131" t="s">
        <v>2463</v>
      </c>
      <c r="M108" s="126" t="s">
        <v>2473</v>
      </c>
      <c r="N108" s="126" t="s">
        <v>2483</v>
      </c>
      <c r="O108" s="124" t="s">
        <v>2486</v>
      </c>
      <c r="P108" s="126"/>
      <c r="Q108" s="130" t="s">
        <v>2463</v>
      </c>
    </row>
    <row r="109" spans="1:17" ht="18" x14ac:dyDescent="0.25">
      <c r="A109" s="86" t="str">
        <f>VLOOKUP(E109,'LISTADO ATM'!$A$2:$C$894,3,0)</f>
        <v>NORTE</v>
      </c>
      <c r="B109" s="124" t="s">
        <v>2662</v>
      </c>
      <c r="C109" s="125">
        <v>44204.873761574076</v>
      </c>
      <c r="D109" s="125" t="s">
        <v>2190</v>
      </c>
      <c r="E109" s="116">
        <v>262</v>
      </c>
      <c r="F109" s="86" t="str">
        <f>VLOOKUP(E109,VIP!$A$2:$O11239,2,0)</f>
        <v>DRBR262</v>
      </c>
      <c r="G109" s="115" t="str">
        <f>VLOOKUP(E109,'LISTADO ATM'!$A$2:$B$893,2,0)</f>
        <v xml:space="preserve">ATM Oficina Obras Públicas (Santiago) </v>
      </c>
      <c r="H109" s="115" t="str">
        <f>VLOOKUP(E109,VIP!$A$2:$O16160,7,FALSE)</f>
        <v>Si</v>
      </c>
      <c r="I109" s="115" t="str">
        <f>VLOOKUP(E109,VIP!$A$2:$O8125,8,FALSE)</f>
        <v>Si</v>
      </c>
      <c r="J109" s="115" t="str">
        <f>VLOOKUP(E109,VIP!$A$2:$O8075,8,FALSE)</f>
        <v>Si</v>
      </c>
      <c r="K109" s="115" t="str">
        <f>VLOOKUP(E109,VIP!$A$2:$O11649,6,0)</f>
        <v>SI</v>
      </c>
      <c r="L109" s="131" t="s">
        <v>2228</v>
      </c>
      <c r="M109" s="126" t="s">
        <v>2473</v>
      </c>
      <c r="N109" s="126" t="s">
        <v>2483</v>
      </c>
      <c r="O109" s="124" t="s">
        <v>2484</v>
      </c>
      <c r="P109" s="126"/>
      <c r="Q109" s="130" t="s">
        <v>2228</v>
      </c>
    </row>
    <row r="110" spans="1:17" ht="18" x14ac:dyDescent="0.25">
      <c r="A110" s="86" t="str">
        <f>VLOOKUP(E110,'LISTADO ATM'!$A$2:$C$894,3,0)</f>
        <v>ESTE</v>
      </c>
      <c r="B110" s="124" t="s">
        <v>2639</v>
      </c>
      <c r="C110" s="125">
        <v>44204.697465277779</v>
      </c>
      <c r="D110" s="125" t="s">
        <v>2189</v>
      </c>
      <c r="E110" s="116">
        <v>268</v>
      </c>
      <c r="F110" s="86" t="str">
        <f>VLOOKUP(E110,VIP!$A$2:$O11225,2,0)</f>
        <v>DRBR268</v>
      </c>
      <c r="G110" s="115" t="str">
        <f>VLOOKUP(E110,'LISTADO ATM'!$A$2:$B$893,2,0)</f>
        <v xml:space="preserve">ATM Autobanco La Altagracia (Higuey) </v>
      </c>
      <c r="H110" s="115" t="str">
        <f>VLOOKUP(E110,VIP!$A$2:$O16146,7,FALSE)</f>
        <v>Si</v>
      </c>
      <c r="I110" s="115" t="str">
        <f>VLOOKUP(E110,VIP!$A$2:$O8111,8,FALSE)</f>
        <v>Si</v>
      </c>
      <c r="J110" s="115" t="str">
        <f>VLOOKUP(E110,VIP!$A$2:$O8061,8,FALSE)</f>
        <v>Si</v>
      </c>
      <c r="K110" s="115" t="str">
        <f>VLOOKUP(E110,VIP!$A$2:$O11635,6,0)</f>
        <v>NO</v>
      </c>
      <c r="L110" s="131" t="s">
        <v>2228</v>
      </c>
      <c r="M110" s="126" t="s">
        <v>2473</v>
      </c>
      <c r="N110" s="126" t="s">
        <v>2491</v>
      </c>
      <c r="O110" s="124" t="s">
        <v>2486</v>
      </c>
      <c r="P110" s="126"/>
      <c r="Q110" s="130" t="s">
        <v>2228</v>
      </c>
    </row>
    <row r="111" spans="1:17" ht="18" x14ac:dyDescent="0.25">
      <c r="A111" s="86" t="str">
        <f>VLOOKUP(E111,'LISTADO ATM'!$A$2:$C$894,3,0)</f>
        <v>DISTRITO NACIONAL</v>
      </c>
      <c r="B111" s="124" t="s">
        <v>2629</v>
      </c>
      <c r="C111" s="125">
        <v>44204.749988425923</v>
      </c>
      <c r="D111" s="125" t="s">
        <v>2189</v>
      </c>
      <c r="E111" s="116">
        <v>280</v>
      </c>
      <c r="F111" s="86" t="str">
        <f>VLOOKUP(E111,VIP!$A$2:$O11215,2,0)</f>
        <v>DRBR752</v>
      </c>
      <c r="G111" s="115" t="str">
        <f>VLOOKUP(E111,'LISTADO ATM'!$A$2:$B$893,2,0)</f>
        <v xml:space="preserve">ATM Cooperativa BR </v>
      </c>
      <c r="H111" s="115" t="str">
        <f>VLOOKUP(E111,VIP!$A$2:$O16136,7,FALSE)</f>
        <v>Si</v>
      </c>
      <c r="I111" s="115" t="str">
        <f>VLOOKUP(E111,VIP!$A$2:$O8101,8,FALSE)</f>
        <v>Si</v>
      </c>
      <c r="J111" s="115" t="str">
        <f>VLOOKUP(E111,VIP!$A$2:$O8051,8,FALSE)</f>
        <v>Si</v>
      </c>
      <c r="K111" s="115" t="str">
        <f>VLOOKUP(E111,VIP!$A$2:$O11625,6,0)</f>
        <v>NO</v>
      </c>
      <c r="L111" s="131" t="s">
        <v>2228</v>
      </c>
      <c r="M111" s="126" t="s">
        <v>2473</v>
      </c>
      <c r="N111" s="126" t="s">
        <v>2483</v>
      </c>
      <c r="O111" s="124" t="s">
        <v>2486</v>
      </c>
      <c r="P111" s="126"/>
      <c r="Q111" s="130" t="s">
        <v>2228</v>
      </c>
    </row>
    <row r="112" spans="1:17" ht="18" x14ac:dyDescent="0.25">
      <c r="A112" s="86" t="str">
        <f>VLOOKUP(E112,'LISTADO ATM'!$A$2:$C$894,3,0)</f>
        <v>NORTE</v>
      </c>
      <c r="B112" s="124" t="s">
        <v>2643</v>
      </c>
      <c r="C112" s="125">
        <v>44204.695509259262</v>
      </c>
      <c r="D112" s="125" t="s">
        <v>2190</v>
      </c>
      <c r="E112" s="116">
        <v>288</v>
      </c>
      <c r="F112" s="86" t="str">
        <f>VLOOKUP(E112,VIP!$A$2:$O11229,2,0)</f>
        <v>DRBR288</v>
      </c>
      <c r="G112" s="115" t="str">
        <f>VLOOKUP(E112,'LISTADO ATM'!$A$2:$B$893,2,0)</f>
        <v xml:space="preserve">ATM Oficina Camino Real II (Puerto Plata) </v>
      </c>
      <c r="H112" s="115" t="str">
        <f>VLOOKUP(E112,VIP!$A$2:$O16150,7,FALSE)</f>
        <v>N/A</v>
      </c>
      <c r="I112" s="115" t="str">
        <f>VLOOKUP(E112,VIP!$A$2:$O8115,8,FALSE)</f>
        <v>N/A</v>
      </c>
      <c r="J112" s="115" t="str">
        <f>VLOOKUP(E112,VIP!$A$2:$O8065,8,FALSE)</f>
        <v>N/A</v>
      </c>
      <c r="K112" s="115" t="str">
        <f>VLOOKUP(E112,VIP!$A$2:$O11639,6,0)</f>
        <v>N/A</v>
      </c>
      <c r="L112" s="131" t="s">
        <v>2228</v>
      </c>
      <c r="M112" s="126" t="s">
        <v>2473</v>
      </c>
      <c r="N112" s="126" t="s">
        <v>2483</v>
      </c>
      <c r="O112" s="124" t="s">
        <v>2490</v>
      </c>
      <c r="P112" s="126"/>
      <c r="Q112" s="130" t="s">
        <v>2228</v>
      </c>
    </row>
    <row r="113" spans="1:17" ht="18" x14ac:dyDescent="0.25">
      <c r="A113" s="86" t="str">
        <f>VLOOKUP(E113,'LISTADO ATM'!$A$2:$C$894,3,0)</f>
        <v>NORTE</v>
      </c>
      <c r="B113" s="124" t="s">
        <v>2649</v>
      </c>
      <c r="C113" s="125">
        <v>44204.657361111109</v>
      </c>
      <c r="D113" s="125" t="s">
        <v>2481</v>
      </c>
      <c r="E113" s="116">
        <v>291</v>
      </c>
      <c r="F113" s="86" t="str">
        <f>VLOOKUP(E113,VIP!$A$2:$O11235,2,0)</f>
        <v>DRBR291</v>
      </c>
      <c r="G113" s="115" t="str">
        <f>VLOOKUP(E113,'LISTADO ATM'!$A$2:$B$893,2,0)</f>
        <v xml:space="preserve">ATM S/M Jumbo Las Colinas </v>
      </c>
      <c r="H113" s="115" t="str">
        <f>VLOOKUP(E113,VIP!$A$2:$O16156,7,FALSE)</f>
        <v>Si</v>
      </c>
      <c r="I113" s="115" t="str">
        <f>VLOOKUP(E113,VIP!$A$2:$O8121,8,FALSE)</f>
        <v>Si</v>
      </c>
      <c r="J113" s="115" t="str">
        <f>VLOOKUP(E113,VIP!$A$2:$O8071,8,FALSE)</f>
        <v>Si</v>
      </c>
      <c r="K113" s="115" t="str">
        <f>VLOOKUP(E113,VIP!$A$2:$O11645,6,0)</f>
        <v>NO</v>
      </c>
      <c r="L113" s="131" t="s">
        <v>2430</v>
      </c>
      <c r="M113" s="126" t="s">
        <v>2473</v>
      </c>
      <c r="N113" s="126" t="s">
        <v>2483</v>
      </c>
      <c r="O113" s="124" t="s">
        <v>2488</v>
      </c>
      <c r="P113" s="126"/>
      <c r="Q113" s="130" t="s">
        <v>2430</v>
      </c>
    </row>
    <row r="114" spans="1:17" ht="18" x14ac:dyDescent="0.25">
      <c r="A114" s="86" t="str">
        <f>VLOOKUP(E114,'LISTADO ATM'!$A$2:$C$894,3,0)</f>
        <v>DISTRITO NACIONAL</v>
      </c>
      <c r="B114" s="124" t="s">
        <v>2638</v>
      </c>
      <c r="C114" s="125">
        <v>44204.711423611108</v>
      </c>
      <c r="D114" s="125" t="s">
        <v>2189</v>
      </c>
      <c r="E114" s="116">
        <v>298</v>
      </c>
      <c r="F114" s="86" t="str">
        <f>VLOOKUP(E114,VIP!$A$2:$O11224,2,0)</f>
        <v>DRBR298</v>
      </c>
      <c r="G114" s="115" t="str">
        <f>VLOOKUP(E114,'LISTADO ATM'!$A$2:$B$893,2,0)</f>
        <v xml:space="preserve">ATM S/M Aprezio Engombe </v>
      </c>
      <c r="H114" s="115" t="str">
        <f>VLOOKUP(E114,VIP!$A$2:$O16145,7,FALSE)</f>
        <v>Si</v>
      </c>
      <c r="I114" s="115" t="str">
        <f>VLOOKUP(E114,VIP!$A$2:$O8110,8,FALSE)</f>
        <v>Si</v>
      </c>
      <c r="J114" s="115" t="str">
        <f>VLOOKUP(E114,VIP!$A$2:$O8060,8,FALSE)</f>
        <v>Si</v>
      </c>
      <c r="K114" s="115" t="str">
        <f>VLOOKUP(E114,VIP!$A$2:$O11634,6,0)</f>
        <v>NO</v>
      </c>
      <c r="L114" s="131" t="s">
        <v>2228</v>
      </c>
      <c r="M114" s="126" t="s">
        <v>2473</v>
      </c>
      <c r="N114" s="126" t="s">
        <v>2491</v>
      </c>
      <c r="O114" s="124" t="s">
        <v>2486</v>
      </c>
      <c r="P114" s="126"/>
      <c r="Q114" s="130" t="s">
        <v>2228</v>
      </c>
    </row>
    <row r="115" spans="1:17" ht="18" x14ac:dyDescent="0.25">
      <c r="A115" s="86" t="str">
        <f>VLOOKUP(E115,'LISTADO ATM'!$A$2:$C$894,3,0)</f>
        <v>NORTE</v>
      </c>
      <c r="B115" s="128" t="s">
        <v>2528</v>
      </c>
      <c r="C115" s="125">
        <v>44203.729826388888</v>
      </c>
      <c r="D115" s="125" t="s">
        <v>2481</v>
      </c>
      <c r="E115" s="116">
        <v>304</v>
      </c>
      <c r="F115" s="86" t="str">
        <f>VLOOKUP(E115,VIP!$A$2:$O11216,2,0)</f>
        <v>DRBR304</v>
      </c>
      <c r="G115" s="115" t="str">
        <f>VLOOKUP(E115,'LISTADO ATM'!$A$2:$B$893,2,0)</f>
        <v xml:space="preserve">ATM Multicentro La Sirena Estrella Sadhala </v>
      </c>
      <c r="H115" s="115" t="str">
        <f>VLOOKUP(E115,VIP!$A$2:$O16137,7,FALSE)</f>
        <v>Si</v>
      </c>
      <c r="I115" s="115" t="str">
        <f>VLOOKUP(E115,VIP!$A$2:$O8102,8,FALSE)</f>
        <v>Si</v>
      </c>
      <c r="J115" s="115" t="str">
        <f>VLOOKUP(E115,VIP!$A$2:$O8052,8,FALSE)</f>
        <v>Si</v>
      </c>
      <c r="K115" s="115" t="str">
        <f>VLOOKUP(E115,VIP!$A$2:$O11626,6,0)</f>
        <v>NO</v>
      </c>
      <c r="L115" s="131" t="s">
        <v>2510</v>
      </c>
      <c r="M115" s="126" t="s">
        <v>2473</v>
      </c>
      <c r="N115" s="126" t="s">
        <v>2483</v>
      </c>
      <c r="O115" s="124" t="s">
        <v>2488</v>
      </c>
      <c r="P115" s="127"/>
      <c r="Q115" s="130" t="s">
        <v>2510</v>
      </c>
    </row>
    <row r="116" spans="1:17" ht="18" x14ac:dyDescent="0.25">
      <c r="A116" s="86" t="str">
        <f>VLOOKUP(E116,'LISTADO ATM'!$A$2:$C$894,3,0)</f>
        <v>NORTE</v>
      </c>
      <c r="B116" s="124" t="s">
        <v>2627</v>
      </c>
      <c r="C116" s="125">
        <v>44204.754479166666</v>
      </c>
      <c r="D116" s="125" t="s">
        <v>2189</v>
      </c>
      <c r="E116" s="116">
        <v>307</v>
      </c>
      <c r="F116" s="86" t="str">
        <f>VLOOKUP(E116,VIP!$A$2:$O11213,2,0)</f>
        <v>DRBR307</v>
      </c>
      <c r="G116" s="115" t="str">
        <f>VLOOKUP(E116,'LISTADO ATM'!$A$2:$B$893,2,0)</f>
        <v>ATM Oficina Nagua II</v>
      </c>
      <c r="H116" s="115" t="str">
        <f>VLOOKUP(E116,VIP!$A$2:$O16134,7,FALSE)</f>
        <v>Si</v>
      </c>
      <c r="I116" s="115" t="str">
        <f>VLOOKUP(E116,VIP!$A$2:$O8099,8,FALSE)</f>
        <v>Si</v>
      </c>
      <c r="J116" s="115" t="str">
        <f>VLOOKUP(E116,VIP!$A$2:$O8049,8,FALSE)</f>
        <v>Si</v>
      </c>
      <c r="K116" s="115" t="str">
        <f>VLOOKUP(E116,VIP!$A$2:$O11623,6,0)</f>
        <v>SI</v>
      </c>
      <c r="L116" s="131" t="s">
        <v>2441</v>
      </c>
      <c r="M116" s="126" t="s">
        <v>2473</v>
      </c>
      <c r="N116" s="126" t="s">
        <v>2483</v>
      </c>
      <c r="O116" s="124" t="s">
        <v>2486</v>
      </c>
      <c r="P116" s="126" t="s">
        <v>2625</v>
      </c>
      <c r="Q116" s="130" t="s">
        <v>2441</v>
      </c>
    </row>
    <row r="117" spans="1:17" ht="18" x14ac:dyDescent="0.25">
      <c r="A117" s="86" t="str">
        <f>VLOOKUP(E117,'LISTADO ATM'!$A$2:$C$894,3,0)</f>
        <v>DISTRITO NACIONAL</v>
      </c>
      <c r="B117" s="124" t="s">
        <v>2648</v>
      </c>
      <c r="C117" s="125">
        <v>44204.661643518521</v>
      </c>
      <c r="D117" s="125" t="s">
        <v>2189</v>
      </c>
      <c r="E117" s="116">
        <v>325</v>
      </c>
      <c r="F117" s="86" t="str">
        <f>VLOOKUP(E117,VIP!$A$2:$O11234,2,0)</f>
        <v>DRBR325</v>
      </c>
      <c r="G117" s="115" t="str">
        <f>VLOOKUP(E117,'LISTADO ATM'!$A$2:$B$893,2,0)</f>
        <v>ATM Casa Edwin</v>
      </c>
      <c r="H117" s="115" t="str">
        <f>VLOOKUP(E117,VIP!$A$2:$O16155,7,FALSE)</f>
        <v>Si</v>
      </c>
      <c r="I117" s="115" t="str">
        <f>VLOOKUP(E117,VIP!$A$2:$O8120,8,FALSE)</f>
        <v>Si</v>
      </c>
      <c r="J117" s="115" t="str">
        <f>VLOOKUP(E117,VIP!$A$2:$O8070,8,FALSE)</f>
        <v>Si</v>
      </c>
      <c r="K117" s="115" t="str">
        <f>VLOOKUP(E117,VIP!$A$2:$O11644,6,0)</f>
        <v>NO</v>
      </c>
      <c r="L117" s="131" t="s">
        <v>2254</v>
      </c>
      <c r="M117" s="126" t="s">
        <v>2473</v>
      </c>
      <c r="N117" s="126" t="s">
        <v>2491</v>
      </c>
      <c r="O117" s="124" t="s">
        <v>2486</v>
      </c>
      <c r="P117" s="126"/>
      <c r="Q117" s="130" t="s">
        <v>2254</v>
      </c>
    </row>
    <row r="118" spans="1:17" ht="18" x14ac:dyDescent="0.25">
      <c r="A118" s="86" t="str">
        <f>VLOOKUP(E118,'LISTADO ATM'!$A$2:$C$894,3,0)</f>
        <v>DISTRITO NACIONAL</v>
      </c>
      <c r="B118" s="124" t="s">
        <v>2650</v>
      </c>
      <c r="C118" s="125">
        <v>44204.65315972222</v>
      </c>
      <c r="D118" s="125" t="s">
        <v>2477</v>
      </c>
      <c r="E118" s="116">
        <v>406</v>
      </c>
      <c r="F118" s="86" t="str">
        <f>VLOOKUP(E118,VIP!$A$2:$O11236,2,0)</f>
        <v>DRBR406</v>
      </c>
      <c r="G118" s="115" t="str">
        <f>VLOOKUP(E118,'LISTADO ATM'!$A$2:$B$893,2,0)</f>
        <v xml:space="preserve">ATM UNP Plaza Lama Máximo Gómez </v>
      </c>
      <c r="H118" s="115" t="str">
        <f>VLOOKUP(E118,VIP!$A$2:$O16157,7,FALSE)</f>
        <v>Si</v>
      </c>
      <c r="I118" s="115" t="str">
        <f>VLOOKUP(E118,VIP!$A$2:$O8122,8,FALSE)</f>
        <v>Si</v>
      </c>
      <c r="J118" s="115" t="str">
        <f>VLOOKUP(E118,VIP!$A$2:$O8072,8,FALSE)</f>
        <v>Si</v>
      </c>
      <c r="K118" s="115" t="str">
        <f>VLOOKUP(E118,VIP!$A$2:$O11646,6,0)</f>
        <v>SI</v>
      </c>
      <c r="L118" s="131" t="s">
        <v>2430</v>
      </c>
      <c r="M118" s="126" t="s">
        <v>2473</v>
      </c>
      <c r="N118" s="126" t="s">
        <v>2483</v>
      </c>
      <c r="O118" s="124" t="s">
        <v>2485</v>
      </c>
      <c r="P118" s="126"/>
      <c r="Q118" s="130" t="s">
        <v>2430</v>
      </c>
    </row>
    <row r="119" spans="1:17" ht="18" x14ac:dyDescent="0.25">
      <c r="A119" s="86" t="str">
        <f>VLOOKUP(E119,'LISTADO ATM'!$A$2:$C$894,3,0)</f>
        <v>DISTRITO NACIONAL</v>
      </c>
      <c r="B119" s="124" t="s">
        <v>2647</v>
      </c>
      <c r="C119" s="125">
        <v>44204.670162037037</v>
      </c>
      <c r="D119" s="125" t="s">
        <v>2477</v>
      </c>
      <c r="E119" s="116">
        <v>407</v>
      </c>
      <c r="F119" s="86" t="str">
        <f>VLOOKUP(E119,VIP!$A$2:$O11233,2,0)</f>
        <v>DRBR407</v>
      </c>
      <c r="G119" s="115" t="str">
        <f>VLOOKUP(E119,'LISTADO ATM'!$A$2:$B$893,2,0)</f>
        <v xml:space="preserve">ATM Multicentro La Sirena Villa Mella </v>
      </c>
      <c r="H119" s="115" t="str">
        <f>VLOOKUP(E119,VIP!$A$2:$O16154,7,FALSE)</f>
        <v>Si</v>
      </c>
      <c r="I119" s="115" t="str">
        <f>VLOOKUP(E119,VIP!$A$2:$O8119,8,FALSE)</f>
        <v>Si</v>
      </c>
      <c r="J119" s="115" t="str">
        <f>VLOOKUP(E119,VIP!$A$2:$O8069,8,FALSE)</f>
        <v>Si</v>
      </c>
      <c r="K119" s="115" t="str">
        <f>VLOOKUP(E119,VIP!$A$2:$O11643,6,0)</f>
        <v>NO</v>
      </c>
      <c r="L119" s="131" t="s">
        <v>2430</v>
      </c>
      <c r="M119" s="126" t="s">
        <v>2473</v>
      </c>
      <c r="N119" s="126" t="s">
        <v>2483</v>
      </c>
      <c r="O119" s="124" t="s">
        <v>2485</v>
      </c>
      <c r="P119" s="126"/>
      <c r="Q119" s="130" t="s">
        <v>2430</v>
      </c>
    </row>
    <row r="120" spans="1:17" ht="18" x14ac:dyDescent="0.25">
      <c r="A120" s="86" t="str">
        <f>VLOOKUP(E120,'LISTADO ATM'!$A$2:$C$894,3,0)</f>
        <v>DISTRITO NACIONAL</v>
      </c>
      <c r="B120" s="128" t="s">
        <v>2501</v>
      </c>
      <c r="C120" s="125">
        <v>44202.638333333336</v>
      </c>
      <c r="D120" s="125" t="s">
        <v>2189</v>
      </c>
      <c r="E120" s="116">
        <v>409</v>
      </c>
      <c r="F120" s="86" t="str">
        <f>VLOOKUP(E120,VIP!$A$2:$O11228,2,0)</f>
        <v>DRBR409</v>
      </c>
      <c r="G120" s="115" t="str">
        <f>VLOOKUP(E120,'LISTADO ATM'!$A$2:$B$893,2,0)</f>
        <v xml:space="preserve">ATM Oficina Las Palmas de Herrera I </v>
      </c>
      <c r="H120" s="115" t="str">
        <f>VLOOKUP(E120,VIP!$A$2:$O16149,7,FALSE)</f>
        <v>Si</v>
      </c>
      <c r="I120" s="115" t="str">
        <f>VLOOKUP(E120,VIP!$A$2:$O8114,8,FALSE)</f>
        <v>Si</v>
      </c>
      <c r="J120" s="115" t="str">
        <f>VLOOKUP(E120,VIP!$A$2:$O8064,8,FALSE)</f>
        <v>Si</v>
      </c>
      <c r="K120" s="115" t="str">
        <f>VLOOKUP(E120,VIP!$A$2:$O11638,6,0)</f>
        <v>NO</v>
      </c>
      <c r="L120" s="131" t="s">
        <v>2463</v>
      </c>
      <c r="M120" s="126" t="s">
        <v>2473</v>
      </c>
      <c r="N120" s="126" t="s">
        <v>2491</v>
      </c>
      <c r="O120" s="124" t="s">
        <v>2486</v>
      </c>
      <c r="P120" s="127"/>
      <c r="Q120" s="130" t="s">
        <v>2463</v>
      </c>
    </row>
    <row r="121" spans="1:17" ht="18" x14ac:dyDescent="0.25">
      <c r="A121" s="86" t="str">
        <f>VLOOKUP(E121,'LISTADO ATM'!$A$2:$C$894,3,0)</f>
        <v>DISTRITO NACIONAL</v>
      </c>
      <c r="B121" s="124" t="s">
        <v>2614</v>
      </c>
      <c r="C121" s="125">
        <v>44204.607916666668</v>
      </c>
      <c r="D121" s="125" t="s">
        <v>2189</v>
      </c>
      <c r="E121" s="116">
        <v>487</v>
      </c>
      <c r="F121" s="86" t="str">
        <f>VLOOKUP(E121,VIP!$A$2:$O11210,2,0)</f>
        <v>DRBR487</v>
      </c>
      <c r="G121" s="115" t="str">
        <f>VLOOKUP(E121,'LISTADO ATM'!$A$2:$B$893,2,0)</f>
        <v xml:space="preserve">ATM Olé Hainamosa </v>
      </c>
      <c r="H121" s="115" t="str">
        <f>VLOOKUP(E121,VIP!$A$2:$O16131,7,FALSE)</f>
        <v>Si</v>
      </c>
      <c r="I121" s="115" t="str">
        <f>VLOOKUP(E121,VIP!$A$2:$O8096,8,FALSE)</f>
        <v>Si</v>
      </c>
      <c r="J121" s="115" t="str">
        <f>VLOOKUP(E121,VIP!$A$2:$O8046,8,FALSE)</f>
        <v>Si</v>
      </c>
      <c r="K121" s="115" t="str">
        <f>VLOOKUP(E121,VIP!$A$2:$O11620,6,0)</f>
        <v>SI</v>
      </c>
      <c r="L121" s="131" t="s">
        <v>2228</v>
      </c>
      <c r="M121" s="126" t="s">
        <v>2473</v>
      </c>
      <c r="N121" s="126" t="s">
        <v>2491</v>
      </c>
      <c r="O121" s="124" t="s">
        <v>2486</v>
      </c>
      <c r="P121" s="126"/>
      <c r="Q121" s="130" t="s">
        <v>2228</v>
      </c>
    </row>
    <row r="122" spans="1:17" ht="18" x14ac:dyDescent="0.25">
      <c r="A122" s="86" t="str">
        <f>VLOOKUP(E122,'LISTADO ATM'!$A$2:$C$894,3,0)</f>
        <v>DISTRITO NACIONAL</v>
      </c>
      <c r="B122" s="124" t="s">
        <v>2615</v>
      </c>
      <c r="C122" s="125">
        <v>44204.60832175926</v>
      </c>
      <c r="D122" s="125" t="s">
        <v>2189</v>
      </c>
      <c r="E122" s="116">
        <v>488</v>
      </c>
      <c r="F122" s="86" t="str">
        <f>VLOOKUP(E122,VIP!$A$2:$O11211,2,0)</f>
        <v>DRBR488</v>
      </c>
      <c r="G122" s="115" t="str">
        <f>VLOOKUP(E122,'LISTADO ATM'!$A$2:$B$893,2,0)</f>
        <v xml:space="preserve">ATM Aeropuerto El Higuero </v>
      </c>
      <c r="H122" s="115" t="str">
        <f>VLOOKUP(E122,VIP!$A$2:$O16132,7,FALSE)</f>
        <v>Si</v>
      </c>
      <c r="I122" s="115" t="str">
        <f>VLOOKUP(E122,VIP!$A$2:$O8097,8,FALSE)</f>
        <v>Si</v>
      </c>
      <c r="J122" s="115" t="str">
        <f>VLOOKUP(E122,VIP!$A$2:$O8047,8,FALSE)</f>
        <v>Si</v>
      </c>
      <c r="K122" s="115" t="str">
        <f>VLOOKUP(E122,VIP!$A$2:$O11621,6,0)</f>
        <v>NO</v>
      </c>
      <c r="L122" s="131" t="s">
        <v>2228</v>
      </c>
      <c r="M122" s="126" t="s">
        <v>2473</v>
      </c>
      <c r="N122" s="126" t="s">
        <v>2491</v>
      </c>
      <c r="O122" s="124" t="s">
        <v>2486</v>
      </c>
      <c r="P122" s="126"/>
      <c r="Q122" s="130" t="s">
        <v>2228</v>
      </c>
    </row>
    <row r="123" spans="1:17" ht="18" x14ac:dyDescent="0.25">
      <c r="A123" s="86" t="str">
        <f>VLOOKUP(E123,'LISTADO ATM'!$A$2:$C$894,3,0)</f>
        <v>DISTRITO NACIONAL</v>
      </c>
      <c r="B123" s="124" t="s">
        <v>2628</v>
      </c>
      <c r="C123" s="125">
        <v>44204.754374999997</v>
      </c>
      <c r="D123" s="125" t="s">
        <v>2189</v>
      </c>
      <c r="E123" s="116">
        <v>490</v>
      </c>
      <c r="F123" s="86" t="str">
        <f>VLOOKUP(E123,VIP!$A$2:$O11214,2,0)</f>
        <v>DRBR490</v>
      </c>
      <c r="G123" s="115" t="str">
        <f>VLOOKUP(E123,'LISTADO ATM'!$A$2:$B$893,2,0)</f>
        <v xml:space="preserve">ATM Hospital Ney Arias Lora </v>
      </c>
      <c r="H123" s="115" t="str">
        <f>VLOOKUP(E123,VIP!$A$2:$O16135,7,FALSE)</f>
        <v>Si</v>
      </c>
      <c r="I123" s="115" t="str">
        <f>VLOOKUP(E123,VIP!$A$2:$O8100,8,FALSE)</f>
        <v>Si</v>
      </c>
      <c r="J123" s="115" t="str">
        <f>VLOOKUP(E123,VIP!$A$2:$O8050,8,FALSE)</f>
        <v>Si</v>
      </c>
      <c r="K123" s="115" t="str">
        <f>VLOOKUP(E123,VIP!$A$2:$O11624,6,0)</f>
        <v>NO</v>
      </c>
      <c r="L123" s="131" t="s">
        <v>2228</v>
      </c>
      <c r="M123" s="126" t="s">
        <v>2473</v>
      </c>
      <c r="N123" s="126" t="s">
        <v>2483</v>
      </c>
      <c r="O123" s="124" t="s">
        <v>2486</v>
      </c>
      <c r="P123" s="126"/>
      <c r="Q123" s="130" t="s">
        <v>2228</v>
      </c>
    </row>
    <row r="124" spans="1:17" ht="18" x14ac:dyDescent="0.25">
      <c r="A124" s="86" t="str">
        <f>VLOOKUP(E124,'LISTADO ATM'!$A$2:$C$894,3,0)</f>
        <v>DISTRITO NACIONAL</v>
      </c>
      <c r="B124" s="124" t="s">
        <v>2635</v>
      </c>
      <c r="C124" s="125">
        <v>44204.721365740741</v>
      </c>
      <c r="D124" s="125" t="s">
        <v>2189</v>
      </c>
      <c r="E124" s="116">
        <v>539</v>
      </c>
      <c r="F124" s="86" t="str">
        <f>VLOOKUP(E124,VIP!$A$2:$O11221,2,0)</f>
        <v>DRBR539</v>
      </c>
      <c r="G124" s="115" t="str">
        <f>VLOOKUP(E124,'LISTADO ATM'!$A$2:$B$893,2,0)</f>
        <v>ATM S/M La Cadena Los Proceres</v>
      </c>
      <c r="H124" s="115" t="str">
        <f>VLOOKUP(E124,VIP!$A$2:$O16142,7,FALSE)</f>
        <v>Si</v>
      </c>
      <c r="I124" s="115" t="str">
        <f>VLOOKUP(E124,VIP!$A$2:$O8107,8,FALSE)</f>
        <v>Si</v>
      </c>
      <c r="J124" s="115" t="str">
        <f>VLOOKUP(E124,VIP!$A$2:$O8057,8,FALSE)</f>
        <v>Si</v>
      </c>
      <c r="K124" s="115" t="str">
        <f>VLOOKUP(E124,VIP!$A$2:$O11631,6,0)</f>
        <v>NO</v>
      </c>
      <c r="L124" s="131" t="s">
        <v>2463</v>
      </c>
      <c r="M124" s="126" t="s">
        <v>2473</v>
      </c>
      <c r="N124" s="126" t="s">
        <v>2491</v>
      </c>
      <c r="O124" s="124" t="s">
        <v>2486</v>
      </c>
      <c r="P124" s="126"/>
      <c r="Q124" s="130" t="s">
        <v>2463</v>
      </c>
    </row>
    <row r="125" spans="1:17" ht="18" x14ac:dyDescent="0.25">
      <c r="A125" s="86" t="str">
        <f>VLOOKUP(E125,'LISTADO ATM'!$A$2:$C$894,3,0)</f>
        <v>DISTRITO NACIONAL</v>
      </c>
      <c r="B125" s="128" t="s">
        <v>2503</v>
      </c>
      <c r="C125" s="125">
        <v>44202.821018518516</v>
      </c>
      <c r="D125" s="125" t="s">
        <v>2189</v>
      </c>
      <c r="E125" s="116">
        <v>560</v>
      </c>
      <c r="F125" s="86" t="str">
        <f>VLOOKUP(E125,VIP!$A$2:$O11205,2,0)</f>
        <v>DRBR229</v>
      </c>
      <c r="G125" s="115" t="str">
        <f>VLOOKUP(E125,'LISTADO ATM'!$A$2:$B$893,2,0)</f>
        <v xml:space="preserve">ATM Junta Central Electoral </v>
      </c>
      <c r="H125" s="115" t="str">
        <f>VLOOKUP(E125,VIP!$A$2:$O16126,7,FALSE)</f>
        <v>Si</v>
      </c>
      <c r="I125" s="115" t="str">
        <f>VLOOKUP(E125,VIP!$A$2:$O8091,8,FALSE)</f>
        <v>Si</v>
      </c>
      <c r="J125" s="115" t="str">
        <f>VLOOKUP(E125,VIP!$A$2:$O8041,8,FALSE)</f>
        <v>Si</v>
      </c>
      <c r="K125" s="115" t="str">
        <f>VLOOKUP(E125,VIP!$A$2:$O11615,6,0)</f>
        <v>SI</v>
      </c>
      <c r="L125" s="131" t="s">
        <v>2228</v>
      </c>
      <c r="M125" s="126" t="s">
        <v>2473</v>
      </c>
      <c r="N125" s="126" t="s">
        <v>2491</v>
      </c>
      <c r="O125" s="124" t="s">
        <v>2486</v>
      </c>
      <c r="P125" s="127"/>
      <c r="Q125" s="130" t="s">
        <v>2228</v>
      </c>
    </row>
    <row r="126" spans="1:17" ht="18" x14ac:dyDescent="0.25">
      <c r="A126" s="86" t="str">
        <f>VLOOKUP(E126,'LISTADO ATM'!$A$2:$C$894,3,0)</f>
        <v>DISTRITO NACIONAL</v>
      </c>
      <c r="B126" s="124" t="s">
        <v>2652</v>
      </c>
      <c r="C126" s="125">
        <v>44204.638090277775</v>
      </c>
      <c r="D126" s="125" t="s">
        <v>2189</v>
      </c>
      <c r="E126" s="116">
        <v>568</v>
      </c>
      <c r="F126" s="86" t="str">
        <f>VLOOKUP(E126,VIP!$A$2:$O11238,2,0)</f>
        <v>DRBR01F</v>
      </c>
      <c r="G126" s="115" t="str">
        <f>VLOOKUP(E126,'LISTADO ATM'!$A$2:$B$893,2,0)</f>
        <v xml:space="preserve">ATM Ministerio de Educación </v>
      </c>
      <c r="H126" s="115" t="str">
        <f>VLOOKUP(E126,VIP!$A$2:$O16159,7,FALSE)</f>
        <v>Si</v>
      </c>
      <c r="I126" s="115" t="str">
        <f>VLOOKUP(E126,VIP!$A$2:$O8124,8,FALSE)</f>
        <v>Si</v>
      </c>
      <c r="J126" s="115" t="str">
        <f>VLOOKUP(E126,VIP!$A$2:$O8074,8,FALSE)</f>
        <v>Si</v>
      </c>
      <c r="K126" s="115" t="str">
        <f>VLOOKUP(E126,VIP!$A$2:$O11648,6,0)</f>
        <v>NO</v>
      </c>
      <c r="L126" s="131" t="s">
        <v>2254</v>
      </c>
      <c r="M126" s="126" t="s">
        <v>2473</v>
      </c>
      <c r="N126" s="126" t="s">
        <v>2491</v>
      </c>
      <c r="O126" s="124" t="s">
        <v>2486</v>
      </c>
      <c r="P126" s="126"/>
      <c r="Q126" s="130" t="s">
        <v>2254</v>
      </c>
    </row>
    <row r="127" spans="1:17" ht="18" x14ac:dyDescent="0.25">
      <c r="A127" s="86" t="str">
        <f>VLOOKUP(E127,'LISTADO ATM'!$A$2:$C$894,3,0)</f>
        <v>DISTRITO NACIONAL</v>
      </c>
      <c r="B127" s="128" t="s">
        <v>2537</v>
      </c>
      <c r="C127" s="125">
        <v>44203.720358796294</v>
      </c>
      <c r="D127" s="125" t="s">
        <v>2189</v>
      </c>
      <c r="E127" s="116">
        <v>570</v>
      </c>
      <c r="F127" s="86" t="str">
        <f>VLOOKUP(E127,VIP!$A$2:$O11207,2,0)</f>
        <v>DRBR478</v>
      </c>
      <c r="G127" s="115" t="str">
        <f>VLOOKUP(E127,'LISTADO ATM'!$A$2:$B$893,2,0)</f>
        <v xml:space="preserve">ATM S/M Liverpool Villa Mella </v>
      </c>
      <c r="H127" s="115" t="str">
        <f>VLOOKUP(E127,VIP!$A$2:$O16128,7,FALSE)</f>
        <v>Si</v>
      </c>
      <c r="I127" s="115" t="str">
        <f>VLOOKUP(E127,VIP!$A$2:$O8093,8,FALSE)</f>
        <v>Si</v>
      </c>
      <c r="J127" s="115" t="str">
        <f>VLOOKUP(E127,VIP!$A$2:$O8043,8,FALSE)</f>
        <v>Si</v>
      </c>
      <c r="K127" s="115" t="str">
        <f>VLOOKUP(E127,VIP!$A$2:$O11617,6,0)</f>
        <v>NO</v>
      </c>
      <c r="L127" s="131" t="s">
        <v>2228</v>
      </c>
      <c r="M127" s="126" t="s">
        <v>2473</v>
      </c>
      <c r="N127" s="126" t="s">
        <v>2491</v>
      </c>
      <c r="O127" s="124" t="s">
        <v>2486</v>
      </c>
      <c r="P127" s="127"/>
      <c r="Q127" s="130" t="s">
        <v>2228</v>
      </c>
    </row>
    <row r="128" spans="1:17" ht="18" x14ac:dyDescent="0.25">
      <c r="A128" s="86" t="str">
        <f>VLOOKUP(E128,'LISTADO ATM'!$A$2:$C$894,3,0)</f>
        <v>DISTRITO NACIONAL</v>
      </c>
      <c r="B128" s="124" t="s">
        <v>2654</v>
      </c>
      <c r="C128" s="125">
        <v>44204.626018518517</v>
      </c>
      <c r="D128" s="125" t="s">
        <v>2189</v>
      </c>
      <c r="E128" s="116">
        <v>575</v>
      </c>
      <c r="F128" s="86" t="str">
        <f>VLOOKUP(E128,VIP!$A$2:$O11240,2,0)</f>
        <v>DRBR16P</v>
      </c>
      <c r="G128" s="115" t="str">
        <f>VLOOKUP(E128,'LISTADO ATM'!$A$2:$B$893,2,0)</f>
        <v xml:space="preserve">ATM EDESUR Tiradentes </v>
      </c>
      <c r="H128" s="115" t="str">
        <f>VLOOKUP(E128,VIP!$A$2:$O16161,7,FALSE)</f>
        <v>Si</v>
      </c>
      <c r="I128" s="115" t="str">
        <f>VLOOKUP(E128,VIP!$A$2:$O8126,8,FALSE)</f>
        <v>Si</v>
      </c>
      <c r="J128" s="115" t="str">
        <f>VLOOKUP(E128,VIP!$A$2:$O8076,8,FALSE)</f>
        <v>Si</v>
      </c>
      <c r="K128" s="115" t="str">
        <f>VLOOKUP(E128,VIP!$A$2:$O11650,6,0)</f>
        <v>NO</v>
      </c>
      <c r="L128" s="131" t="s">
        <v>2254</v>
      </c>
      <c r="M128" s="126" t="s">
        <v>2473</v>
      </c>
      <c r="N128" s="126" t="s">
        <v>2491</v>
      </c>
      <c r="O128" s="124" t="s">
        <v>2486</v>
      </c>
      <c r="P128" s="126"/>
      <c r="Q128" s="130" t="s">
        <v>2254</v>
      </c>
    </row>
    <row r="129" spans="1:17" ht="18" x14ac:dyDescent="0.25">
      <c r="A129" s="86" t="str">
        <f>VLOOKUP(E129,'LISTADO ATM'!$A$2:$C$894,3,0)</f>
        <v>DISTRITO NACIONAL</v>
      </c>
      <c r="B129" s="128" t="s">
        <v>2500</v>
      </c>
      <c r="C129" s="125">
        <v>44202.505613425928</v>
      </c>
      <c r="D129" s="125" t="s">
        <v>2189</v>
      </c>
      <c r="E129" s="116">
        <v>587</v>
      </c>
      <c r="F129" s="86" t="str">
        <f>VLOOKUP(E129,VIP!$A$2:$O11214,2,0)</f>
        <v>DRBR123</v>
      </c>
      <c r="G129" s="115" t="str">
        <f>VLOOKUP(E129,'LISTADO ATM'!$A$2:$B$893,2,0)</f>
        <v xml:space="preserve">ATM Cuerpo de Ayudantes Militares </v>
      </c>
      <c r="H129" s="115" t="str">
        <f>VLOOKUP(E129,VIP!$A$2:$O16135,7,FALSE)</f>
        <v>Si</v>
      </c>
      <c r="I129" s="115" t="str">
        <f>VLOOKUP(E129,VIP!$A$2:$O8100,8,FALSE)</f>
        <v>Si</v>
      </c>
      <c r="J129" s="115" t="str">
        <f>VLOOKUP(E129,VIP!$A$2:$O8050,8,FALSE)</f>
        <v>Si</v>
      </c>
      <c r="K129" s="115" t="str">
        <f>VLOOKUP(E129,VIP!$A$2:$O11624,6,0)</f>
        <v>NO</v>
      </c>
      <c r="L129" s="131" t="s">
        <v>2254</v>
      </c>
      <c r="M129" s="126" t="s">
        <v>2473</v>
      </c>
      <c r="N129" s="126" t="s">
        <v>2491</v>
      </c>
      <c r="O129" s="124" t="s">
        <v>2486</v>
      </c>
      <c r="P129" s="127"/>
      <c r="Q129" s="130" t="s">
        <v>2254</v>
      </c>
    </row>
    <row r="130" spans="1:17" ht="18" x14ac:dyDescent="0.25">
      <c r="A130" s="86" t="str">
        <f>VLOOKUP(E130,'LISTADO ATM'!$A$2:$C$894,3,0)</f>
        <v>DISTRITO NACIONAL</v>
      </c>
      <c r="B130" s="124" t="s">
        <v>2645</v>
      </c>
      <c r="C130" s="125">
        <v>44204.693842592591</v>
      </c>
      <c r="D130" s="125" t="s">
        <v>2477</v>
      </c>
      <c r="E130" s="116">
        <v>607</v>
      </c>
      <c r="F130" s="86" t="str">
        <f>VLOOKUP(E130,VIP!$A$2:$O11231,2,0)</f>
        <v>DRBR607</v>
      </c>
      <c r="G130" s="115" t="str">
        <f>VLOOKUP(E130,'LISTADO ATM'!$A$2:$B$893,2,0)</f>
        <v xml:space="preserve">ATM ONAPI </v>
      </c>
      <c r="H130" s="115" t="str">
        <f>VLOOKUP(E130,VIP!$A$2:$O16152,7,FALSE)</f>
        <v>Si</v>
      </c>
      <c r="I130" s="115" t="str">
        <f>VLOOKUP(E130,VIP!$A$2:$O8117,8,FALSE)</f>
        <v>Si</v>
      </c>
      <c r="J130" s="115" t="str">
        <f>VLOOKUP(E130,VIP!$A$2:$O8067,8,FALSE)</f>
        <v>Si</v>
      </c>
      <c r="K130" s="115" t="str">
        <f>VLOOKUP(E130,VIP!$A$2:$O11641,6,0)</f>
        <v>NO</v>
      </c>
      <c r="L130" s="131" t="s">
        <v>2430</v>
      </c>
      <c r="M130" s="126" t="s">
        <v>2473</v>
      </c>
      <c r="N130" s="126" t="s">
        <v>2483</v>
      </c>
      <c r="O130" s="124" t="s">
        <v>2485</v>
      </c>
      <c r="P130" s="126"/>
      <c r="Q130" s="130" t="s">
        <v>2430</v>
      </c>
    </row>
    <row r="131" spans="1:17" ht="18" x14ac:dyDescent="0.25">
      <c r="A131" s="86" t="str">
        <f>VLOOKUP(E131,'LISTADO ATM'!$A$2:$C$894,3,0)</f>
        <v>DISTRITO NACIONAL</v>
      </c>
      <c r="B131" s="124" t="s">
        <v>2646</v>
      </c>
      <c r="C131" s="125">
        <v>44204.684999999998</v>
      </c>
      <c r="D131" s="125" t="s">
        <v>2477</v>
      </c>
      <c r="E131" s="116">
        <v>629</v>
      </c>
      <c r="F131" s="86" t="str">
        <f>VLOOKUP(E131,VIP!$A$2:$O11232,2,0)</f>
        <v>DRBR24M</v>
      </c>
      <c r="G131" s="115" t="str">
        <f>VLOOKUP(E131,'LISTADO ATM'!$A$2:$B$893,2,0)</f>
        <v xml:space="preserve">ATM Oficina Americana Independencia I </v>
      </c>
      <c r="H131" s="115" t="str">
        <f>VLOOKUP(E131,VIP!$A$2:$O16153,7,FALSE)</f>
        <v>Si</v>
      </c>
      <c r="I131" s="115" t="str">
        <f>VLOOKUP(E131,VIP!$A$2:$O8118,8,FALSE)</f>
        <v>Si</v>
      </c>
      <c r="J131" s="115" t="str">
        <f>VLOOKUP(E131,VIP!$A$2:$O8068,8,FALSE)</f>
        <v>Si</v>
      </c>
      <c r="K131" s="115" t="str">
        <f>VLOOKUP(E131,VIP!$A$2:$O11642,6,0)</f>
        <v>SI</v>
      </c>
      <c r="L131" s="131" t="s">
        <v>2430</v>
      </c>
      <c r="M131" s="126" t="s">
        <v>2473</v>
      </c>
      <c r="N131" s="126" t="s">
        <v>2483</v>
      </c>
      <c r="O131" s="124" t="s">
        <v>2485</v>
      </c>
      <c r="P131" s="126"/>
      <c r="Q131" s="130" t="s">
        <v>2430</v>
      </c>
    </row>
    <row r="132" spans="1:17" ht="18" x14ac:dyDescent="0.25">
      <c r="A132" s="86" t="str">
        <f>VLOOKUP(E132,'LISTADO ATM'!$A$2:$C$894,3,0)</f>
        <v>NORTE</v>
      </c>
      <c r="B132" s="124" t="s">
        <v>2642</v>
      </c>
      <c r="C132" s="125">
        <v>44204.696018518516</v>
      </c>
      <c r="D132" s="125" t="s">
        <v>2190</v>
      </c>
      <c r="E132" s="116">
        <v>633</v>
      </c>
      <c r="F132" s="86" t="str">
        <f>VLOOKUP(E132,VIP!$A$2:$O11228,2,0)</f>
        <v>DRBR260</v>
      </c>
      <c r="G132" s="115" t="str">
        <f>VLOOKUP(E132,'LISTADO ATM'!$A$2:$B$893,2,0)</f>
        <v xml:space="preserve">ATM Autobanco Las Colinas </v>
      </c>
      <c r="H132" s="115" t="str">
        <f>VLOOKUP(E132,VIP!$A$2:$O16149,7,FALSE)</f>
        <v>Si</v>
      </c>
      <c r="I132" s="115" t="str">
        <f>VLOOKUP(E132,VIP!$A$2:$O8114,8,FALSE)</f>
        <v>Si</v>
      </c>
      <c r="J132" s="115" t="str">
        <f>VLOOKUP(E132,VIP!$A$2:$O8064,8,FALSE)</f>
        <v>Si</v>
      </c>
      <c r="K132" s="115" t="str">
        <f>VLOOKUP(E132,VIP!$A$2:$O11638,6,0)</f>
        <v>SI</v>
      </c>
      <c r="L132" s="131" t="s">
        <v>2228</v>
      </c>
      <c r="M132" s="126" t="s">
        <v>2473</v>
      </c>
      <c r="N132" s="126" t="s">
        <v>2483</v>
      </c>
      <c r="O132" s="124" t="s">
        <v>2490</v>
      </c>
      <c r="P132" s="126"/>
      <c r="Q132" s="130" t="s">
        <v>2228</v>
      </c>
    </row>
    <row r="133" spans="1:17" ht="18" x14ac:dyDescent="0.25">
      <c r="A133" s="86" t="str">
        <f>VLOOKUP(E133,'LISTADO ATM'!$A$2:$C$894,3,0)</f>
        <v>DISTRITO NACIONAL</v>
      </c>
      <c r="B133" s="124" t="s">
        <v>2616</v>
      </c>
      <c r="C133" s="125">
        <v>44204.508402777778</v>
      </c>
      <c r="D133" s="125" t="s">
        <v>2477</v>
      </c>
      <c r="E133" s="116">
        <v>672</v>
      </c>
      <c r="F133" s="86" t="str">
        <f>VLOOKUP(E133,VIP!$A$2:$O11221,2,0)</f>
        <v>DRBR672</v>
      </c>
      <c r="G133" s="115" t="str">
        <f>VLOOKUP(E133,'LISTADO ATM'!$A$2:$B$893,2,0)</f>
        <v>ATM Destacamento Policía Nacional La Victoria</v>
      </c>
      <c r="H133" s="115" t="str">
        <f>VLOOKUP(E133,VIP!$A$2:$O16142,7,FALSE)</f>
        <v>Si</v>
      </c>
      <c r="I133" s="115" t="str">
        <f>VLOOKUP(E133,VIP!$A$2:$O8107,8,FALSE)</f>
        <v>Si</v>
      </c>
      <c r="J133" s="115" t="str">
        <f>VLOOKUP(E133,VIP!$A$2:$O8057,8,FALSE)</f>
        <v>Si</v>
      </c>
      <c r="K133" s="115" t="str">
        <f>VLOOKUP(E133,VIP!$A$2:$O11631,6,0)</f>
        <v>SI</v>
      </c>
      <c r="L133" s="131" t="s">
        <v>2466</v>
      </c>
      <c r="M133" s="126" t="s">
        <v>2473</v>
      </c>
      <c r="N133" s="126" t="s">
        <v>2483</v>
      </c>
      <c r="O133" s="124" t="s">
        <v>2485</v>
      </c>
      <c r="P133" s="126"/>
      <c r="Q133" s="130" t="s">
        <v>2466</v>
      </c>
    </row>
    <row r="134" spans="1:17" ht="18" x14ac:dyDescent="0.25">
      <c r="A134" s="86" t="str">
        <f>VLOOKUP(E134,'LISTADO ATM'!$A$2:$C$894,3,0)</f>
        <v>DISTRITO NACIONAL</v>
      </c>
      <c r="B134" s="124" t="s">
        <v>2633</v>
      </c>
      <c r="C134" s="125">
        <v>44204.732164351852</v>
      </c>
      <c r="D134" s="125" t="s">
        <v>2189</v>
      </c>
      <c r="E134" s="116">
        <v>696</v>
      </c>
      <c r="F134" s="86" t="str">
        <f>VLOOKUP(E134,VIP!$A$2:$O11219,2,0)</f>
        <v>DRBR696</v>
      </c>
      <c r="G134" s="115" t="str">
        <f>VLOOKUP(E134,'LISTADO ATM'!$A$2:$B$893,2,0)</f>
        <v>ATM Olé Jacobo Majluta</v>
      </c>
      <c r="H134" s="115" t="str">
        <f>VLOOKUP(E134,VIP!$A$2:$O16140,7,FALSE)</f>
        <v>Si</v>
      </c>
      <c r="I134" s="115" t="str">
        <f>VLOOKUP(E134,VIP!$A$2:$O8105,8,FALSE)</f>
        <v>Si</v>
      </c>
      <c r="J134" s="115" t="str">
        <f>VLOOKUP(E134,VIP!$A$2:$O8055,8,FALSE)</f>
        <v>Si</v>
      </c>
      <c r="K134" s="115" t="str">
        <f>VLOOKUP(E134,VIP!$A$2:$O11629,6,0)</f>
        <v>NO</v>
      </c>
      <c r="L134" s="131" t="s">
        <v>2228</v>
      </c>
      <c r="M134" s="126" t="s">
        <v>2473</v>
      </c>
      <c r="N134" s="126" t="s">
        <v>2483</v>
      </c>
      <c r="O134" s="124" t="s">
        <v>2486</v>
      </c>
      <c r="P134" s="126"/>
      <c r="Q134" s="130" t="s">
        <v>2228</v>
      </c>
    </row>
    <row r="135" spans="1:17" ht="18" x14ac:dyDescent="0.25">
      <c r="A135" s="86" t="str">
        <f>VLOOKUP(E135,'LISTADO ATM'!$A$2:$C$894,3,0)</f>
        <v>DISTRITO NACIONAL</v>
      </c>
      <c r="B135" s="124" t="s">
        <v>2584</v>
      </c>
      <c r="C135" s="125">
        <v>44204.419895833336</v>
      </c>
      <c r="D135" s="125" t="s">
        <v>2477</v>
      </c>
      <c r="E135" s="116">
        <v>708</v>
      </c>
      <c r="F135" s="86" t="str">
        <f>VLOOKUP(E135,VIP!$A$2:$O11220,2,0)</f>
        <v>DRBR505</v>
      </c>
      <c r="G135" s="115" t="str">
        <f>VLOOKUP(E135,'LISTADO ATM'!$A$2:$B$893,2,0)</f>
        <v xml:space="preserve">ATM El Vestir De Hoy </v>
      </c>
      <c r="H135" s="115" t="str">
        <f>VLOOKUP(E135,VIP!$A$2:$O16141,7,FALSE)</f>
        <v>Si</v>
      </c>
      <c r="I135" s="115" t="str">
        <f>VLOOKUP(E135,VIP!$A$2:$O8106,8,FALSE)</f>
        <v>Si</v>
      </c>
      <c r="J135" s="115" t="str">
        <f>VLOOKUP(E135,VIP!$A$2:$O8056,8,FALSE)</f>
        <v>Si</v>
      </c>
      <c r="K135" s="115" t="str">
        <f>VLOOKUP(E135,VIP!$A$2:$O11630,6,0)</f>
        <v>NO</v>
      </c>
      <c r="L135" s="131" t="s">
        <v>2466</v>
      </c>
      <c r="M135" s="126" t="s">
        <v>2473</v>
      </c>
      <c r="N135" s="126" t="s">
        <v>2483</v>
      </c>
      <c r="O135" s="124" t="s">
        <v>2485</v>
      </c>
      <c r="P135" s="126"/>
      <c r="Q135" s="130" t="s">
        <v>2466</v>
      </c>
    </row>
    <row r="136" spans="1:17" ht="18" x14ac:dyDescent="0.25">
      <c r="A136" s="86" t="str">
        <f>VLOOKUP(E136,'LISTADO ATM'!$A$2:$C$894,3,0)</f>
        <v>ESTE</v>
      </c>
      <c r="B136" s="124" t="s">
        <v>2619</v>
      </c>
      <c r="C136" s="125">
        <v>44204.582627314812</v>
      </c>
      <c r="D136" s="125" t="s">
        <v>2189</v>
      </c>
      <c r="E136" s="116">
        <v>742</v>
      </c>
      <c r="F136" s="86" t="str">
        <f>VLOOKUP(E136,VIP!$A$2:$O11225,2,0)</f>
        <v>DRBR990</v>
      </c>
      <c r="G136" s="115" t="str">
        <f>VLOOKUP(E136,'LISTADO ATM'!$A$2:$B$893,2,0)</f>
        <v xml:space="preserve">ATM Oficina Plaza del Rey (La Romana) </v>
      </c>
      <c r="H136" s="115" t="str">
        <f>VLOOKUP(E136,VIP!$A$2:$O16146,7,FALSE)</f>
        <v>Si</v>
      </c>
      <c r="I136" s="115" t="str">
        <f>VLOOKUP(E136,VIP!$A$2:$O8111,8,FALSE)</f>
        <v>Si</v>
      </c>
      <c r="J136" s="115" t="str">
        <f>VLOOKUP(E136,VIP!$A$2:$O8061,8,FALSE)</f>
        <v>Si</v>
      </c>
      <c r="K136" s="115" t="str">
        <f>VLOOKUP(E136,VIP!$A$2:$O11635,6,0)</f>
        <v>NO</v>
      </c>
      <c r="L136" s="131" t="s">
        <v>2435</v>
      </c>
      <c r="M136" s="126" t="s">
        <v>2473</v>
      </c>
      <c r="N136" s="126" t="s">
        <v>2483</v>
      </c>
      <c r="O136" s="124" t="s">
        <v>2486</v>
      </c>
      <c r="P136" s="126" t="s">
        <v>2625</v>
      </c>
      <c r="Q136" s="130" t="s">
        <v>2435</v>
      </c>
    </row>
    <row r="137" spans="1:17" ht="18" x14ac:dyDescent="0.25">
      <c r="A137" s="86" t="str">
        <f>VLOOKUP(E137,'LISTADO ATM'!$A$2:$C$894,3,0)</f>
        <v>DISTRITO NACIONAL</v>
      </c>
      <c r="B137" s="124" t="s">
        <v>2620</v>
      </c>
      <c r="C137" s="125">
        <v>44204.58289351852</v>
      </c>
      <c r="D137" s="125" t="s">
        <v>2189</v>
      </c>
      <c r="E137" s="116">
        <v>744</v>
      </c>
      <c r="F137" s="86" t="str">
        <f>VLOOKUP(E137,VIP!$A$2:$O11226,2,0)</f>
        <v>DRBR289</v>
      </c>
      <c r="G137" s="115" t="str">
        <f>VLOOKUP(E137,'LISTADO ATM'!$A$2:$B$893,2,0)</f>
        <v xml:space="preserve">ATM Multicentro La Sirena Venezuela </v>
      </c>
      <c r="H137" s="115" t="str">
        <f>VLOOKUP(E137,VIP!$A$2:$O16147,7,FALSE)</f>
        <v>Si</v>
      </c>
      <c r="I137" s="115" t="str">
        <f>VLOOKUP(E137,VIP!$A$2:$O8112,8,FALSE)</f>
        <v>Si</v>
      </c>
      <c r="J137" s="115" t="str">
        <f>VLOOKUP(E137,VIP!$A$2:$O8062,8,FALSE)</f>
        <v>Si</v>
      </c>
      <c r="K137" s="115" t="str">
        <f>VLOOKUP(E137,VIP!$A$2:$O11636,6,0)</f>
        <v>SI</v>
      </c>
      <c r="L137" s="131" t="s">
        <v>2435</v>
      </c>
      <c r="M137" s="126" t="s">
        <v>2473</v>
      </c>
      <c r="N137" s="129" t="s">
        <v>2591</v>
      </c>
      <c r="O137" s="124" t="s">
        <v>2486</v>
      </c>
      <c r="P137" s="126" t="s">
        <v>2625</v>
      </c>
      <c r="Q137" s="130" t="s">
        <v>2435</v>
      </c>
    </row>
    <row r="138" spans="1:17" ht="18" x14ac:dyDescent="0.25">
      <c r="A138" s="86" t="str">
        <f>VLOOKUP(E138,'LISTADO ATM'!$A$2:$C$894,3,0)</f>
        <v>DISTRITO NACIONAL</v>
      </c>
      <c r="B138" s="128" t="s">
        <v>2499</v>
      </c>
      <c r="C138" s="125">
        <v>44201.900706018518</v>
      </c>
      <c r="D138" s="125" t="s">
        <v>2189</v>
      </c>
      <c r="E138" s="116">
        <v>816</v>
      </c>
      <c r="F138" s="86" t="str">
        <f>VLOOKUP(E138,VIP!$A$2:$O11213,2,0)</f>
        <v>DRBR816</v>
      </c>
      <c r="G138" s="115" t="str">
        <f>VLOOKUP(E138,'LISTADO ATM'!$A$2:$B$893,2,0)</f>
        <v xml:space="preserve">ATM Oficina Pedro Brand </v>
      </c>
      <c r="H138" s="115" t="str">
        <f>VLOOKUP(E138,VIP!$A$2:$O16134,7,FALSE)</f>
        <v>Si</v>
      </c>
      <c r="I138" s="115" t="str">
        <f>VLOOKUP(E138,VIP!$A$2:$O8099,8,FALSE)</f>
        <v>Si</v>
      </c>
      <c r="J138" s="115" t="str">
        <f>VLOOKUP(E138,VIP!$A$2:$O8049,8,FALSE)</f>
        <v>Si</v>
      </c>
      <c r="K138" s="115" t="str">
        <f>VLOOKUP(E138,VIP!$A$2:$O11623,6,0)</f>
        <v>NO</v>
      </c>
      <c r="L138" s="131" t="s">
        <v>2254</v>
      </c>
      <c r="M138" s="126" t="s">
        <v>2473</v>
      </c>
      <c r="N138" s="126" t="s">
        <v>2491</v>
      </c>
      <c r="O138" s="124" t="s">
        <v>2486</v>
      </c>
      <c r="P138" s="127"/>
      <c r="Q138" s="130" t="s">
        <v>2254</v>
      </c>
    </row>
    <row r="139" spans="1:17" ht="18" x14ac:dyDescent="0.25">
      <c r="A139" s="86" t="str">
        <f>VLOOKUP(E139,'LISTADO ATM'!$A$2:$C$894,3,0)</f>
        <v>SUR</v>
      </c>
      <c r="B139" s="124" t="s">
        <v>2634</v>
      </c>
      <c r="C139" s="125">
        <v>44204.724629629629</v>
      </c>
      <c r="D139" s="125" t="s">
        <v>2189</v>
      </c>
      <c r="E139" s="116">
        <v>817</v>
      </c>
      <c r="F139" s="86" t="str">
        <f>VLOOKUP(E139,VIP!$A$2:$O11220,2,0)</f>
        <v>DRBR817</v>
      </c>
      <c r="G139" s="115" t="str">
        <f>VLOOKUP(E139,'LISTADO ATM'!$A$2:$B$893,2,0)</f>
        <v xml:space="preserve">ATM Ayuntamiento Sabana Larga (San José de Ocoa) </v>
      </c>
      <c r="H139" s="115" t="str">
        <f>VLOOKUP(E139,VIP!$A$2:$O16141,7,FALSE)</f>
        <v>Si</v>
      </c>
      <c r="I139" s="115" t="str">
        <f>VLOOKUP(E139,VIP!$A$2:$O8106,8,FALSE)</f>
        <v>Si</v>
      </c>
      <c r="J139" s="115" t="str">
        <f>VLOOKUP(E139,VIP!$A$2:$O8056,8,FALSE)</f>
        <v>Si</v>
      </c>
      <c r="K139" s="115" t="str">
        <f>VLOOKUP(E139,VIP!$A$2:$O11630,6,0)</f>
        <v>NO</v>
      </c>
      <c r="L139" s="131" t="s">
        <v>2441</v>
      </c>
      <c r="M139" s="126" t="s">
        <v>2473</v>
      </c>
      <c r="N139" s="126" t="s">
        <v>2491</v>
      </c>
      <c r="O139" s="124" t="s">
        <v>2486</v>
      </c>
      <c r="P139" s="126" t="s">
        <v>2625</v>
      </c>
      <c r="Q139" s="130" t="s">
        <v>2441</v>
      </c>
    </row>
    <row r="140" spans="1:17" ht="18" x14ac:dyDescent="0.25">
      <c r="A140" s="86" t="str">
        <f>VLOOKUP(E140,'LISTADO ATM'!$A$2:$C$894,3,0)</f>
        <v>DISTRITO NACIONAL</v>
      </c>
      <c r="B140" s="124" t="s">
        <v>2618</v>
      </c>
      <c r="C140" s="125">
        <v>44204.586863425924</v>
      </c>
      <c r="D140" s="125" t="s">
        <v>2477</v>
      </c>
      <c r="E140" s="116">
        <v>834</v>
      </c>
      <c r="F140" s="86" t="str">
        <f>VLOOKUP(E140,VIP!$A$2:$O11223,2,0)</f>
        <v>DRBR834</v>
      </c>
      <c r="G140" s="115" t="str">
        <f>VLOOKUP(E140,'LISTADO ATM'!$A$2:$B$893,2,0)</f>
        <v xml:space="preserve">ATM Centro Médico Moderno </v>
      </c>
      <c r="H140" s="115" t="str">
        <f>VLOOKUP(E140,VIP!$A$2:$O16144,7,FALSE)</f>
        <v>Si</v>
      </c>
      <c r="I140" s="115" t="str">
        <f>VLOOKUP(E140,VIP!$A$2:$O8109,8,FALSE)</f>
        <v>Si</v>
      </c>
      <c r="J140" s="115" t="str">
        <f>VLOOKUP(E140,VIP!$A$2:$O8059,8,FALSE)</f>
        <v>Si</v>
      </c>
      <c r="K140" s="115" t="str">
        <f>VLOOKUP(E140,VIP!$A$2:$O11633,6,0)</f>
        <v>NO</v>
      </c>
      <c r="L140" s="131" t="s">
        <v>2466</v>
      </c>
      <c r="M140" s="126" t="s">
        <v>2473</v>
      </c>
      <c r="N140" s="126" t="s">
        <v>2483</v>
      </c>
      <c r="O140" s="124" t="s">
        <v>2485</v>
      </c>
      <c r="P140" s="126"/>
      <c r="Q140" s="130" t="s">
        <v>2466</v>
      </c>
    </row>
    <row r="141" spans="1:17" ht="18" x14ac:dyDescent="0.25">
      <c r="A141" s="86" t="str">
        <f>VLOOKUP(E141,'LISTADO ATM'!$A$2:$C$894,3,0)</f>
        <v>DISTRITO NACIONAL</v>
      </c>
      <c r="B141" s="124" t="s">
        <v>2582</v>
      </c>
      <c r="C141" s="125">
        <v>44204.426423611112</v>
      </c>
      <c r="D141" s="125" t="s">
        <v>2477</v>
      </c>
      <c r="E141" s="116">
        <v>836</v>
      </c>
      <c r="F141" s="86" t="str">
        <f>VLOOKUP(E141,VIP!$A$2:$O11217,2,0)</f>
        <v>DRBR836</v>
      </c>
      <c r="G141" s="115" t="str">
        <f>VLOOKUP(E141,'LISTADO ATM'!$A$2:$B$893,2,0)</f>
        <v xml:space="preserve">ATM UNP Plaza Luperón </v>
      </c>
      <c r="H141" s="115" t="str">
        <f>VLOOKUP(E141,VIP!$A$2:$O16138,7,FALSE)</f>
        <v>Si</v>
      </c>
      <c r="I141" s="115" t="str">
        <f>VLOOKUP(E141,VIP!$A$2:$O8103,8,FALSE)</f>
        <v>Si</v>
      </c>
      <c r="J141" s="115" t="str">
        <f>VLOOKUP(E141,VIP!$A$2:$O8053,8,FALSE)</f>
        <v>Si</v>
      </c>
      <c r="K141" s="115" t="str">
        <f>VLOOKUP(E141,VIP!$A$2:$O11627,6,0)</f>
        <v>NO</v>
      </c>
      <c r="L141" s="131" t="s">
        <v>2510</v>
      </c>
      <c r="M141" s="126" t="s">
        <v>2473</v>
      </c>
      <c r="N141" s="126" t="s">
        <v>2483</v>
      </c>
      <c r="O141" s="124" t="s">
        <v>2485</v>
      </c>
      <c r="P141" s="126"/>
      <c r="Q141" s="130" t="s">
        <v>2510</v>
      </c>
    </row>
    <row r="142" spans="1:17" ht="18" x14ac:dyDescent="0.25">
      <c r="A142" s="86" t="str">
        <f>VLOOKUP(E142,'LISTADO ATM'!$A$2:$C$894,3,0)</f>
        <v>NORTE</v>
      </c>
      <c r="B142" s="124" t="s">
        <v>2663</v>
      </c>
      <c r="C142" s="125">
        <v>44204.798344907409</v>
      </c>
      <c r="D142" s="125" t="s">
        <v>2189</v>
      </c>
      <c r="E142" s="116">
        <v>854</v>
      </c>
      <c r="F142" s="86" t="str">
        <f>VLOOKUP(E142,VIP!$A$2:$O11240,2,0)</f>
        <v>DRBR854</v>
      </c>
      <c r="G142" s="115" t="str">
        <f>VLOOKUP(E142,'LISTADO ATM'!$A$2:$B$893,2,0)</f>
        <v xml:space="preserve">ATM Centro Comercial Blanco Batista </v>
      </c>
      <c r="H142" s="115" t="str">
        <f>VLOOKUP(E142,VIP!$A$2:$O16161,7,FALSE)</f>
        <v>Si</v>
      </c>
      <c r="I142" s="115" t="str">
        <f>VLOOKUP(E142,VIP!$A$2:$O8126,8,FALSE)</f>
        <v>Si</v>
      </c>
      <c r="J142" s="115" t="str">
        <f>VLOOKUP(E142,VIP!$A$2:$O8076,8,FALSE)</f>
        <v>Si</v>
      </c>
      <c r="K142" s="115" t="str">
        <f>VLOOKUP(E142,VIP!$A$2:$O11650,6,0)</f>
        <v>NO</v>
      </c>
      <c r="L142" s="131" t="s">
        <v>2228</v>
      </c>
      <c r="M142" s="126" t="s">
        <v>2473</v>
      </c>
      <c r="N142" s="126" t="s">
        <v>2483</v>
      </c>
      <c r="O142" s="124" t="s">
        <v>2486</v>
      </c>
      <c r="P142" s="126"/>
      <c r="Q142" s="130" t="s">
        <v>2228</v>
      </c>
    </row>
    <row r="143" spans="1:17" ht="18" x14ac:dyDescent="0.25">
      <c r="A143" s="86" t="str">
        <f>VLOOKUP(E143,'LISTADO ATM'!$A$2:$C$894,3,0)</f>
        <v>ESTE</v>
      </c>
      <c r="B143" s="128" t="s">
        <v>2524</v>
      </c>
      <c r="C143" s="125">
        <v>44203.765486111108</v>
      </c>
      <c r="D143" s="125" t="s">
        <v>2189</v>
      </c>
      <c r="E143" s="116">
        <v>867</v>
      </c>
      <c r="F143" s="86" t="str">
        <f>VLOOKUP(E143,VIP!$A$2:$O11224,2,0)</f>
        <v>DRBR867</v>
      </c>
      <c r="G143" s="115" t="str">
        <f>VLOOKUP(E143,'LISTADO ATM'!$A$2:$B$893,2,0)</f>
        <v xml:space="preserve">ATM Estación Combustible Autopista El Coral </v>
      </c>
      <c r="H143" s="115" t="str">
        <f>VLOOKUP(E143,VIP!$A$2:$O16145,7,FALSE)</f>
        <v>Si</v>
      </c>
      <c r="I143" s="115" t="str">
        <f>VLOOKUP(E143,VIP!$A$2:$O8110,8,FALSE)</f>
        <v>Si</v>
      </c>
      <c r="J143" s="115" t="str">
        <f>VLOOKUP(E143,VIP!$A$2:$O8060,8,FALSE)</f>
        <v>Si</v>
      </c>
      <c r="K143" s="115" t="str">
        <f>VLOOKUP(E143,VIP!$A$2:$O11634,6,0)</f>
        <v>NO</v>
      </c>
      <c r="L143" s="131" t="s">
        <v>2441</v>
      </c>
      <c r="M143" s="126" t="s">
        <v>2473</v>
      </c>
      <c r="N143" s="126" t="s">
        <v>2483</v>
      </c>
      <c r="O143" s="124" t="s">
        <v>2486</v>
      </c>
      <c r="P143" s="130" t="s">
        <v>2596</v>
      </c>
      <c r="Q143" s="130" t="s">
        <v>2441</v>
      </c>
    </row>
    <row r="144" spans="1:17" ht="18" x14ac:dyDescent="0.25">
      <c r="A144" s="86" t="str">
        <f>VLOOKUP(E144,'LISTADO ATM'!$A$2:$C$894,3,0)</f>
        <v>DISTRITO NACIONAL</v>
      </c>
      <c r="B144" s="124" t="s">
        <v>2644</v>
      </c>
      <c r="C144" s="125">
        <v>44204.695104166669</v>
      </c>
      <c r="D144" s="125" t="s">
        <v>2189</v>
      </c>
      <c r="E144" s="116">
        <v>879</v>
      </c>
      <c r="F144" s="86" t="str">
        <f>VLOOKUP(E144,VIP!$A$2:$O11230,2,0)</f>
        <v>DRBR879</v>
      </c>
      <c r="G144" s="115" t="str">
        <f>VLOOKUP(E144,'LISTADO ATM'!$A$2:$B$893,2,0)</f>
        <v xml:space="preserve">ATM Plaza Metropolitana </v>
      </c>
      <c r="H144" s="115" t="str">
        <f>VLOOKUP(E144,VIP!$A$2:$O16151,7,FALSE)</f>
        <v>Si</v>
      </c>
      <c r="I144" s="115" t="str">
        <f>VLOOKUP(E144,VIP!$A$2:$O8116,8,FALSE)</f>
        <v>Si</v>
      </c>
      <c r="J144" s="115" t="str">
        <f>VLOOKUP(E144,VIP!$A$2:$O8066,8,FALSE)</f>
        <v>Si</v>
      </c>
      <c r="K144" s="115" t="str">
        <f>VLOOKUP(E144,VIP!$A$2:$O11640,6,0)</f>
        <v>NO</v>
      </c>
      <c r="L144" s="131" t="s">
        <v>2228</v>
      </c>
      <c r="M144" s="126" t="s">
        <v>2473</v>
      </c>
      <c r="N144" s="126" t="s">
        <v>2491</v>
      </c>
      <c r="O144" s="124" t="s">
        <v>2486</v>
      </c>
      <c r="P144" s="126"/>
      <c r="Q144" s="130" t="s">
        <v>2228</v>
      </c>
    </row>
    <row r="145" spans="1:17" ht="18" x14ac:dyDescent="0.25">
      <c r="A145" s="86" t="str">
        <f>VLOOKUP(E145,'LISTADO ATM'!$A$2:$C$894,3,0)</f>
        <v>DISTRITO NACIONAL</v>
      </c>
      <c r="B145" s="124" t="s">
        <v>2655</v>
      </c>
      <c r="C145" s="125">
        <v>44204.618275462963</v>
      </c>
      <c r="D145" s="125" t="s">
        <v>2477</v>
      </c>
      <c r="E145" s="116">
        <v>884</v>
      </c>
      <c r="F145" s="86" t="str">
        <f>VLOOKUP(E145,VIP!$A$2:$O11241,2,0)</f>
        <v>DRBR884</v>
      </c>
      <c r="G145" s="115" t="str">
        <f>VLOOKUP(E145,'LISTADO ATM'!$A$2:$B$893,2,0)</f>
        <v xml:space="preserve">ATM UNP Olé Sabana Perdida </v>
      </c>
      <c r="H145" s="115" t="str">
        <f>VLOOKUP(E145,VIP!$A$2:$O16162,7,FALSE)</f>
        <v>Si</v>
      </c>
      <c r="I145" s="115" t="str">
        <f>VLOOKUP(E145,VIP!$A$2:$O8127,8,FALSE)</f>
        <v>Si</v>
      </c>
      <c r="J145" s="115" t="str">
        <f>VLOOKUP(E145,VIP!$A$2:$O8077,8,FALSE)</f>
        <v>Si</v>
      </c>
      <c r="K145" s="115" t="str">
        <f>VLOOKUP(E145,VIP!$A$2:$O11651,6,0)</f>
        <v>NO</v>
      </c>
      <c r="L145" s="131" t="s">
        <v>2656</v>
      </c>
      <c r="M145" s="126" t="s">
        <v>2473</v>
      </c>
      <c r="N145" s="126" t="s">
        <v>2483</v>
      </c>
      <c r="O145" s="124" t="s">
        <v>2485</v>
      </c>
      <c r="P145" s="126"/>
      <c r="Q145" s="130" t="s">
        <v>2656</v>
      </c>
    </row>
    <row r="146" spans="1:17" ht="18" x14ac:dyDescent="0.25">
      <c r="A146" s="86" t="str">
        <f>VLOOKUP(E146,'LISTADO ATM'!$A$2:$C$894,3,0)</f>
        <v>DISTRITO NACIONAL</v>
      </c>
      <c r="B146" s="128" t="s">
        <v>2511</v>
      </c>
      <c r="C146" s="125">
        <v>44203.628935185188</v>
      </c>
      <c r="D146" s="125" t="s">
        <v>2189</v>
      </c>
      <c r="E146" s="116">
        <v>904</v>
      </c>
      <c r="F146" s="86" t="str">
        <f>VLOOKUP(E146,VIP!$A$2:$O11206,2,0)</f>
        <v>DRBR24B</v>
      </c>
      <c r="G146" s="115" t="str">
        <f>VLOOKUP(E146,'LISTADO ATM'!$A$2:$B$893,2,0)</f>
        <v xml:space="preserve">ATM Oficina Multicentro La Sirena Churchill </v>
      </c>
      <c r="H146" s="115" t="str">
        <f>VLOOKUP(E146,VIP!$A$2:$O16127,7,FALSE)</f>
        <v>Si</v>
      </c>
      <c r="I146" s="115" t="str">
        <f>VLOOKUP(E146,VIP!$A$2:$O8092,8,FALSE)</f>
        <v>Si</v>
      </c>
      <c r="J146" s="115" t="str">
        <f>VLOOKUP(E146,VIP!$A$2:$O8042,8,FALSE)</f>
        <v>Si</v>
      </c>
      <c r="K146" s="115" t="str">
        <f>VLOOKUP(E146,VIP!$A$2:$O11616,6,0)</f>
        <v>SI</v>
      </c>
      <c r="L146" s="131" t="s">
        <v>2228</v>
      </c>
      <c r="M146" s="126" t="s">
        <v>2473</v>
      </c>
      <c r="N146" s="126" t="s">
        <v>2491</v>
      </c>
      <c r="O146" s="124" t="s">
        <v>2486</v>
      </c>
      <c r="P146" s="127"/>
      <c r="Q146" s="130" t="s">
        <v>2228</v>
      </c>
    </row>
    <row r="147" spans="1:17" ht="18" x14ac:dyDescent="0.25">
      <c r="A147" s="86" t="str">
        <f>VLOOKUP(E147,'LISTADO ATM'!$A$2:$C$894,3,0)</f>
        <v>ESTE</v>
      </c>
      <c r="B147" s="124" t="s">
        <v>2636</v>
      </c>
      <c r="C147" s="125">
        <v>44204.720092592594</v>
      </c>
      <c r="D147" s="125" t="s">
        <v>2189</v>
      </c>
      <c r="E147" s="116">
        <v>923</v>
      </c>
      <c r="F147" s="86" t="str">
        <f>VLOOKUP(E147,VIP!$A$2:$O11222,2,0)</f>
        <v>DRBR923</v>
      </c>
      <c r="G147" s="115" t="str">
        <f>VLOOKUP(E147,'LISTADO ATM'!$A$2:$B$893,2,0)</f>
        <v xml:space="preserve">ATM Agroindustrial San Pedro de Macorís </v>
      </c>
      <c r="H147" s="115" t="str">
        <f>VLOOKUP(E147,VIP!$A$2:$O16143,7,FALSE)</f>
        <v>Si</v>
      </c>
      <c r="I147" s="115" t="str">
        <f>VLOOKUP(E147,VIP!$A$2:$O8108,8,FALSE)</f>
        <v>Si</v>
      </c>
      <c r="J147" s="115" t="str">
        <f>VLOOKUP(E147,VIP!$A$2:$O8058,8,FALSE)</f>
        <v>Si</v>
      </c>
      <c r="K147" s="115" t="str">
        <f>VLOOKUP(E147,VIP!$A$2:$O11632,6,0)</f>
        <v>NO</v>
      </c>
      <c r="L147" s="131" t="s">
        <v>2254</v>
      </c>
      <c r="M147" s="126" t="s">
        <v>2473</v>
      </c>
      <c r="N147" s="126" t="s">
        <v>2491</v>
      </c>
      <c r="O147" s="124" t="s">
        <v>2486</v>
      </c>
      <c r="P147" s="126"/>
      <c r="Q147" s="130" t="s">
        <v>2254</v>
      </c>
    </row>
    <row r="148" spans="1:17" ht="18" x14ac:dyDescent="0.25">
      <c r="A148" s="86" t="str">
        <f>VLOOKUP(E148,'LISTADO ATM'!$A$2:$C$894,3,0)</f>
        <v>DISTRITO NACIONAL</v>
      </c>
      <c r="B148" s="124" t="s">
        <v>2641</v>
      </c>
      <c r="C148" s="125">
        <v>44204.696631944447</v>
      </c>
      <c r="D148" s="125" t="s">
        <v>2189</v>
      </c>
      <c r="E148" s="116">
        <v>938</v>
      </c>
      <c r="F148" s="86" t="str">
        <f>VLOOKUP(E148,VIP!$A$2:$O11227,2,0)</f>
        <v>DRBR938</v>
      </c>
      <c r="G148" s="115" t="str">
        <f>VLOOKUP(E148,'LISTADO ATM'!$A$2:$B$893,2,0)</f>
        <v xml:space="preserve">ATM Autobanco Oficina Filadelfia Plaza </v>
      </c>
      <c r="H148" s="115" t="str">
        <f>VLOOKUP(E148,VIP!$A$2:$O16148,7,FALSE)</f>
        <v>Si</v>
      </c>
      <c r="I148" s="115" t="str">
        <f>VLOOKUP(E148,VIP!$A$2:$O8113,8,FALSE)</f>
        <v>Si</v>
      </c>
      <c r="J148" s="115" t="str">
        <f>VLOOKUP(E148,VIP!$A$2:$O8063,8,FALSE)</f>
        <v>Si</v>
      </c>
      <c r="K148" s="115" t="str">
        <f>VLOOKUP(E148,VIP!$A$2:$O11637,6,0)</f>
        <v>NO</v>
      </c>
      <c r="L148" s="131" t="s">
        <v>2228</v>
      </c>
      <c r="M148" s="126" t="s">
        <v>2473</v>
      </c>
      <c r="N148" s="126" t="s">
        <v>2491</v>
      </c>
      <c r="O148" s="124" t="s">
        <v>2486</v>
      </c>
      <c r="P148" s="126"/>
      <c r="Q148" s="130" t="s">
        <v>2228</v>
      </c>
    </row>
    <row r="149" spans="1:17" ht="18" x14ac:dyDescent="0.25">
      <c r="A149" s="86" t="str">
        <f>VLOOKUP(E149,'LISTADO ATM'!$A$2:$C$894,3,0)</f>
        <v>DISTRITO NACIONAL</v>
      </c>
      <c r="B149" s="124" t="s">
        <v>2637</v>
      </c>
      <c r="C149" s="125">
        <v>44204.712326388886</v>
      </c>
      <c r="D149" s="125" t="s">
        <v>2477</v>
      </c>
      <c r="E149" s="116">
        <v>946</v>
      </c>
      <c r="F149" s="86" t="str">
        <f>VLOOKUP(E149,VIP!$A$2:$O11223,2,0)</f>
        <v>DRBR24R</v>
      </c>
      <c r="G149" s="115" t="str">
        <f>VLOOKUP(E149,'LISTADO ATM'!$A$2:$B$893,2,0)</f>
        <v xml:space="preserve">ATM Oficina Núñez de Cáceres I </v>
      </c>
      <c r="H149" s="115" t="str">
        <f>VLOOKUP(E149,VIP!$A$2:$O16144,7,FALSE)</f>
        <v>Si</v>
      </c>
      <c r="I149" s="115" t="str">
        <f>VLOOKUP(E149,VIP!$A$2:$O8109,8,FALSE)</f>
        <v>Si</v>
      </c>
      <c r="J149" s="115" t="str">
        <f>VLOOKUP(E149,VIP!$A$2:$O8059,8,FALSE)</f>
        <v>Si</v>
      </c>
      <c r="K149" s="115" t="str">
        <f>VLOOKUP(E149,VIP!$A$2:$O11633,6,0)</f>
        <v>NO</v>
      </c>
      <c r="L149" s="131" t="s">
        <v>2510</v>
      </c>
      <c r="M149" s="126" t="s">
        <v>2473</v>
      </c>
      <c r="N149" s="126" t="s">
        <v>2483</v>
      </c>
      <c r="O149" s="124" t="s">
        <v>2485</v>
      </c>
      <c r="P149" s="126"/>
      <c r="Q149" s="130" t="s">
        <v>2510</v>
      </c>
    </row>
    <row r="150" spans="1:17" ht="18" x14ac:dyDescent="0.25">
      <c r="A150" s="86" t="str">
        <f>VLOOKUP(E150,'LISTADO ATM'!$A$2:$C$894,3,0)</f>
        <v>DISTRITO NACIONAL</v>
      </c>
      <c r="B150" s="124" t="s">
        <v>2661</v>
      </c>
      <c r="C150" s="125">
        <v>44204.875196759262</v>
      </c>
      <c r="D150" s="125" t="s">
        <v>2189</v>
      </c>
      <c r="E150" s="116">
        <v>951</v>
      </c>
      <c r="F150" s="86" t="str">
        <f>VLOOKUP(E150,VIP!$A$2:$O11238,2,0)</f>
        <v>DRBR203</v>
      </c>
      <c r="G150" s="115" t="str">
        <f>VLOOKUP(E150,'LISTADO ATM'!$A$2:$B$893,2,0)</f>
        <v xml:space="preserve">ATM Oficina Plaza Haché JFK </v>
      </c>
      <c r="H150" s="115" t="str">
        <f>VLOOKUP(E150,VIP!$A$2:$O16159,7,FALSE)</f>
        <v>Si</v>
      </c>
      <c r="I150" s="115" t="str">
        <f>VLOOKUP(E150,VIP!$A$2:$O8124,8,FALSE)</f>
        <v>Si</v>
      </c>
      <c r="J150" s="115" t="str">
        <f>VLOOKUP(E150,VIP!$A$2:$O8074,8,FALSE)</f>
        <v>Si</v>
      </c>
      <c r="K150" s="115" t="str">
        <f>VLOOKUP(E150,VIP!$A$2:$O11648,6,0)</f>
        <v>NO</v>
      </c>
      <c r="L150" s="131" t="s">
        <v>2228</v>
      </c>
      <c r="M150" s="126" t="s">
        <v>2473</v>
      </c>
      <c r="N150" s="126" t="s">
        <v>2483</v>
      </c>
      <c r="O150" s="124" t="s">
        <v>2486</v>
      </c>
      <c r="P150" s="126"/>
      <c r="Q150" s="130" t="s">
        <v>2228</v>
      </c>
    </row>
    <row r="151" spans="1:17" ht="18" x14ac:dyDescent="0.25">
      <c r="A151" s="86" t="str">
        <f>VLOOKUP(E151,'LISTADO ATM'!$A$2:$C$894,3,0)</f>
        <v>DISTRITO NACIONAL</v>
      </c>
      <c r="B151" s="124" t="s">
        <v>2640</v>
      </c>
      <c r="C151" s="125">
        <v>44204.697071759256</v>
      </c>
      <c r="D151" s="125" t="s">
        <v>2189</v>
      </c>
      <c r="E151" s="116">
        <v>957</v>
      </c>
      <c r="F151" s="86" t="str">
        <f>VLOOKUP(E151,VIP!$A$2:$O11226,2,0)</f>
        <v>DRBR23F</v>
      </c>
      <c r="G151" s="115" t="str">
        <f>VLOOKUP(E151,'LISTADO ATM'!$A$2:$B$893,2,0)</f>
        <v xml:space="preserve">ATM Oficina Venezuela </v>
      </c>
      <c r="H151" s="115" t="str">
        <f>VLOOKUP(E151,VIP!$A$2:$O16147,7,FALSE)</f>
        <v>Si</v>
      </c>
      <c r="I151" s="115" t="str">
        <f>VLOOKUP(E151,VIP!$A$2:$O8112,8,FALSE)</f>
        <v>Si</v>
      </c>
      <c r="J151" s="115" t="str">
        <f>VLOOKUP(E151,VIP!$A$2:$O8062,8,FALSE)</f>
        <v>Si</v>
      </c>
      <c r="K151" s="115" t="str">
        <f>VLOOKUP(E151,VIP!$A$2:$O11636,6,0)</f>
        <v>SI</v>
      </c>
      <c r="L151" s="131" t="s">
        <v>2228</v>
      </c>
      <c r="M151" s="126" t="s">
        <v>2473</v>
      </c>
      <c r="N151" s="126" t="s">
        <v>2491</v>
      </c>
      <c r="O151" s="124" t="s">
        <v>2486</v>
      </c>
      <c r="P151" s="126"/>
      <c r="Q151" s="130" t="s">
        <v>2228</v>
      </c>
    </row>
    <row r="152" spans="1:17" ht="18" x14ac:dyDescent="0.25">
      <c r="A152" s="86" t="str">
        <f>VLOOKUP(E152,'LISTADO ATM'!$A$2:$C$894,3,0)</f>
        <v>DISTRITO NACIONAL</v>
      </c>
      <c r="B152" s="124" t="s">
        <v>2666</v>
      </c>
      <c r="C152" s="125">
        <v>44204.768831018519</v>
      </c>
      <c r="D152" s="125" t="s">
        <v>2189</v>
      </c>
      <c r="E152" s="116">
        <v>973</v>
      </c>
      <c r="F152" s="86" t="str">
        <f>VLOOKUP(E152,VIP!$A$2:$O11243,2,0)</f>
        <v>DRBR912</v>
      </c>
      <c r="G152" s="115" t="str">
        <f>VLOOKUP(E152,'LISTADO ATM'!$A$2:$B$893,2,0)</f>
        <v xml:space="preserve">ATM Oficina Sabana de la Mar </v>
      </c>
      <c r="H152" s="115" t="str">
        <f>VLOOKUP(E152,VIP!$A$2:$O16164,7,FALSE)</f>
        <v>Si</v>
      </c>
      <c r="I152" s="115" t="str">
        <f>VLOOKUP(E152,VIP!$A$2:$O8129,8,FALSE)</f>
        <v>Si</v>
      </c>
      <c r="J152" s="115" t="str">
        <f>VLOOKUP(E152,VIP!$A$2:$O8079,8,FALSE)</f>
        <v>Si</v>
      </c>
      <c r="K152" s="115" t="str">
        <f>VLOOKUP(E152,VIP!$A$2:$O11653,6,0)</f>
        <v>NO</v>
      </c>
      <c r="L152" s="131" t="s">
        <v>2228</v>
      </c>
      <c r="M152" s="126" t="s">
        <v>2473</v>
      </c>
      <c r="N152" s="126" t="s">
        <v>2483</v>
      </c>
      <c r="O152" s="124" t="s">
        <v>2486</v>
      </c>
      <c r="P152" s="126"/>
      <c r="Q152" s="130" t="s">
        <v>2228</v>
      </c>
    </row>
    <row r="153" spans="1:17" ht="18" x14ac:dyDescent="0.25">
      <c r="A153" s="86" t="str">
        <f>VLOOKUP(E153,'LISTADO ATM'!$A$2:$C$894,3,0)</f>
        <v>NORTE</v>
      </c>
      <c r="B153" s="124" t="s">
        <v>2573</v>
      </c>
      <c r="C153" s="125">
        <v>44204.413900462961</v>
      </c>
      <c r="D153" s="125" t="s">
        <v>2481</v>
      </c>
      <c r="E153" s="116">
        <v>990</v>
      </c>
      <c r="F153" s="86" t="str">
        <f>VLOOKUP(E153,VIP!$A$2:$O11218,2,0)</f>
        <v>DRBR742</v>
      </c>
      <c r="G153" s="115" t="str">
        <f>VLOOKUP(E153,'LISTADO ATM'!$A$2:$B$893,2,0)</f>
        <v xml:space="preserve">ATM Autoservicio Bonao II </v>
      </c>
      <c r="H153" s="115" t="str">
        <f>VLOOKUP(E153,VIP!$A$2:$O16139,7,FALSE)</f>
        <v>Si</v>
      </c>
      <c r="I153" s="115" t="str">
        <f>VLOOKUP(E153,VIP!$A$2:$O8104,8,FALSE)</f>
        <v>Si</v>
      </c>
      <c r="J153" s="115" t="str">
        <f>VLOOKUP(E153,VIP!$A$2:$O8054,8,FALSE)</f>
        <v>Si</v>
      </c>
      <c r="K153" s="115" t="str">
        <f>VLOOKUP(E153,VIP!$A$2:$O11628,6,0)</f>
        <v>NO</v>
      </c>
      <c r="L153" s="131" t="s">
        <v>2579</v>
      </c>
      <c r="M153" s="126" t="s">
        <v>2473</v>
      </c>
      <c r="N153" s="126" t="s">
        <v>2483</v>
      </c>
      <c r="O153" s="124" t="s">
        <v>2488</v>
      </c>
      <c r="P153" s="126"/>
      <c r="Q153" s="130" t="s">
        <v>2579</v>
      </c>
    </row>
    <row r="154" spans="1:17" ht="18" x14ac:dyDescent="0.25">
      <c r="A154" s="86" t="str">
        <f>VLOOKUP(E154,'LISTADO ATM'!$A$2:$C$894,3,0)</f>
        <v>DISTRITO NACIONAL</v>
      </c>
      <c r="B154" s="124"/>
      <c r="C154" s="125"/>
      <c r="D154" s="125"/>
      <c r="E154" s="116">
        <v>26</v>
      </c>
      <c r="F154" s="86" t="str">
        <f>VLOOKUP(E154,VIP!$A$2:$O11233,2,0)</f>
        <v>DRBR221</v>
      </c>
      <c r="G154" s="115" t="str">
        <f>VLOOKUP(E154,'LISTADO ATM'!$A$2:$B$893,2,0)</f>
        <v>ATM S/M Jumbo San Isidro</v>
      </c>
      <c r="H154" s="115" t="str">
        <f>VLOOKUP(E154,VIP!$A$2:$O16154,7,FALSE)</f>
        <v>Si</v>
      </c>
      <c r="I154" s="115" t="str">
        <f>VLOOKUP(E154,VIP!$A$2:$O8119,8,FALSE)</f>
        <v>Si</v>
      </c>
      <c r="J154" s="115" t="str">
        <f>VLOOKUP(E154,VIP!$A$2:$O8069,8,FALSE)</f>
        <v>Si</v>
      </c>
      <c r="K154" s="115" t="str">
        <f>VLOOKUP(E154,VIP!$A$2:$O11643,6,0)</f>
        <v>NO</v>
      </c>
      <c r="L154" s="131" t="s">
        <v>2476</v>
      </c>
      <c r="M154" s="129" t="s">
        <v>2658</v>
      </c>
      <c r="N154" s="126"/>
      <c r="O154" s="124"/>
      <c r="P154" s="126"/>
      <c r="Q154" s="129" t="s">
        <v>2476</v>
      </c>
    </row>
    <row r="155" spans="1:17" ht="18" x14ac:dyDescent="0.25">
      <c r="A155" s="86" t="str">
        <f>VLOOKUP(E155,'LISTADO ATM'!$A$2:$C$894,3,0)</f>
        <v>ESTE</v>
      </c>
      <c r="B155" s="124"/>
      <c r="C155" s="125"/>
      <c r="D155" s="125"/>
      <c r="E155" s="116">
        <v>159</v>
      </c>
      <c r="F155" s="86" t="str">
        <f>VLOOKUP(E155,VIP!$A$2:$O11223,2,0)</f>
        <v>DRBR159</v>
      </c>
      <c r="G155" s="115" t="str">
        <f>VLOOKUP(E155,'LISTADO ATM'!$A$2:$B$893,2,0)</f>
        <v xml:space="preserve">ATM Hotel Dreams Bayahibe I </v>
      </c>
      <c r="H155" s="115" t="str">
        <f>VLOOKUP(E155,VIP!$A$2:$O16144,7,FALSE)</f>
        <v>Si</v>
      </c>
      <c r="I155" s="115" t="str">
        <f>VLOOKUP(E155,VIP!$A$2:$O8109,8,FALSE)</f>
        <v>Si</v>
      </c>
      <c r="J155" s="115" t="str">
        <f>VLOOKUP(E155,VIP!$A$2:$O8059,8,FALSE)</f>
        <v>Si</v>
      </c>
      <c r="K155" s="115" t="str">
        <f>VLOOKUP(E155,VIP!$A$2:$O11633,6,0)</f>
        <v>NO</v>
      </c>
      <c r="L155" s="131" t="s">
        <v>2493</v>
      </c>
      <c r="M155" s="129" t="s">
        <v>2658</v>
      </c>
      <c r="N155" s="126"/>
      <c r="O155" s="124"/>
      <c r="P155" s="126"/>
      <c r="Q155" s="129" t="s">
        <v>2493</v>
      </c>
    </row>
    <row r="156" spans="1:17" ht="18" x14ac:dyDescent="0.25">
      <c r="A156" s="86" t="str">
        <f>VLOOKUP(E156,'LISTADO ATM'!$A$2:$C$894,3,0)</f>
        <v>DISTRITO NACIONAL</v>
      </c>
      <c r="B156" s="124"/>
      <c r="C156" s="125"/>
      <c r="D156" s="125"/>
      <c r="E156" s="116">
        <v>192</v>
      </c>
      <c r="F156" s="86" t="str">
        <f>VLOOKUP(E156,VIP!$A$2:$O11235,2,0)</f>
        <v>DRBR192</v>
      </c>
      <c r="G156" s="115" t="str">
        <f>VLOOKUP(E156,'LISTADO ATM'!$A$2:$B$893,2,0)</f>
        <v xml:space="preserve">ATM Autobanco Luperón II </v>
      </c>
      <c r="H156" s="115" t="str">
        <f>VLOOKUP(E156,VIP!$A$2:$O16156,7,FALSE)</f>
        <v>Si</v>
      </c>
      <c r="I156" s="115" t="str">
        <f>VLOOKUP(E156,VIP!$A$2:$O8121,8,FALSE)</f>
        <v>Si</v>
      </c>
      <c r="J156" s="115" t="str">
        <f>VLOOKUP(E156,VIP!$A$2:$O8071,8,FALSE)</f>
        <v>Si</v>
      </c>
      <c r="K156" s="115" t="str">
        <f>VLOOKUP(E156,VIP!$A$2:$O11645,6,0)</f>
        <v>NO</v>
      </c>
      <c r="L156" s="131" t="s">
        <v>2476</v>
      </c>
      <c r="M156" s="129" t="s">
        <v>2658</v>
      </c>
      <c r="N156" s="126"/>
      <c r="O156" s="124"/>
      <c r="P156" s="126"/>
      <c r="Q156" s="129" t="s">
        <v>2476</v>
      </c>
    </row>
    <row r="157" spans="1:17" ht="18" x14ac:dyDescent="0.25">
      <c r="A157" s="86" t="str">
        <f>VLOOKUP(E157,'LISTADO ATM'!$A$2:$C$894,3,0)</f>
        <v>DISTRITO NACIONAL</v>
      </c>
      <c r="B157" s="124"/>
      <c r="C157" s="125"/>
      <c r="D157" s="125"/>
      <c r="E157" s="116">
        <v>448</v>
      </c>
      <c r="F157" s="86" t="str">
        <f>VLOOKUP(E157,VIP!$A$2:$O11220,2,0)</f>
        <v>DRBR448</v>
      </c>
      <c r="G157" s="115" t="str">
        <f>VLOOKUP(E157,'LISTADO ATM'!$A$2:$B$893,2,0)</f>
        <v xml:space="preserve">ATM Club Banco Central </v>
      </c>
      <c r="H157" s="115" t="str">
        <f>VLOOKUP(E157,VIP!$A$2:$O16141,7,FALSE)</f>
        <v>Si</v>
      </c>
      <c r="I157" s="115" t="str">
        <f>VLOOKUP(E157,VIP!$A$2:$O8106,8,FALSE)</f>
        <v>Si</v>
      </c>
      <c r="J157" s="115" t="str">
        <f>VLOOKUP(E157,VIP!$A$2:$O8056,8,FALSE)</f>
        <v>Si</v>
      </c>
      <c r="K157" s="115" t="str">
        <f>VLOOKUP(E157,VIP!$A$2:$O11630,6,0)</f>
        <v>NO</v>
      </c>
      <c r="L157" s="131" t="s">
        <v>2493</v>
      </c>
      <c r="M157" s="129" t="s">
        <v>2658</v>
      </c>
      <c r="N157" s="126"/>
      <c r="O157" s="124"/>
      <c r="P157" s="126"/>
      <c r="Q157" s="129" t="s">
        <v>2493</v>
      </c>
    </row>
    <row r="158" spans="1:17" ht="18" x14ac:dyDescent="0.25">
      <c r="A158" s="86" t="str">
        <f>VLOOKUP(E158,'LISTADO ATM'!$A$2:$C$894,3,0)</f>
        <v>DISTRITO NACIONAL</v>
      </c>
      <c r="B158" s="124"/>
      <c r="C158" s="125"/>
      <c r="D158" s="125"/>
      <c r="E158" s="116">
        <v>557</v>
      </c>
      <c r="F158" s="86" t="str">
        <f>VLOOKUP(E158,VIP!$A$2:$O11224,2,0)</f>
        <v>DRBR022</v>
      </c>
      <c r="G158" s="115" t="str">
        <f>VLOOKUP(E158,'LISTADO ATM'!$A$2:$B$893,2,0)</f>
        <v xml:space="preserve">ATM Multicentro La Sirena Ave. Mella </v>
      </c>
      <c r="H158" s="115" t="str">
        <f>VLOOKUP(E158,VIP!$A$2:$O16145,7,FALSE)</f>
        <v>Si</v>
      </c>
      <c r="I158" s="115" t="str">
        <f>VLOOKUP(E158,VIP!$A$2:$O8110,8,FALSE)</f>
        <v>Si</v>
      </c>
      <c r="J158" s="115" t="str">
        <f>VLOOKUP(E158,VIP!$A$2:$O8060,8,FALSE)</f>
        <v>Si</v>
      </c>
      <c r="K158" s="115" t="str">
        <f>VLOOKUP(E158,VIP!$A$2:$O11634,6,0)</f>
        <v>SI</v>
      </c>
      <c r="L158" s="131" t="s">
        <v>2493</v>
      </c>
      <c r="M158" s="129" t="s">
        <v>2658</v>
      </c>
      <c r="N158" s="126"/>
      <c r="O158" s="124"/>
      <c r="P158" s="126"/>
      <c r="Q158" s="129" t="s">
        <v>2493</v>
      </c>
    </row>
    <row r="159" spans="1:17" ht="18" x14ac:dyDescent="0.25">
      <c r="A159" s="86" t="str">
        <f>VLOOKUP(E159,'LISTADO ATM'!$A$2:$C$894,3,0)</f>
        <v>DISTRITO NACIONAL</v>
      </c>
      <c r="B159" s="124"/>
      <c r="C159" s="125"/>
      <c r="D159" s="125"/>
      <c r="E159" s="116">
        <v>577</v>
      </c>
      <c r="F159" s="86" t="str">
        <f>VLOOKUP(E159,VIP!$A$2:$O11232,2,0)</f>
        <v>DRBR173</v>
      </c>
      <c r="G159" s="115" t="str">
        <f>VLOOKUP(E159,'LISTADO ATM'!$A$2:$B$893,2,0)</f>
        <v xml:space="preserve">ATM Olé Ave. Duarte </v>
      </c>
      <c r="H159" s="115" t="str">
        <f>VLOOKUP(E159,VIP!$A$2:$O16153,7,FALSE)</f>
        <v>Si</v>
      </c>
      <c r="I159" s="115" t="str">
        <f>VLOOKUP(E159,VIP!$A$2:$O8118,8,FALSE)</f>
        <v>Si</v>
      </c>
      <c r="J159" s="115" t="str">
        <f>VLOOKUP(E159,VIP!$A$2:$O8068,8,FALSE)</f>
        <v>Si</v>
      </c>
      <c r="K159" s="115" t="str">
        <f>VLOOKUP(E159,VIP!$A$2:$O11642,6,0)</f>
        <v>SI</v>
      </c>
      <c r="L159" s="131" t="s">
        <v>2626</v>
      </c>
      <c r="M159" s="129" t="s">
        <v>2658</v>
      </c>
      <c r="N159" s="126"/>
      <c r="O159" s="124"/>
      <c r="P159" s="126"/>
      <c r="Q159" s="129" t="s">
        <v>2626</v>
      </c>
    </row>
    <row r="160" spans="1:17" ht="18" x14ac:dyDescent="0.25">
      <c r="A160" s="86" t="str">
        <f>VLOOKUP(E160,'LISTADO ATM'!$A$2:$C$894,3,0)</f>
        <v>NORTE</v>
      </c>
      <c r="B160" s="124"/>
      <c r="C160" s="125"/>
      <c r="D160" s="125"/>
      <c r="E160" s="116">
        <v>605</v>
      </c>
      <c r="F160" s="86" t="str">
        <f>VLOOKUP(E160,VIP!$A$2:$O11225,2,0)</f>
        <v>DRBR141</v>
      </c>
      <c r="G160" s="115" t="str">
        <f>VLOOKUP(E160,'LISTADO ATM'!$A$2:$B$893,2,0)</f>
        <v xml:space="preserve">ATM Oficina Bonao I </v>
      </c>
      <c r="H160" s="115" t="str">
        <f>VLOOKUP(E160,VIP!$A$2:$O16146,7,FALSE)</f>
        <v>Si</v>
      </c>
      <c r="I160" s="115" t="str">
        <f>VLOOKUP(E160,VIP!$A$2:$O8111,8,FALSE)</f>
        <v>Si</v>
      </c>
      <c r="J160" s="115" t="str">
        <f>VLOOKUP(E160,VIP!$A$2:$O8061,8,FALSE)</f>
        <v>Si</v>
      </c>
      <c r="K160" s="115" t="str">
        <f>VLOOKUP(E160,VIP!$A$2:$O11635,6,0)</f>
        <v>SI</v>
      </c>
      <c r="L160" s="131" t="s">
        <v>2626</v>
      </c>
      <c r="M160" s="129" t="s">
        <v>2658</v>
      </c>
      <c r="N160" s="126"/>
      <c r="O160" s="124"/>
      <c r="P160" s="126"/>
      <c r="Q160" s="129" t="s">
        <v>2626</v>
      </c>
    </row>
    <row r="161" spans="1:17" ht="18" x14ac:dyDescent="0.25">
      <c r="A161" s="86" t="str">
        <f>VLOOKUP(E161,'LISTADO ATM'!$A$2:$C$894,3,0)</f>
        <v>DISTRITO NACIONAL</v>
      </c>
      <c r="B161" s="124"/>
      <c r="C161" s="125"/>
      <c r="D161" s="125"/>
      <c r="E161" s="116">
        <v>628</v>
      </c>
      <c r="F161" s="86" t="str">
        <f>VLOOKUP(E161,VIP!$A$2:$O11228,2,0)</f>
        <v>DRBR086</v>
      </c>
      <c r="G161" s="115" t="str">
        <f>VLOOKUP(E161,'LISTADO ATM'!$A$2:$B$893,2,0)</f>
        <v xml:space="preserve">ATM Autobanco San Isidro </v>
      </c>
      <c r="H161" s="115" t="str">
        <f>VLOOKUP(E161,VIP!$A$2:$O16149,7,FALSE)</f>
        <v>Si</v>
      </c>
      <c r="I161" s="115" t="str">
        <f>VLOOKUP(E161,VIP!$A$2:$O8114,8,FALSE)</f>
        <v>Si</v>
      </c>
      <c r="J161" s="115" t="str">
        <f>VLOOKUP(E161,VIP!$A$2:$O8064,8,FALSE)</f>
        <v>Si</v>
      </c>
      <c r="K161" s="115" t="str">
        <f>VLOOKUP(E161,VIP!$A$2:$O11638,6,0)</f>
        <v>SI</v>
      </c>
      <c r="L161" s="131" t="s">
        <v>2626</v>
      </c>
      <c r="M161" s="129" t="s">
        <v>2658</v>
      </c>
      <c r="N161" s="126"/>
      <c r="O161" s="124"/>
      <c r="P161" s="126"/>
      <c r="Q161" s="129" t="s">
        <v>2626</v>
      </c>
    </row>
    <row r="162" spans="1:17" ht="18" x14ac:dyDescent="0.25">
      <c r="A162" s="86" t="str">
        <f>VLOOKUP(E162,'LISTADO ATM'!$A$2:$C$894,3,0)</f>
        <v>DISTRITO NACIONAL</v>
      </c>
      <c r="B162" s="124"/>
      <c r="C162" s="125"/>
      <c r="D162" s="125"/>
      <c r="E162" s="116">
        <v>690</v>
      </c>
      <c r="F162" s="86" t="str">
        <f>VLOOKUP(E162,VIP!$A$2:$O11222,2,0)</f>
        <v>DRBR690</v>
      </c>
      <c r="G162" s="115" t="str">
        <f>VLOOKUP(E162,'LISTADO ATM'!$A$2:$B$893,2,0)</f>
        <v>ATM Eco Petroleo Esperanza</v>
      </c>
      <c r="H162" s="115" t="str">
        <f>VLOOKUP(E162,VIP!$A$2:$O16143,7,FALSE)</f>
        <v>Si</v>
      </c>
      <c r="I162" s="115" t="str">
        <f>VLOOKUP(E162,VIP!$A$2:$O8108,8,FALSE)</f>
        <v>Si</v>
      </c>
      <c r="J162" s="115" t="str">
        <f>VLOOKUP(E162,VIP!$A$2:$O8058,8,FALSE)</f>
        <v>Si</v>
      </c>
      <c r="K162" s="115" t="str">
        <f>VLOOKUP(E162,VIP!$A$2:$O11632,6,0)</f>
        <v>NO</v>
      </c>
      <c r="L162" s="131" t="s">
        <v>2626</v>
      </c>
      <c r="M162" s="129" t="s">
        <v>2658</v>
      </c>
      <c r="N162" s="126"/>
      <c r="O162" s="124"/>
      <c r="P162" s="126"/>
      <c r="Q162" s="129" t="s">
        <v>2626</v>
      </c>
    </row>
    <row r="163" spans="1:17" ht="18" x14ac:dyDescent="0.25">
      <c r="A163" s="86" t="str">
        <f>VLOOKUP(E163,'LISTADO ATM'!$A$2:$C$894,3,0)</f>
        <v>NORTE</v>
      </c>
      <c r="B163" s="124"/>
      <c r="C163" s="125"/>
      <c r="D163" s="125"/>
      <c r="E163" s="116">
        <v>732</v>
      </c>
      <c r="F163" s="86" t="str">
        <f>VLOOKUP(E163,VIP!$A$2:$O11231,2,0)</f>
        <v>DRBR12H</v>
      </c>
      <c r="G163" s="115" t="str">
        <f>VLOOKUP(E163,'LISTADO ATM'!$A$2:$B$893,2,0)</f>
        <v xml:space="preserve">ATM Molino del Valle (Santiago) </v>
      </c>
      <c r="H163" s="115" t="str">
        <f>VLOOKUP(E163,VIP!$A$2:$O16152,7,FALSE)</f>
        <v>Si</v>
      </c>
      <c r="I163" s="115" t="str">
        <f>VLOOKUP(E163,VIP!$A$2:$O8117,8,FALSE)</f>
        <v>Si</v>
      </c>
      <c r="J163" s="115" t="str">
        <f>VLOOKUP(E163,VIP!$A$2:$O8067,8,FALSE)</f>
        <v>Si</v>
      </c>
      <c r="K163" s="115" t="str">
        <f>VLOOKUP(E163,VIP!$A$2:$O11641,6,0)</f>
        <v>NO</v>
      </c>
      <c r="L163" s="131" t="s">
        <v>2476</v>
      </c>
      <c r="M163" s="129" t="s">
        <v>2658</v>
      </c>
      <c r="N163" s="126"/>
      <c r="O163" s="124"/>
      <c r="P163" s="126"/>
      <c r="Q163" s="129" t="s">
        <v>2476</v>
      </c>
    </row>
    <row r="164" spans="1:17" ht="18" x14ac:dyDescent="0.25">
      <c r="A164" s="86" t="str">
        <f>VLOOKUP(E164,'LISTADO ATM'!$A$2:$C$894,3,0)</f>
        <v>ESTE</v>
      </c>
      <c r="B164" s="124"/>
      <c r="C164" s="125"/>
      <c r="D164" s="125"/>
      <c r="E164" s="116">
        <v>776</v>
      </c>
      <c r="F164" s="86" t="str">
        <f>VLOOKUP(E164,VIP!$A$2:$O11226,2,0)</f>
        <v>DRBR03D</v>
      </c>
      <c r="G164" s="115" t="str">
        <f>VLOOKUP(E164,'LISTADO ATM'!$A$2:$B$893,2,0)</f>
        <v xml:space="preserve">ATM Oficina Monte Plata </v>
      </c>
      <c r="H164" s="115" t="str">
        <f>VLOOKUP(E164,VIP!$A$2:$O16147,7,FALSE)</f>
        <v>Si</v>
      </c>
      <c r="I164" s="115" t="str">
        <f>VLOOKUP(E164,VIP!$A$2:$O8112,8,FALSE)</f>
        <v>Si</v>
      </c>
      <c r="J164" s="115" t="str">
        <f>VLOOKUP(E164,VIP!$A$2:$O8062,8,FALSE)</f>
        <v>Si</v>
      </c>
      <c r="K164" s="115" t="str">
        <f>VLOOKUP(E164,VIP!$A$2:$O11636,6,0)</f>
        <v>SI</v>
      </c>
      <c r="L164" s="131" t="s">
        <v>2626</v>
      </c>
      <c r="M164" s="129" t="s">
        <v>2658</v>
      </c>
      <c r="N164" s="126"/>
      <c r="O164" s="124"/>
      <c r="P164" s="126"/>
      <c r="Q164" s="129" t="s">
        <v>2626</v>
      </c>
    </row>
    <row r="165" spans="1:17" ht="18" x14ac:dyDescent="0.25">
      <c r="A165" s="86" t="str">
        <f>VLOOKUP(E165,'LISTADO ATM'!$A$2:$C$894,3,0)</f>
        <v>DISTRITO NACIONAL</v>
      </c>
      <c r="B165" s="124"/>
      <c r="C165" s="125"/>
      <c r="D165" s="125"/>
      <c r="E165" s="116">
        <v>815</v>
      </c>
      <c r="F165" s="86" t="str">
        <f>VLOOKUP(E165,VIP!$A$2:$O11219,2,0)</f>
        <v>DRBR24A</v>
      </c>
      <c r="G165" s="115" t="str">
        <f>VLOOKUP(E165,'LISTADO ATM'!$A$2:$B$893,2,0)</f>
        <v xml:space="preserve">ATM Oficina Atalaya del Mar </v>
      </c>
      <c r="H165" s="115" t="str">
        <f>VLOOKUP(E165,VIP!$A$2:$O16140,7,FALSE)</f>
        <v>Si</v>
      </c>
      <c r="I165" s="115" t="str">
        <f>VLOOKUP(E165,VIP!$A$2:$O8105,8,FALSE)</f>
        <v>Si</v>
      </c>
      <c r="J165" s="115" t="str">
        <f>VLOOKUP(E165,VIP!$A$2:$O8055,8,FALSE)</f>
        <v>Si</v>
      </c>
      <c r="K165" s="115" t="str">
        <f>VLOOKUP(E165,VIP!$A$2:$O11629,6,0)</f>
        <v>SI</v>
      </c>
      <c r="L165" s="131" t="s">
        <v>2554</v>
      </c>
      <c r="M165" s="129" t="s">
        <v>2658</v>
      </c>
      <c r="N165" s="126"/>
      <c r="O165" s="124"/>
      <c r="P165" s="126"/>
      <c r="Q165" s="129" t="s">
        <v>2554</v>
      </c>
    </row>
    <row r="166" spans="1:17" ht="18" x14ac:dyDescent="0.25">
      <c r="A166" s="86" t="str">
        <f>VLOOKUP(E166,'LISTADO ATM'!$A$2:$C$894,3,0)</f>
        <v>NORTE</v>
      </c>
      <c r="B166" s="124"/>
      <c r="C166" s="125"/>
      <c r="D166" s="125"/>
      <c r="E166" s="116">
        <v>851</v>
      </c>
      <c r="F166" s="86" t="str">
        <f>VLOOKUP(E166,VIP!$A$2:$O11221,2,0)</f>
        <v>DRBR851</v>
      </c>
      <c r="G166" s="115" t="str">
        <f>VLOOKUP(E166,'LISTADO ATM'!$A$2:$B$893,2,0)</f>
        <v xml:space="preserve">ATM Hospital Vinicio Calventi </v>
      </c>
      <c r="H166" s="115" t="str">
        <f>VLOOKUP(E166,VIP!$A$2:$O16142,7,FALSE)</f>
        <v>Si</v>
      </c>
      <c r="I166" s="115" t="str">
        <f>VLOOKUP(E166,VIP!$A$2:$O8107,8,FALSE)</f>
        <v>Si</v>
      </c>
      <c r="J166" s="115" t="str">
        <f>VLOOKUP(E166,VIP!$A$2:$O8057,8,FALSE)</f>
        <v>Si</v>
      </c>
      <c r="K166" s="115" t="str">
        <f>VLOOKUP(E166,VIP!$A$2:$O11631,6,0)</f>
        <v>NO</v>
      </c>
      <c r="L166" s="131" t="s">
        <v>2626</v>
      </c>
      <c r="M166" s="129" t="s">
        <v>2658</v>
      </c>
      <c r="N166" s="126"/>
      <c r="O166" s="124"/>
      <c r="P166" s="126"/>
      <c r="Q166" s="129" t="s">
        <v>2626</v>
      </c>
    </row>
    <row r="167" spans="1:17" ht="18" x14ac:dyDescent="0.25">
      <c r="A167" s="86" t="str">
        <f>VLOOKUP(E167,'LISTADO ATM'!$A$2:$C$894,3,0)</f>
        <v>SUR</v>
      </c>
      <c r="B167" s="124"/>
      <c r="C167" s="125"/>
      <c r="D167" s="125"/>
      <c r="E167" s="116">
        <v>873</v>
      </c>
      <c r="F167" s="86" t="str">
        <f>VLOOKUP(E167,VIP!$A$2:$O11229,2,0)</f>
        <v>DRBR873</v>
      </c>
      <c r="G167" s="115" t="str">
        <f>VLOOKUP(E167,'LISTADO ATM'!$A$2:$B$893,2,0)</f>
        <v xml:space="preserve">ATM Centro de Caja San Cristóbal II </v>
      </c>
      <c r="H167" s="115" t="str">
        <f>VLOOKUP(E167,VIP!$A$2:$O16150,7,FALSE)</f>
        <v>Si</v>
      </c>
      <c r="I167" s="115" t="str">
        <f>VLOOKUP(E167,VIP!$A$2:$O8115,8,FALSE)</f>
        <v>Si</v>
      </c>
      <c r="J167" s="115" t="str">
        <f>VLOOKUP(E167,VIP!$A$2:$O8065,8,FALSE)</f>
        <v>Si</v>
      </c>
      <c r="K167" s="115" t="str">
        <f>VLOOKUP(E167,VIP!$A$2:$O11639,6,0)</f>
        <v>SI</v>
      </c>
      <c r="L167" s="131" t="s">
        <v>2626</v>
      </c>
      <c r="M167" s="129" t="s">
        <v>2658</v>
      </c>
      <c r="N167" s="126"/>
      <c r="O167" s="124"/>
      <c r="P167" s="126"/>
      <c r="Q167" s="129" t="s">
        <v>2626</v>
      </c>
    </row>
    <row r="168" spans="1:17" ht="18" x14ac:dyDescent="0.25">
      <c r="A168" s="86" t="str">
        <f>VLOOKUP(E168,'LISTADO ATM'!$A$2:$C$894,3,0)</f>
        <v>NORTE</v>
      </c>
      <c r="B168" s="124"/>
      <c r="C168" s="125"/>
      <c r="D168" s="125"/>
      <c r="E168" s="116">
        <v>874</v>
      </c>
      <c r="F168" s="86" t="str">
        <f>VLOOKUP(E168,VIP!$A$2:$O11227,2,0)</f>
        <v>DRBR874</v>
      </c>
      <c r="G168" s="115" t="str">
        <f>VLOOKUP(E168,'LISTADO ATM'!$A$2:$B$893,2,0)</f>
        <v xml:space="preserve">ATM Zona Franca Esperanza II (Mao) </v>
      </c>
      <c r="H168" s="115" t="str">
        <f>VLOOKUP(E168,VIP!$A$2:$O16148,7,FALSE)</f>
        <v>Si</v>
      </c>
      <c r="I168" s="115" t="str">
        <f>VLOOKUP(E168,VIP!$A$2:$O8113,8,FALSE)</f>
        <v>Si</v>
      </c>
      <c r="J168" s="115" t="str">
        <f>VLOOKUP(E168,VIP!$A$2:$O8063,8,FALSE)</f>
        <v>Si</v>
      </c>
      <c r="K168" s="115" t="str">
        <f>VLOOKUP(E168,VIP!$A$2:$O11637,6,0)</f>
        <v>NO</v>
      </c>
      <c r="L168" s="131" t="s">
        <v>2626</v>
      </c>
      <c r="M168" s="129" t="s">
        <v>2658</v>
      </c>
      <c r="N168" s="126"/>
      <c r="O168" s="124"/>
      <c r="P168" s="126"/>
      <c r="Q168" s="129" t="s">
        <v>2626</v>
      </c>
    </row>
    <row r="169" spans="1:17" ht="18" x14ac:dyDescent="0.25">
      <c r="A169" s="86" t="str">
        <f>VLOOKUP(E169,'LISTADO ATM'!$A$2:$C$894,3,0)</f>
        <v>NORTE</v>
      </c>
      <c r="B169" s="124"/>
      <c r="C169" s="125"/>
      <c r="D169" s="125"/>
      <c r="E169" s="116">
        <v>895</v>
      </c>
      <c r="F169" s="86" t="str">
        <f>VLOOKUP(E169,VIP!$A$2:$O11234,2,0)</f>
        <v>DRBR895</v>
      </c>
      <c r="G169" s="115" t="str">
        <f>VLOOKUP(E169,'LISTADO ATM'!$A$2:$B$893,2,0)</f>
        <v xml:space="preserve">ATM S/M Bravo (Santiago) </v>
      </c>
      <c r="H169" s="115" t="str">
        <f>VLOOKUP(E169,VIP!$A$2:$O16155,7,FALSE)</f>
        <v>Si</v>
      </c>
      <c r="I169" s="115" t="str">
        <f>VLOOKUP(E169,VIP!$A$2:$O8120,8,FALSE)</f>
        <v>No</v>
      </c>
      <c r="J169" s="115" t="str">
        <f>VLOOKUP(E169,VIP!$A$2:$O8070,8,FALSE)</f>
        <v>No</v>
      </c>
      <c r="K169" s="115" t="str">
        <f>VLOOKUP(E169,VIP!$A$2:$O11644,6,0)</f>
        <v>NO</v>
      </c>
      <c r="L169" s="131" t="s">
        <v>2476</v>
      </c>
      <c r="M169" s="129" t="s">
        <v>2658</v>
      </c>
      <c r="N169" s="126"/>
      <c r="O169" s="124"/>
      <c r="P169" s="126"/>
      <c r="Q169" s="129" t="s">
        <v>2476</v>
      </c>
    </row>
    <row r="170" spans="1:17" ht="18" x14ac:dyDescent="0.25">
      <c r="A170" s="86" t="str">
        <f>VLOOKUP(E170,'LISTADO ATM'!$A$2:$C$894,3,0)</f>
        <v>DISTRITO NACIONAL</v>
      </c>
      <c r="B170" s="124"/>
      <c r="C170" s="125"/>
      <c r="D170" s="125"/>
      <c r="E170" s="116">
        <v>971</v>
      </c>
      <c r="F170" s="86" t="str">
        <f>VLOOKUP(E170,VIP!$A$2:$O11230,2,0)</f>
        <v>DRBR24U</v>
      </c>
      <c r="G170" s="115" t="str">
        <f>VLOOKUP(E170,'LISTADO ATM'!$A$2:$B$893,2,0)</f>
        <v xml:space="preserve">ATM Club Banreservas I </v>
      </c>
      <c r="H170" s="115" t="str">
        <f>VLOOKUP(E170,VIP!$A$2:$O16151,7,FALSE)</f>
        <v>Si</v>
      </c>
      <c r="I170" s="115" t="str">
        <f>VLOOKUP(E170,VIP!$A$2:$O8116,8,FALSE)</f>
        <v>Si</v>
      </c>
      <c r="J170" s="115" t="str">
        <f>VLOOKUP(E170,VIP!$A$2:$O8066,8,FALSE)</f>
        <v>Si</v>
      </c>
      <c r="K170" s="115" t="str">
        <f>VLOOKUP(E170,VIP!$A$2:$O11640,6,0)</f>
        <v>NO</v>
      </c>
      <c r="L170" s="131" t="s">
        <v>2476</v>
      </c>
      <c r="M170" s="129" t="s">
        <v>2658</v>
      </c>
      <c r="N170" s="126"/>
      <c r="O170" s="124"/>
      <c r="P170" s="126"/>
      <c r="Q170" s="129" t="s">
        <v>2476</v>
      </c>
    </row>
    <row r="171" spans="1:17" ht="18" x14ac:dyDescent="0.25">
      <c r="A171" s="86" t="str">
        <f>VLOOKUP(E171,'LISTADO ATM'!$A$2:$C$894,3,0)</f>
        <v>DISTRITO NACIONAL</v>
      </c>
      <c r="B171" s="124" t="s">
        <v>2606</v>
      </c>
      <c r="C171" s="125">
        <v>44204.610081018516</v>
      </c>
      <c r="D171" s="125" t="s">
        <v>2478</v>
      </c>
      <c r="E171" s="116">
        <v>314</v>
      </c>
      <c r="F171" s="86" t="str">
        <f>VLOOKUP(E171,VIP!$A$2:$O11181,2,0)</f>
        <v>DRBR314</v>
      </c>
      <c r="G171" s="115" t="str">
        <f>VLOOKUP(E171,'LISTADO ATM'!$A$2:$B$893,2,0)</f>
        <v xml:space="preserve">ATM UNP Cambita Garabito (San Cristóbal) </v>
      </c>
      <c r="H171" s="115" t="str">
        <f>VLOOKUP(E171,VIP!$A$2:$O16102,7,FALSE)</f>
        <v>Si</v>
      </c>
      <c r="I171" s="115" t="str">
        <f>VLOOKUP(E171,VIP!$A$2:$O8067,8,FALSE)</f>
        <v>Si</v>
      </c>
      <c r="J171" s="115" t="str">
        <f>VLOOKUP(E171,VIP!$A$2:$O8017,8,FALSE)</f>
        <v>Si</v>
      </c>
      <c r="K171" s="115" t="str">
        <f>VLOOKUP(E171,VIP!$A$2:$O11591,6,0)</f>
        <v>NO</v>
      </c>
      <c r="L171" s="124"/>
      <c r="M171" s="129" t="s">
        <v>2312</v>
      </c>
      <c r="N171" s="129" t="s">
        <v>2591</v>
      </c>
      <c r="O171" s="124" t="s">
        <v>2593</v>
      </c>
      <c r="P171" s="125" t="s">
        <v>2623</v>
      </c>
      <c r="Q171" s="129">
        <v>44204.635416666664</v>
      </c>
    </row>
    <row r="172" spans="1:17" ht="18" x14ac:dyDescent="0.25">
      <c r="A172" s="86" t="str">
        <f>VLOOKUP(E172,'LISTADO ATM'!$A$2:$C$894,3,0)</f>
        <v>NORTE</v>
      </c>
      <c r="B172" s="124" t="s">
        <v>2604</v>
      </c>
      <c r="C172" s="125">
        <v>44204.609293981484</v>
      </c>
      <c r="D172" s="125" t="s">
        <v>2478</v>
      </c>
      <c r="E172" s="116">
        <v>357</v>
      </c>
      <c r="F172" s="86" t="str">
        <f>VLOOKUP(E172,VIP!$A$2:$O11200,2,0)</f>
        <v>DRBR357</v>
      </c>
      <c r="G172" s="115" t="str">
        <f>VLOOKUP(E172,'LISTADO ATM'!$A$2:$B$893,2,0)</f>
        <v xml:space="preserve">ATM Universidad Nacional Evangélica (Santiago) </v>
      </c>
      <c r="H172" s="115" t="str">
        <f>VLOOKUP(E172,VIP!$A$2:$O16121,7,FALSE)</f>
        <v>Si</v>
      </c>
      <c r="I172" s="115" t="str">
        <f>VLOOKUP(E172,VIP!$A$2:$O8086,8,FALSE)</f>
        <v>Si</v>
      </c>
      <c r="J172" s="115" t="str">
        <f>VLOOKUP(E172,VIP!$A$2:$O8036,8,FALSE)</f>
        <v>Si</v>
      </c>
      <c r="K172" s="115" t="str">
        <f>VLOOKUP(E172,VIP!$A$2:$O11610,6,0)</f>
        <v>NO</v>
      </c>
      <c r="L172" s="124"/>
      <c r="M172" s="129" t="s">
        <v>2312</v>
      </c>
      <c r="N172" s="129" t="s">
        <v>2591</v>
      </c>
      <c r="O172" s="124" t="s">
        <v>2593</v>
      </c>
      <c r="P172" s="125" t="s">
        <v>2623</v>
      </c>
      <c r="Q172" s="129">
        <v>44204.631944444445</v>
      </c>
    </row>
    <row r="173" spans="1:17" ht="18" x14ac:dyDescent="0.25">
      <c r="A173" s="86" t="str">
        <f>VLOOKUP(E173,'LISTADO ATM'!$A$2:$C$894,3,0)</f>
        <v>DISTRITO NACIONAL</v>
      </c>
      <c r="B173" s="124" t="s">
        <v>2603</v>
      </c>
      <c r="C173" s="125">
        <v>44204.596018518518</v>
      </c>
      <c r="D173" s="125" t="s">
        <v>2478</v>
      </c>
      <c r="E173" s="116">
        <v>714</v>
      </c>
      <c r="F173" s="86" t="str">
        <f>VLOOKUP(E173,VIP!$A$2:$O11184,2,0)</f>
        <v>DRBR16M</v>
      </c>
      <c r="G173" s="115" t="str">
        <f>VLOOKUP(E173,'LISTADO ATM'!$A$2:$B$893,2,0)</f>
        <v xml:space="preserve">ATM Hospital de Herrera </v>
      </c>
      <c r="H173" s="115" t="str">
        <f>VLOOKUP(E173,VIP!$A$2:$O16105,7,FALSE)</f>
        <v>Si</v>
      </c>
      <c r="I173" s="115" t="str">
        <f>VLOOKUP(E173,VIP!$A$2:$O8070,8,FALSE)</f>
        <v>Si</v>
      </c>
      <c r="J173" s="115" t="str">
        <f>VLOOKUP(E173,VIP!$A$2:$O8020,8,FALSE)</f>
        <v>Si</v>
      </c>
      <c r="K173" s="115" t="str">
        <f>VLOOKUP(E173,VIP!$A$2:$O11594,6,0)</f>
        <v>NO</v>
      </c>
      <c r="L173" s="124"/>
      <c r="M173" s="129" t="s">
        <v>2312</v>
      </c>
      <c r="N173" s="129" t="s">
        <v>2591</v>
      </c>
      <c r="O173" s="124" t="s">
        <v>2594</v>
      </c>
      <c r="P173" s="125" t="s">
        <v>2623</v>
      </c>
      <c r="Q173" s="129">
        <v>44204.630555555559</v>
      </c>
    </row>
    <row r="174" spans="1:17" ht="18" x14ac:dyDescent="0.25">
      <c r="A174" s="86" t="str">
        <f>VLOOKUP(E174,'LISTADO ATM'!$A$2:$C$894,3,0)</f>
        <v>DISTRITO NACIONAL</v>
      </c>
      <c r="B174" s="124" t="s">
        <v>2605</v>
      </c>
      <c r="C174" s="125">
        <v>44204.594328703701</v>
      </c>
      <c r="D174" s="125" t="s">
        <v>2478</v>
      </c>
      <c r="E174" s="116">
        <v>930</v>
      </c>
      <c r="F174" s="86" t="str">
        <f>VLOOKUP(E174,VIP!$A$2:$O11105,2,0)</f>
        <v>DRBR930</v>
      </c>
      <c r="G174" s="115" t="str">
        <f>VLOOKUP(E174,'LISTADO ATM'!$A$2:$B$893,2,0)</f>
        <v>ATM Oficina Plaza Spring Center</v>
      </c>
      <c r="H174" s="115" t="str">
        <f>VLOOKUP(E174,VIP!$A$2:$O16026,7,FALSE)</f>
        <v>Si</v>
      </c>
      <c r="I174" s="115" t="str">
        <f>VLOOKUP(E174,VIP!$A$2:$O7991,8,FALSE)</f>
        <v>Si</v>
      </c>
      <c r="J174" s="115" t="str">
        <f>VLOOKUP(E174,VIP!$A$2:$O7941,8,FALSE)</f>
        <v>Si</v>
      </c>
      <c r="K174" s="115" t="str">
        <f>VLOOKUP(E174,VIP!$A$2:$O11515,6,0)</f>
        <v>NO</v>
      </c>
      <c r="L174" s="124"/>
      <c r="M174" s="129" t="s">
        <v>2312</v>
      </c>
      <c r="N174" s="129" t="s">
        <v>2591</v>
      </c>
      <c r="O174" s="124" t="s">
        <v>2594</v>
      </c>
      <c r="P174" s="125" t="s">
        <v>2623</v>
      </c>
      <c r="Q174" s="129">
        <v>44204.633333333331</v>
      </c>
    </row>
  </sheetData>
  <autoFilter ref="A4:Q58">
    <sortState ref="A5:Q174">
      <sortCondition ref="M4:M5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120:B1048576">
    <cfRule type="duplicateValues" dxfId="743" priority="304442"/>
  </conditionalFormatting>
  <conditionalFormatting sqref="B120:B1048576">
    <cfRule type="duplicateValues" dxfId="742" priority="304446"/>
  </conditionalFormatting>
  <conditionalFormatting sqref="B1:B4 B120:B1048576">
    <cfRule type="duplicateValues" dxfId="741" priority="304449"/>
    <cfRule type="duplicateValues" dxfId="740" priority="304450"/>
    <cfRule type="duplicateValues" dxfId="739" priority="304451"/>
  </conditionalFormatting>
  <conditionalFormatting sqref="B1:B4 B120:B1048576">
    <cfRule type="duplicateValues" dxfId="738" priority="304461"/>
    <cfRule type="duplicateValues" dxfId="737" priority="304462"/>
  </conditionalFormatting>
  <conditionalFormatting sqref="B120:B1048576">
    <cfRule type="duplicateValues" dxfId="736" priority="304469"/>
    <cfRule type="duplicateValues" dxfId="735" priority="304470"/>
    <cfRule type="duplicateValues" dxfId="734" priority="304471"/>
  </conditionalFormatting>
  <conditionalFormatting sqref="E120:E149 E1:E4 E167:E1048576">
    <cfRule type="duplicateValues" dxfId="733" priority="304482"/>
  </conditionalFormatting>
  <conditionalFormatting sqref="E120:E149 E1:E4 E167:E1048576">
    <cfRule type="duplicateValues" dxfId="732" priority="304486"/>
    <cfRule type="duplicateValues" dxfId="731" priority="304487"/>
  </conditionalFormatting>
  <conditionalFormatting sqref="E120:E149 E167:E1048576">
    <cfRule type="duplicateValues" dxfId="730" priority="304494"/>
    <cfRule type="duplicateValues" dxfId="729" priority="304495"/>
  </conditionalFormatting>
  <conditionalFormatting sqref="E120:E149 E167:E1048576">
    <cfRule type="duplicateValues" dxfId="728" priority="304500"/>
  </conditionalFormatting>
  <conditionalFormatting sqref="E120:E149 E1:E4 E167:E1048576">
    <cfRule type="duplicateValues" dxfId="727" priority="304503"/>
    <cfRule type="duplicateValues" dxfId="726" priority="304504"/>
    <cfRule type="duplicateValues" dxfId="725" priority="304505"/>
  </conditionalFormatting>
  <conditionalFormatting sqref="E120:E149 E167:E1048576">
    <cfRule type="duplicateValues" dxfId="724" priority="304515"/>
    <cfRule type="duplicateValues" dxfId="723" priority="304516"/>
    <cfRule type="duplicateValues" dxfId="722" priority="304517"/>
  </conditionalFormatting>
  <conditionalFormatting sqref="B6">
    <cfRule type="duplicateValues" dxfId="721" priority="524"/>
  </conditionalFormatting>
  <conditionalFormatting sqref="B6">
    <cfRule type="duplicateValues" dxfId="720" priority="521"/>
    <cfRule type="duplicateValues" dxfId="719" priority="522"/>
    <cfRule type="duplicateValues" dxfId="718" priority="523"/>
  </conditionalFormatting>
  <conditionalFormatting sqref="B6">
    <cfRule type="duplicateValues" dxfId="717" priority="519"/>
    <cfRule type="duplicateValues" dxfId="716" priority="520"/>
  </conditionalFormatting>
  <conditionalFormatting sqref="B6">
    <cfRule type="duplicateValues" dxfId="715" priority="518"/>
  </conditionalFormatting>
  <conditionalFormatting sqref="B6">
    <cfRule type="duplicateValues" dxfId="714" priority="517"/>
  </conditionalFormatting>
  <conditionalFormatting sqref="B7">
    <cfRule type="duplicateValues" dxfId="713" priority="516"/>
  </conditionalFormatting>
  <conditionalFormatting sqref="B7">
    <cfRule type="duplicateValues" dxfId="712" priority="513"/>
    <cfRule type="duplicateValues" dxfId="711" priority="514"/>
    <cfRule type="duplicateValues" dxfId="710" priority="515"/>
  </conditionalFormatting>
  <conditionalFormatting sqref="B7">
    <cfRule type="duplicateValues" dxfId="709" priority="511"/>
    <cfRule type="duplicateValues" dxfId="708" priority="512"/>
  </conditionalFormatting>
  <conditionalFormatting sqref="B7">
    <cfRule type="duplicateValues" dxfId="707" priority="510"/>
  </conditionalFormatting>
  <conditionalFormatting sqref="B7">
    <cfRule type="duplicateValues" dxfId="706" priority="509"/>
  </conditionalFormatting>
  <conditionalFormatting sqref="B8">
    <cfRule type="duplicateValues" dxfId="705" priority="508"/>
  </conditionalFormatting>
  <conditionalFormatting sqref="B8">
    <cfRule type="duplicateValues" dxfId="704" priority="505"/>
    <cfRule type="duplicateValues" dxfId="703" priority="506"/>
    <cfRule type="duplicateValues" dxfId="702" priority="507"/>
  </conditionalFormatting>
  <conditionalFormatting sqref="B8">
    <cfRule type="duplicateValues" dxfId="701" priority="503"/>
    <cfRule type="duplicateValues" dxfId="700" priority="504"/>
  </conditionalFormatting>
  <conditionalFormatting sqref="B58">
    <cfRule type="duplicateValues" dxfId="699" priority="502"/>
  </conditionalFormatting>
  <conditionalFormatting sqref="B58">
    <cfRule type="duplicateValues" dxfId="698" priority="501"/>
  </conditionalFormatting>
  <conditionalFormatting sqref="B58">
    <cfRule type="duplicateValues" dxfId="697" priority="498"/>
    <cfRule type="duplicateValues" dxfId="696" priority="499"/>
    <cfRule type="duplicateValues" dxfId="695" priority="500"/>
  </conditionalFormatting>
  <conditionalFormatting sqref="B58">
    <cfRule type="duplicateValues" dxfId="694" priority="496"/>
    <cfRule type="duplicateValues" dxfId="693" priority="497"/>
  </conditionalFormatting>
  <conditionalFormatting sqref="B58">
    <cfRule type="duplicateValues" dxfId="692" priority="493"/>
    <cfRule type="duplicateValues" dxfId="691" priority="494"/>
    <cfRule type="duplicateValues" dxfId="690" priority="495"/>
  </conditionalFormatting>
  <conditionalFormatting sqref="B58">
    <cfRule type="duplicateValues" dxfId="689" priority="492"/>
  </conditionalFormatting>
  <conditionalFormatting sqref="B58">
    <cfRule type="duplicateValues" dxfId="688" priority="491"/>
  </conditionalFormatting>
  <conditionalFormatting sqref="B58">
    <cfRule type="duplicateValues" dxfId="687" priority="488"/>
    <cfRule type="duplicateValues" dxfId="686" priority="489"/>
    <cfRule type="duplicateValues" dxfId="685" priority="490"/>
  </conditionalFormatting>
  <conditionalFormatting sqref="B58">
    <cfRule type="duplicateValues" dxfId="684" priority="486"/>
    <cfRule type="duplicateValues" dxfId="683" priority="487"/>
  </conditionalFormatting>
  <conditionalFormatting sqref="B58">
    <cfRule type="duplicateValues" dxfId="682" priority="485"/>
  </conditionalFormatting>
  <conditionalFormatting sqref="B58">
    <cfRule type="duplicateValues" dxfId="681" priority="482"/>
    <cfRule type="duplicateValues" dxfId="680" priority="483"/>
    <cfRule type="duplicateValues" dxfId="679" priority="484"/>
  </conditionalFormatting>
  <conditionalFormatting sqref="B58">
    <cfRule type="duplicateValues" dxfId="678" priority="480"/>
    <cfRule type="duplicateValues" dxfId="677" priority="481"/>
  </conditionalFormatting>
  <conditionalFormatting sqref="B59">
    <cfRule type="duplicateValues" dxfId="676" priority="479"/>
  </conditionalFormatting>
  <conditionalFormatting sqref="B59">
    <cfRule type="duplicateValues" dxfId="675" priority="478"/>
  </conditionalFormatting>
  <conditionalFormatting sqref="B59">
    <cfRule type="duplicateValues" dxfId="674" priority="475"/>
    <cfRule type="duplicateValues" dxfId="673" priority="476"/>
    <cfRule type="duplicateValues" dxfId="672" priority="477"/>
  </conditionalFormatting>
  <conditionalFormatting sqref="B59">
    <cfRule type="duplicateValues" dxfId="671" priority="473"/>
    <cfRule type="duplicateValues" dxfId="670" priority="474"/>
  </conditionalFormatting>
  <conditionalFormatting sqref="B59">
    <cfRule type="duplicateValues" dxfId="669" priority="470"/>
    <cfRule type="duplicateValues" dxfId="668" priority="471"/>
    <cfRule type="duplicateValues" dxfId="667" priority="472"/>
  </conditionalFormatting>
  <conditionalFormatting sqref="B59">
    <cfRule type="duplicateValues" dxfId="666" priority="469"/>
  </conditionalFormatting>
  <conditionalFormatting sqref="B59">
    <cfRule type="duplicateValues" dxfId="665" priority="468"/>
  </conditionalFormatting>
  <conditionalFormatting sqref="B59">
    <cfRule type="duplicateValues" dxfId="664" priority="465"/>
    <cfRule type="duplicateValues" dxfId="663" priority="466"/>
    <cfRule type="duplicateValues" dxfId="662" priority="467"/>
  </conditionalFormatting>
  <conditionalFormatting sqref="B59">
    <cfRule type="duplicateValues" dxfId="661" priority="463"/>
    <cfRule type="duplicateValues" dxfId="660" priority="464"/>
  </conditionalFormatting>
  <conditionalFormatting sqref="B59">
    <cfRule type="duplicateValues" dxfId="659" priority="462"/>
  </conditionalFormatting>
  <conditionalFormatting sqref="B59">
    <cfRule type="duplicateValues" dxfId="658" priority="459"/>
    <cfRule type="duplicateValues" dxfId="657" priority="460"/>
    <cfRule type="duplicateValues" dxfId="656" priority="461"/>
  </conditionalFormatting>
  <conditionalFormatting sqref="B59">
    <cfRule type="duplicateValues" dxfId="655" priority="457"/>
    <cfRule type="duplicateValues" dxfId="654" priority="458"/>
  </conditionalFormatting>
  <conditionalFormatting sqref="B60">
    <cfRule type="duplicateValues" dxfId="653" priority="456"/>
  </conditionalFormatting>
  <conditionalFormatting sqref="B60">
    <cfRule type="duplicateValues" dxfId="652" priority="455"/>
  </conditionalFormatting>
  <conditionalFormatting sqref="B60">
    <cfRule type="duplicateValues" dxfId="651" priority="452"/>
    <cfRule type="duplicateValues" dxfId="650" priority="453"/>
    <cfRule type="duplicateValues" dxfId="649" priority="454"/>
  </conditionalFormatting>
  <conditionalFormatting sqref="B60">
    <cfRule type="duplicateValues" dxfId="648" priority="450"/>
    <cfRule type="duplicateValues" dxfId="647" priority="451"/>
  </conditionalFormatting>
  <conditionalFormatting sqref="B60">
    <cfRule type="duplicateValues" dxfId="646" priority="447"/>
    <cfRule type="duplicateValues" dxfId="645" priority="448"/>
    <cfRule type="duplicateValues" dxfId="644" priority="449"/>
  </conditionalFormatting>
  <conditionalFormatting sqref="B60">
    <cfRule type="duplicateValues" dxfId="643" priority="446"/>
  </conditionalFormatting>
  <conditionalFormatting sqref="B60">
    <cfRule type="duplicateValues" dxfId="642" priority="445"/>
  </conditionalFormatting>
  <conditionalFormatting sqref="B60">
    <cfRule type="duplicateValues" dxfId="641" priority="442"/>
    <cfRule type="duplicateValues" dxfId="640" priority="443"/>
    <cfRule type="duplicateValues" dxfId="639" priority="444"/>
  </conditionalFormatting>
  <conditionalFormatting sqref="B60">
    <cfRule type="duplicateValues" dxfId="638" priority="440"/>
    <cfRule type="duplicateValues" dxfId="637" priority="441"/>
  </conditionalFormatting>
  <conditionalFormatting sqref="B60">
    <cfRule type="duplicateValues" dxfId="636" priority="439"/>
  </conditionalFormatting>
  <conditionalFormatting sqref="B60">
    <cfRule type="duplicateValues" dxfId="635" priority="436"/>
    <cfRule type="duplicateValues" dxfId="634" priority="437"/>
    <cfRule type="duplicateValues" dxfId="633" priority="438"/>
  </conditionalFormatting>
  <conditionalFormatting sqref="B60">
    <cfRule type="duplicateValues" dxfId="632" priority="434"/>
    <cfRule type="duplicateValues" dxfId="631" priority="435"/>
  </conditionalFormatting>
  <conditionalFormatting sqref="B45:B53">
    <cfRule type="duplicateValues" dxfId="630" priority="433"/>
  </conditionalFormatting>
  <conditionalFormatting sqref="B45:B53">
    <cfRule type="duplicateValues" dxfId="629" priority="430"/>
    <cfRule type="duplicateValues" dxfId="628" priority="431"/>
    <cfRule type="duplicateValues" dxfId="627" priority="432"/>
  </conditionalFormatting>
  <conditionalFormatting sqref="B45:B53">
    <cfRule type="duplicateValues" dxfId="626" priority="428"/>
    <cfRule type="duplicateValues" dxfId="625" priority="429"/>
  </conditionalFormatting>
  <conditionalFormatting sqref="B54:B57">
    <cfRule type="duplicateValues" dxfId="624" priority="427"/>
  </conditionalFormatting>
  <conditionalFormatting sqref="B54:B57">
    <cfRule type="duplicateValues" dxfId="623" priority="424"/>
    <cfRule type="duplicateValues" dxfId="622" priority="425"/>
    <cfRule type="duplicateValues" dxfId="621" priority="426"/>
  </conditionalFormatting>
  <conditionalFormatting sqref="B54:B57">
    <cfRule type="duplicateValues" dxfId="620" priority="422"/>
    <cfRule type="duplicateValues" dxfId="619" priority="423"/>
  </conditionalFormatting>
  <conditionalFormatting sqref="B39:B44">
    <cfRule type="duplicateValues" dxfId="618" priority="421"/>
  </conditionalFormatting>
  <conditionalFormatting sqref="B39:B44">
    <cfRule type="duplicateValues" dxfId="617" priority="418"/>
    <cfRule type="duplicateValues" dxfId="616" priority="419"/>
    <cfRule type="duplicateValues" dxfId="615" priority="420"/>
  </conditionalFormatting>
  <conditionalFormatting sqref="B39:B44">
    <cfRule type="duplicateValues" dxfId="614" priority="416"/>
    <cfRule type="duplicateValues" dxfId="613" priority="417"/>
  </conditionalFormatting>
  <conditionalFormatting sqref="B5">
    <cfRule type="duplicateValues" dxfId="612" priority="409"/>
  </conditionalFormatting>
  <conditionalFormatting sqref="B5">
    <cfRule type="duplicateValues" dxfId="611" priority="406"/>
    <cfRule type="duplicateValues" dxfId="610" priority="407"/>
    <cfRule type="duplicateValues" dxfId="609" priority="408"/>
  </conditionalFormatting>
  <conditionalFormatting sqref="B5">
    <cfRule type="duplicateValues" dxfId="608" priority="404"/>
    <cfRule type="duplicateValues" dxfId="607" priority="405"/>
  </conditionalFormatting>
  <conditionalFormatting sqref="B9:B11">
    <cfRule type="duplicateValues" dxfId="606" priority="392"/>
  </conditionalFormatting>
  <conditionalFormatting sqref="B9:B11">
    <cfRule type="duplicateValues" dxfId="605" priority="389"/>
    <cfRule type="duplicateValues" dxfId="604" priority="390"/>
    <cfRule type="duplicateValues" dxfId="603" priority="391"/>
  </conditionalFormatting>
  <conditionalFormatting sqref="B9:B11">
    <cfRule type="duplicateValues" dxfId="602" priority="387"/>
    <cfRule type="duplicateValues" dxfId="601" priority="388"/>
  </conditionalFormatting>
  <conditionalFormatting sqref="E6">
    <cfRule type="duplicateValues" dxfId="600" priority="380"/>
  </conditionalFormatting>
  <conditionalFormatting sqref="E6">
    <cfRule type="duplicateValues" dxfId="599" priority="378"/>
    <cfRule type="duplicateValues" dxfId="598" priority="379"/>
  </conditionalFormatting>
  <conditionalFormatting sqref="E6">
    <cfRule type="duplicateValues" dxfId="597" priority="375"/>
    <cfRule type="duplicateValues" dxfId="596" priority="376"/>
    <cfRule type="duplicateValues" dxfId="595" priority="377"/>
  </conditionalFormatting>
  <conditionalFormatting sqref="E6">
    <cfRule type="duplicateValues" dxfId="594" priority="374"/>
  </conditionalFormatting>
  <conditionalFormatting sqref="E6">
    <cfRule type="duplicateValues" dxfId="593" priority="373"/>
  </conditionalFormatting>
  <conditionalFormatting sqref="E7">
    <cfRule type="duplicateValues" dxfId="592" priority="372"/>
  </conditionalFormatting>
  <conditionalFormatting sqref="E7">
    <cfRule type="duplicateValues" dxfId="591" priority="370"/>
    <cfRule type="duplicateValues" dxfId="590" priority="371"/>
  </conditionalFormatting>
  <conditionalFormatting sqref="E7">
    <cfRule type="duplicateValues" dxfId="589" priority="367"/>
    <cfRule type="duplicateValues" dxfId="588" priority="368"/>
    <cfRule type="duplicateValues" dxfId="587" priority="369"/>
  </conditionalFormatting>
  <conditionalFormatting sqref="E7">
    <cfRule type="duplicateValues" dxfId="586" priority="366"/>
  </conditionalFormatting>
  <conditionalFormatting sqref="E7">
    <cfRule type="duplicateValues" dxfId="585" priority="365"/>
  </conditionalFormatting>
  <conditionalFormatting sqref="E8">
    <cfRule type="duplicateValues" dxfId="584" priority="364"/>
  </conditionalFormatting>
  <conditionalFormatting sqref="E8">
    <cfRule type="duplicateValues" dxfId="583" priority="362"/>
    <cfRule type="duplicateValues" dxfId="582" priority="363"/>
  </conditionalFormatting>
  <conditionalFormatting sqref="E8">
    <cfRule type="duplicateValues" dxfId="581" priority="359"/>
    <cfRule type="duplicateValues" dxfId="580" priority="360"/>
    <cfRule type="duplicateValues" dxfId="579" priority="361"/>
  </conditionalFormatting>
  <conditionalFormatting sqref="E25:E36">
    <cfRule type="duplicateValues" dxfId="578" priority="348"/>
  </conditionalFormatting>
  <conditionalFormatting sqref="E25:E36">
    <cfRule type="duplicateValues" dxfId="577" priority="346"/>
    <cfRule type="duplicateValues" dxfId="576" priority="347"/>
  </conditionalFormatting>
  <conditionalFormatting sqref="E25:E36">
    <cfRule type="duplicateValues" dxfId="575" priority="344"/>
    <cfRule type="duplicateValues" dxfId="574" priority="345"/>
  </conditionalFormatting>
  <conditionalFormatting sqref="E25:E36">
    <cfRule type="duplicateValues" dxfId="573" priority="343"/>
  </conditionalFormatting>
  <conditionalFormatting sqref="E25:E36">
    <cfRule type="duplicateValues" dxfId="572" priority="340"/>
    <cfRule type="duplicateValues" dxfId="571" priority="341"/>
    <cfRule type="duplicateValues" dxfId="570" priority="342"/>
  </conditionalFormatting>
  <conditionalFormatting sqref="E25:E36">
    <cfRule type="duplicateValues" dxfId="569" priority="337"/>
    <cfRule type="duplicateValues" dxfId="568" priority="338"/>
    <cfRule type="duplicateValues" dxfId="567" priority="339"/>
  </conditionalFormatting>
  <conditionalFormatting sqref="E25:E36">
    <cfRule type="duplicateValues" dxfId="566" priority="336"/>
  </conditionalFormatting>
  <conditionalFormatting sqref="E25:E36">
    <cfRule type="duplicateValues" dxfId="565" priority="335"/>
  </conditionalFormatting>
  <conditionalFormatting sqref="E25:E36">
    <cfRule type="duplicateValues" dxfId="564" priority="333"/>
    <cfRule type="duplicateValues" dxfId="563" priority="334"/>
  </conditionalFormatting>
  <conditionalFormatting sqref="E25:E36">
    <cfRule type="duplicateValues" dxfId="562" priority="330"/>
    <cfRule type="duplicateValues" dxfId="561" priority="331"/>
    <cfRule type="duplicateValues" dxfId="560" priority="332"/>
  </conditionalFormatting>
  <conditionalFormatting sqref="E58">
    <cfRule type="duplicateValues" dxfId="559" priority="328"/>
    <cfRule type="duplicateValues" dxfId="558" priority="329"/>
  </conditionalFormatting>
  <conditionalFormatting sqref="E58">
    <cfRule type="duplicateValues" dxfId="557" priority="325"/>
    <cfRule type="duplicateValues" dxfId="556" priority="326"/>
    <cfRule type="duplicateValues" dxfId="555" priority="327"/>
  </conditionalFormatting>
  <conditionalFormatting sqref="E58">
    <cfRule type="duplicateValues" dxfId="554" priority="321"/>
    <cfRule type="duplicateValues" dxfId="553" priority="322"/>
    <cfRule type="duplicateValues" dxfId="552" priority="323"/>
    <cfRule type="duplicateValues" dxfId="551" priority="324"/>
  </conditionalFormatting>
  <conditionalFormatting sqref="E58">
    <cfRule type="duplicateValues" dxfId="550" priority="320"/>
  </conditionalFormatting>
  <conditionalFormatting sqref="E59">
    <cfRule type="duplicateValues" dxfId="549" priority="318"/>
    <cfRule type="duplicateValues" dxfId="548" priority="319"/>
  </conditionalFormatting>
  <conditionalFormatting sqref="E59">
    <cfRule type="duplicateValues" dxfId="547" priority="315"/>
    <cfRule type="duplicateValues" dxfId="546" priority="316"/>
    <cfRule type="duplicateValues" dxfId="545" priority="317"/>
  </conditionalFormatting>
  <conditionalFormatting sqref="E59">
    <cfRule type="duplicateValues" dxfId="544" priority="311"/>
    <cfRule type="duplicateValues" dxfId="543" priority="312"/>
    <cfRule type="duplicateValues" dxfId="542" priority="313"/>
    <cfRule type="duplicateValues" dxfId="541" priority="314"/>
  </conditionalFormatting>
  <conditionalFormatting sqref="E59">
    <cfRule type="duplicateValues" dxfId="540" priority="310"/>
  </conditionalFormatting>
  <conditionalFormatting sqref="E60">
    <cfRule type="duplicateValues" dxfId="539" priority="308"/>
    <cfRule type="duplicateValues" dxfId="538" priority="309"/>
  </conditionalFormatting>
  <conditionalFormatting sqref="E60">
    <cfRule type="duplicateValues" dxfId="537" priority="305"/>
    <cfRule type="duplicateValues" dxfId="536" priority="306"/>
    <cfRule type="duplicateValues" dxfId="535" priority="307"/>
  </conditionalFormatting>
  <conditionalFormatting sqref="E60">
    <cfRule type="duplicateValues" dxfId="534" priority="301"/>
    <cfRule type="duplicateValues" dxfId="533" priority="302"/>
    <cfRule type="duplicateValues" dxfId="532" priority="303"/>
    <cfRule type="duplicateValues" dxfId="531" priority="304"/>
  </conditionalFormatting>
  <conditionalFormatting sqref="E60">
    <cfRule type="duplicateValues" dxfId="530" priority="300"/>
  </conditionalFormatting>
  <conditionalFormatting sqref="E61">
    <cfRule type="duplicateValues" dxfId="529" priority="298"/>
    <cfRule type="duplicateValues" dxfId="528" priority="299"/>
  </conditionalFormatting>
  <conditionalFormatting sqref="E61">
    <cfRule type="duplicateValues" dxfId="527" priority="295"/>
    <cfRule type="duplicateValues" dxfId="526" priority="296"/>
    <cfRule type="duplicateValues" dxfId="525" priority="297"/>
  </conditionalFormatting>
  <conditionalFormatting sqref="E61">
    <cfRule type="duplicateValues" dxfId="524" priority="291"/>
    <cfRule type="duplicateValues" dxfId="523" priority="292"/>
    <cfRule type="duplicateValues" dxfId="522" priority="293"/>
    <cfRule type="duplicateValues" dxfId="521" priority="294"/>
  </conditionalFormatting>
  <conditionalFormatting sqref="E61">
    <cfRule type="duplicateValues" dxfId="520" priority="290"/>
  </conditionalFormatting>
  <conditionalFormatting sqref="E62">
    <cfRule type="duplicateValues" dxfId="519" priority="288"/>
    <cfRule type="duplicateValues" dxfId="518" priority="289"/>
  </conditionalFormatting>
  <conditionalFormatting sqref="E62">
    <cfRule type="duplicateValues" dxfId="517" priority="285"/>
    <cfRule type="duplicateValues" dxfId="516" priority="286"/>
    <cfRule type="duplicateValues" dxfId="515" priority="287"/>
  </conditionalFormatting>
  <conditionalFormatting sqref="E62">
    <cfRule type="duplicateValues" dxfId="514" priority="281"/>
    <cfRule type="duplicateValues" dxfId="513" priority="282"/>
    <cfRule type="duplicateValues" dxfId="512" priority="283"/>
    <cfRule type="duplicateValues" dxfId="511" priority="284"/>
  </conditionalFormatting>
  <conditionalFormatting sqref="E62">
    <cfRule type="duplicateValues" dxfId="510" priority="280"/>
  </conditionalFormatting>
  <conditionalFormatting sqref="E63:E70">
    <cfRule type="duplicateValues" dxfId="509" priority="278"/>
    <cfRule type="duplicateValues" dxfId="508" priority="279"/>
  </conditionalFormatting>
  <conditionalFormatting sqref="E63:E70">
    <cfRule type="duplicateValues" dxfId="507" priority="275"/>
    <cfRule type="duplicateValues" dxfId="506" priority="276"/>
    <cfRule type="duplicateValues" dxfId="505" priority="277"/>
  </conditionalFormatting>
  <conditionalFormatting sqref="E63:E70">
    <cfRule type="duplicateValues" dxfId="504" priority="271"/>
    <cfRule type="duplicateValues" dxfId="503" priority="272"/>
    <cfRule type="duplicateValues" dxfId="502" priority="273"/>
    <cfRule type="duplicateValues" dxfId="501" priority="274"/>
  </conditionalFormatting>
  <conditionalFormatting sqref="E63:E70">
    <cfRule type="duplicateValues" dxfId="500" priority="270"/>
  </conditionalFormatting>
  <conditionalFormatting sqref="E45:E53">
    <cfRule type="duplicateValues" dxfId="499" priority="262"/>
    <cfRule type="duplicateValues" dxfId="498" priority="263"/>
  </conditionalFormatting>
  <conditionalFormatting sqref="E45:E53">
    <cfRule type="duplicateValues" dxfId="497" priority="259"/>
    <cfRule type="duplicateValues" dxfId="496" priority="260"/>
    <cfRule type="duplicateValues" dxfId="495" priority="261"/>
  </conditionalFormatting>
  <conditionalFormatting sqref="E45:E53">
    <cfRule type="duplicateValues" dxfId="494" priority="255"/>
    <cfRule type="duplicateValues" dxfId="493" priority="256"/>
    <cfRule type="duplicateValues" dxfId="492" priority="257"/>
    <cfRule type="duplicateValues" dxfId="491" priority="258"/>
  </conditionalFormatting>
  <conditionalFormatting sqref="E45:E53">
    <cfRule type="duplicateValues" dxfId="490" priority="254"/>
  </conditionalFormatting>
  <conditionalFormatting sqref="E54:E57">
    <cfRule type="duplicateValues" dxfId="489" priority="252"/>
    <cfRule type="duplicateValues" dxfId="488" priority="253"/>
  </conditionalFormatting>
  <conditionalFormatting sqref="E54:E57">
    <cfRule type="duplicateValues" dxfId="487" priority="249"/>
    <cfRule type="duplicateValues" dxfId="486" priority="250"/>
    <cfRule type="duplicateValues" dxfId="485" priority="251"/>
  </conditionalFormatting>
  <conditionalFormatting sqref="E54:E57">
    <cfRule type="duplicateValues" dxfId="484" priority="245"/>
    <cfRule type="duplicateValues" dxfId="483" priority="246"/>
    <cfRule type="duplicateValues" dxfId="482" priority="247"/>
    <cfRule type="duplicateValues" dxfId="481" priority="248"/>
  </conditionalFormatting>
  <conditionalFormatting sqref="E54:E57">
    <cfRule type="duplicateValues" dxfId="480" priority="244"/>
  </conditionalFormatting>
  <conditionalFormatting sqref="E39:E44">
    <cfRule type="duplicateValues" dxfId="479" priority="242"/>
    <cfRule type="duplicateValues" dxfId="478" priority="243"/>
  </conditionalFormatting>
  <conditionalFormatting sqref="E39:E44">
    <cfRule type="duplicateValues" dxfId="477" priority="239"/>
    <cfRule type="duplicateValues" dxfId="476" priority="240"/>
    <cfRule type="duplicateValues" dxfId="475" priority="241"/>
  </conditionalFormatting>
  <conditionalFormatting sqref="E39:E44">
    <cfRule type="duplicateValues" dxfId="474" priority="235"/>
    <cfRule type="duplicateValues" dxfId="473" priority="236"/>
    <cfRule type="duplicateValues" dxfId="472" priority="237"/>
    <cfRule type="duplicateValues" dxfId="471" priority="238"/>
  </conditionalFormatting>
  <conditionalFormatting sqref="E39:E44">
    <cfRule type="duplicateValues" dxfId="470" priority="234"/>
  </conditionalFormatting>
  <conditionalFormatting sqref="E81">
    <cfRule type="duplicateValues" dxfId="469" priority="231"/>
    <cfRule type="duplicateValues" dxfId="468" priority="232"/>
    <cfRule type="duplicateValues" dxfId="467" priority="233"/>
  </conditionalFormatting>
  <conditionalFormatting sqref="E81">
    <cfRule type="duplicateValues" dxfId="466" priority="228"/>
    <cfRule type="duplicateValues" dxfId="465" priority="229"/>
    <cfRule type="duplicateValues" dxfId="464" priority="230"/>
  </conditionalFormatting>
  <conditionalFormatting sqref="E81">
    <cfRule type="duplicateValues" dxfId="463" priority="224"/>
    <cfRule type="duplicateValues" dxfId="462" priority="225"/>
    <cfRule type="duplicateValues" dxfId="461" priority="226"/>
    <cfRule type="duplicateValues" dxfId="460" priority="227"/>
  </conditionalFormatting>
  <conditionalFormatting sqref="E81">
    <cfRule type="duplicateValues" dxfId="459" priority="223"/>
  </conditionalFormatting>
  <conditionalFormatting sqref="E81">
    <cfRule type="duplicateValues" dxfId="458" priority="222"/>
  </conditionalFormatting>
  <conditionalFormatting sqref="E81">
    <cfRule type="duplicateValues" dxfId="457" priority="220"/>
    <cfRule type="duplicateValues" dxfId="456" priority="221"/>
  </conditionalFormatting>
  <conditionalFormatting sqref="E82">
    <cfRule type="duplicateValues" dxfId="455" priority="217"/>
    <cfRule type="duplicateValues" dxfId="454" priority="218"/>
    <cfRule type="duplicateValues" dxfId="453" priority="219"/>
  </conditionalFormatting>
  <conditionalFormatting sqref="E82">
    <cfRule type="duplicateValues" dxfId="452" priority="214"/>
    <cfRule type="duplicateValues" dxfId="451" priority="215"/>
    <cfRule type="duplicateValues" dxfId="450" priority="216"/>
  </conditionalFormatting>
  <conditionalFormatting sqref="E82">
    <cfRule type="duplicateValues" dxfId="449" priority="210"/>
    <cfRule type="duplicateValues" dxfId="448" priority="211"/>
    <cfRule type="duplicateValues" dxfId="447" priority="212"/>
    <cfRule type="duplicateValues" dxfId="446" priority="213"/>
  </conditionalFormatting>
  <conditionalFormatting sqref="E82">
    <cfRule type="duplicateValues" dxfId="445" priority="209"/>
  </conditionalFormatting>
  <conditionalFormatting sqref="E82">
    <cfRule type="duplicateValues" dxfId="444" priority="208"/>
  </conditionalFormatting>
  <conditionalFormatting sqref="E82">
    <cfRule type="duplicateValues" dxfId="443" priority="206"/>
    <cfRule type="duplicateValues" dxfId="442" priority="207"/>
  </conditionalFormatting>
  <conditionalFormatting sqref="E83">
    <cfRule type="duplicateValues" dxfId="441" priority="203"/>
    <cfRule type="duplicateValues" dxfId="440" priority="204"/>
    <cfRule type="duplicateValues" dxfId="439" priority="205"/>
  </conditionalFormatting>
  <conditionalFormatting sqref="E83">
    <cfRule type="duplicateValues" dxfId="438" priority="200"/>
    <cfRule type="duplicateValues" dxfId="437" priority="201"/>
    <cfRule type="duplicateValues" dxfId="436" priority="202"/>
  </conditionalFormatting>
  <conditionalFormatting sqref="E83">
    <cfRule type="duplicateValues" dxfId="435" priority="196"/>
    <cfRule type="duplicateValues" dxfId="434" priority="197"/>
    <cfRule type="duplicateValues" dxfId="433" priority="198"/>
    <cfRule type="duplicateValues" dxfId="432" priority="199"/>
  </conditionalFormatting>
  <conditionalFormatting sqref="E83">
    <cfRule type="duplicateValues" dxfId="431" priority="195"/>
  </conditionalFormatting>
  <conditionalFormatting sqref="E83">
    <cfRule type="duplicateValues" dxfId="430" priority="194"/>
  </conditionalFormatting>
  <conditionalFormatting sqref="E83">
    <cfRule type="duplicateValues" dxfId="429" priority="192"/>
    <cfRule type="duplicateValues" dxfId="428" priority="193"/>
  </conditionalFormatting>
  <conditionalFormatting sqref="E83">
    <cfRule type="duplicateValues" dxfId="427" priority="191"/>
  </conditionalFormatting>
  <conditionalFormatting sqref="E84">
    <cfRule type="duplicateValues" dxfId="426" priority="188"/>
    <cfRule type="duplicateValues" dxfId="425" priority="189"/>
    <cfRule type="duplicateValues" dxfId="424" priority="190"/>
  </conditionalFormatting>
  <conditionalFormatting sqref="E84">
    <cfRule type="duplicateValues" dxfId="423" priority="185"/>
    <cfRule type="duplicateValues" dxfId="422" priority="186"/>
    <cfRule type="duplicateValues" dxfId="421" priority="187"/>
  </conditionalFormatting>
  <conditionalFormatting sqref="E84">
    <cfRule type="duplicateValues" dxfId="420" priority="181"/>
    <cfRule type="duplicateValues" dxfId="419" priority="182"/>
    <cfRule type="duplicateValues" dxfId="418" priority="183"/>
    <cfRule type="duplicateValues" dxfId="417" priority="184"/>
  </conditionalFormatting>
  <conditionalFormatting sqref="E84">
    <cfRule type="duplicateValues" dxfId="416" priority="180"/>
  </conditionalFormatting>
  <conditionalFormatting sqref="E84">
    <cfRule type="duplicateValues" dxfId="415" priority="179"/>
  </conditionalFormatting>
  <conditionalFormatting sqref="E84">
    <cfRule type="duplicateValues" dxfId="414" priority="177"/>
    <cfRule type="duplicateValues" dxfId="413" priority="178"/>
  </conditionalFormatting>
  <conditionalFormatting sqref="E84">
    <cfRule type="duplicateValues" dxfId="412" priority="176"/>
  </conditionalFormatting>
  <conditionalFormatting sqref="E71:E80">
    <cfRule type="duplicateValues" dxfId="411" priority="173"/>
    <cfRule type="duplicateValues" dxfId="410" priority="174"/>
    <cfRule type="duplicateValues" dxfId="409" priority="175"/>
  </conditionalFormatting>
  <conditionalFormatting sqref="E71:E82">
    <cfRule type="duplicateValues" dxfId="408" priority="172"/>
  </conditionalFormatting>
  <conditionalFormatting sqref="E71:E84">
    <cfRule type="duplicateValues" dxfId="407" priority="171"/>
  </conditionalFormatting>
  <conditionalFormatting sqref="E71:E80">
    <cfRule type="duplicateValues" dxfId="406" priority="170"/>
  </conditionalFormatting>
  <conditionalFormatting sqref="E71:E80">
    <cfRule type="duplicateValues" dxfId="405" priority="168"/>
    <cfRule type="duplicateValues" dxfId="404" priority="169"/>
  </conditionalFormatting>
  <conditionalFormatting sqref="E71:E80">
    <cfRule type="duplicateValues" dxfId="403" priority="164"/>
    <cfRule type="duplicateValues" dxfId="402" priority="165"/>
    <cfRule type="duplicateValues" dxfId="401" priority="166"/>
    <cfRule type="duplicateValues" dxfId="400" priority="167"/>
  </conditionalFormatting>
  <conditionalFormatting sqref="E5">
    <cfRule type="duplicateValues" dxfId="399" priority="163"/>
  </conditionalFormatting>
  <conditionalFormatting sqref="E5">
    <cfRule type="duplicateValues" dxfId="398" priority="161"/>
    <cfRule type="duplicateValues" dxfId="397" priority="162"/>
  </conditionalFormatting>
  <conditionalFormatting sqref="E5">
    <cfRule type="duplicateValues" dxfId="396" priority="158"/>
    <cfRule type="duplicateValues" dxfId="395" priority="159"/>
    <cfRule type="duplicateValues" dxfId="394" priority="160"/>
  </conditionalFormatting>
  <conditionalFormatting sqref="E18:E24">
    <cfRule type="duplicateValues" dxfId="393" priority="153"/>
    <cfRule type="duplicateValues" dxfId="392" priority="154"/>
  </conditionalFormatting>
  <conditionalFormatting sqref="E18:E24">
    <cfRule type="duplicateValues" dxfId="391" priority="152"/>
  </conditionalFormatting>
  <conditionalFormatting sqref="E18:E24">
    <cfRule type="duplicateValues" dxfId="390" priority="146"/>
    <cfRule type="duplicateValues" dxfId="389" priority="147"/>
    <cfRule type="duplicateValues" dxfId="388" priority="148"/>
  </conditionalFormatting>
  <conditionalFormatting sqref="E85:E94">
    <cfRule type="duplicateValues" dxfId="387" priority="141"/>
    <cfRule type="duplicateValues" dxfId="386" priority="142"/>
    <cfRule type="duplicateValues" dxfId="385" priority="143"/>
  </conditionalFormatting>
  <conditionalFormatting sqref="E85:E94">
    <cfRule type="duplicateValues" dxfId="384" priority="137"/>
    <cfRule type="duplicateValues" dxfId="383" priority="138"/>
    <cfRule type="duplicateValues" dxfId="382" priority="139"/>
    <cfRule type="duplicateValues" dxfId="381" priority="140"/>
  </conditionalFormatting>
  <conditionalFormatting sqref="E85:E94">
    <cfRule type="duplicateValues" dxfId="380" priority="136"/>
  </conditionalFormatting>
  <conditionalFormatting sqref="E85:E94">
    <cfRule type="duplicateValues" dxfId="379" priority="134"/>
    <cfRule type="duplicateValues" dxfId="378" priority="135"/>
  </conditionalFormatting>
  <conditionalFormatting sqref="E59">
    <cfRule type="duplicateValues" dxfId="377" priority="130"/>
    <cfRule type="duplicateValues" dxfId="376" priority="131"/>
  </conditionalFormatting>
  <conditionalFormatting sqref="E59">
    <cfRule type="duplicateValues" dxfId="375" priority="127"/>
    <cfRule type="duplicateValues" dxfId="374" priority="128"/>
    <cfRule type="duplicateValues" dxfId="373" priority="129"/>
  </conditionalFormatting>
  <conditionalFormatting sqref="E59">
    <cfRule type="duplicateValues" dxfId="372" priority="123"/>
    <cfRule type="duplicateValues" dxfId="371" priority="124"/>
    <cfRule type="duplicateValues" dxfId="370" priority="125"/>
    <cfRule type="duplicateValues" dxfId="369" priority="126"/>
  </conditionalFormatting>
  <conditionalFormatting sqref="E59">
    <cfRule type="duplicateValues" dxfId="368" priority="122"/>
  </conditionalFormatting>
  <conditionalFormatting sqref="E95:E103">
    <cfRule type="duplicateValues" dxfId="367" priority="121"/>
  </conditionalFormatting>
  <conditionalFormatting sqref="E95:E103">
    <cfRule type="duplicateValues" dxfId="366" priority="118"/>
    <cfRule type="duplicateValues" dxfId="365" priority="119"/>
    <cfRule type="duplicateValues" dxfId="364" priority="120"/>
  </conditionalFormatting>
  <conditionalFormatting sqref="E95:E103">
    <cfRule type="duplicateValues" dxfId="363" priority="114"/>
    <cfRule type="duplicateValues" dxfId="362" priority="115"/>
    <cfRule type="duplicateValues" dxfId="361" priority="116"/>
    <cfRule type="duplicateValues" dxfId="360" priority="117"/>
  </conditionalFormatting>
  <conditionalFormatting sqref="E95:E103">
    <cfRule type="duplicateValues" dxfId="359" priority="112"/>
    <cfRule type="duplicateValues" dxfId="358" priority="113"/>
  </conditionalFormatting>
  <conditionalFormatting sqref="E109:E112">
    <cfRule type="duplicateValues" dxfId="357" priority="101"/>
  </conditionalFormatting>
  <conditionalFormatting sqref="E109:E112">
    <cfRule type="duplicateValues" dxfId="356" priority="98"/>
    <cfRule type="duplicateValues" dxfId="355" priority="99"/>
    <cfRule type="duplicateValues" dxfId="354" priority="100"/>
  </conditionalFormatting>
  <conditionalFormatting sqref="E109:E112">
    <cfRule type="duplicateValues" dxfId="353" priority="94"/>
    <cfRule type="duplicateValues" dxfId="352" priority="95"/>
    <cfRule type="duplicateValues" dxfId="351" priority="96"/>
    <cfRule type="duplicateValues" dxfId="350" priority="97"/>
  </conditionalFormatting>
  <conditionalFormatting sqref="E109:E112">
    <cfRule type="duplicateValues" dxfId="349" priority="92"/>
    <cfRule type="duplicateValues" dxfId="348" priority="93"/>
  </conditionalFormatting>
  <conditionalFormatting sqref="E113:E114">
    <cfRule type="duplicateValues" dxfId="347" priority="91"/>
  </conditionalFormatting>
  <conditionalFormatting sqref="E113:E114">
    <cfRule type="duplicateValues" dxfId="346" priority="88"/>
    <cfRule type="duplicateValues" dxfId="345" priority="89"/>
    <cfRule type="duplicateValues" dxfId="344" priority="90"/>
  </conditionalFormatting>
  <conditionalFormatting sqref="E113:E114">
    <cfRule type="duplicateValues" dxfId="343" priority="84"/>
    <cfRule type="duplicateValues" dxfId="342" priority="85"/>
    <cfRule type="duplicateValues" dxfId="341" priority="86"/>
    <cfRule type="duplicateValues" dxfId="340" priority="87"/>
  </conditionalFormatting>
  <conditionalFormatting sqref="E113:E114">
    <cfRule type="duplicateValues" dxfId="339" priority="82"/>
    <cfRule type="duplicateValues" dxfId="338" priority="83"/>
  </conditionalFormatting>
  <conditionalFormatting sqref="E115:E149">
    <cfRule type="duplicateValues" dxfId="337" priority="81"/>
  </conditionalFormatting>
  <conditionalFormatting sqref="E115:E149">
    <cfRule type="duplicateValues" dxfId="336" priority="78"/>
    <cfRule type="duplicateValues" dxfId="335" priority="79"/>
    <cfRule type="duplicateValues" dxfId="334" priority="80"/>
  </conditionalFormatting>
  <conditionalFormatting sqref="E115:E149">
    <cfRule type="duplicateValues" dxfId="333" priority="74"/>
    <cfRule type="duplicateValues" dxfId="332" priority="75"/>
    <cfRule type="duplicateValues" dxfId="331" priority="76"/>
    <cfRule type="duplicateValues" dxfId="330" priority="77"/>
  </conditionalFormatting>
  <conditionalFormatting sqref="E115:E149">
    <cfRule type="duplicateValues" dxfId="329" priority="72"/>
    <cfRule type="duplicateValues" dxfId="328" priority="73"/>
  </conditionalFormatting>
  <conditionalFormatting sqref="E9:E11">
    <cfRule type="duplicateValues" dxfId="327" priority="71"/>
  </conditionalFormatting>
  <conditionalFormatting sqref="E9:E11">
    <cfRule type="duplicateValues" dxfId="326" priority="69"/>
    <cfRule type="duplicateValues" dxfId="325" priority="70"/>
  </conditionalFormatting>
  <conditionalFormatting sqref="E9:E11">
    <cfRule type="duplicateValues" dxfId="324" priority="66"/>
    <cfRule type="duplicateValues" dxfId="323" priority="67"/>
    <cfRule type="duplicateValues" dxfId="322" priority="68"/>
  </conditionalFormatting>
  <conditionalFormatting sqref="B5:B15">
    <cfRule type="duplicateValues" dxfId="321" priority="304538"/>
  </conditionalFormatting>
  <conditionalFormatting sqref="B5:B15">
    <cfRule type="duplicateValues" dxfId="320" priority="304540"/>
    <cfRule type="duplicateValues" dxfId="319" priority="304541"/>
    <cfRule type="duplicateValues" dxfId="318" priority="304542"/>
  </conditionalFormatting>
  <conditionalFormatting sqref="B5:B15">
    <cfRule type="duplicateValues" dxfId="317" priority="304546"/>
    <cfRule type="duplicateValues" dxfId="316" priority="304547"/>
  </conditionalFormatting>
  <conditionalFormatting sqref="E12:E24">
    <cfRule type="duplicateValues" dxfId="315" priority="304550"/>
  </conditionalFormatting>
  <conditionalFormatting sqref="E12:E24">
    <cfRule type="duplicateValues" dxfId="314" priority="304551"/>
    <cfRule type="duplicateValues" dxfId="313" priority="304552"/>
  </conditionalFormatting>
  <conditionalFormatting sqref="E12:E24">
    <cfRule type="duplicateValues" dxfId="312" priority="304553"/>
    <cfRule type="duplicateValues" dxfId="311" priority="304554"/>
    <cfRule type="duplicateValues" dxfId="310" priority="304555"/>
  </conditionalFormatting>
  <conditionalFormatting sqref="B18:B57">
    <cfRule type="duplicateValues" dxfId="309" priority="304586"/>
  </conditionalFormatting>
  <conditionalFormatting sqref="B18:B57">
    <cfRule type="duplicateValues" dxfId="308" priority="304590"/>
    <cfRule type="duplicateValues" dxfId="307" priority="304591"/>
    <cfRule type="duplicateValues" dxfId="306" priority="304592"/>
  </conditionalFormatting>
  <conditionalFormatting sqref="B18:B57">
    <cfRule type="duplicateValues" dxfId="305" priority="304596"/>
    <cfRule type="duplicateValues" dxfId="304" priority="304597"/>
  </conditionalFormatting>
  <conditionalFormatting sqref="B18:B57 B5:B15">
    <cfRule type="duplicateValues" dxfId="303" priority="304606"/>
  </conditionalFormatting>
  <conditionalFormatting sqref="E37:E38">
    <cfRule type="duplicateValues" dxfId="302" priority="304609"/>
    <cfRule type="duplicateValues" dxfId="301" priority="304610"/>
  </conditionalFormatting>
  <conditionalFormatting sqref="E37:E38">
    <cfRule type="duplicateValues" dxfId="300" priority="304611"/>
    <cfRule type="duplicateValues" dxfId="299" priority="304612"/>
    <cfRule type="duplicateValues" dxfId="298" priority="304613"/>
  </conditionalFormatting>
  <conditionalFormatting sqref="E37:E38">
    <cfRule type="duplicateValues" dxfId="297" priority="304614"/>
    <cfRule type="duplicateValues" dxfId="296" priority="304615"/>
    <cfRule type="duplicateValues" dxfId="295" priority="304616"/>
    <cfRule type="duplicateValues" dxfId="294" priority="304617"/>
  </conditionalFormatting>
  <conditionalFormatting sqref="E37:E38">
    <cfRule type="duplicateValues" dxfId="293" priority="304618"/>
  </conditionalFormatting>
  <conditionalFormatting sqref="B12:B57">
    <cfRule type="duplicateValues" dxfId="292" priority="304629"/>
  </conditionalFormatting>
  <conditionalFormatting sqref="B12:B57">
    <cfRule type="duplicateValues" dxfId="291" priority="304631"/>
    <cfRule type="duplicateValues" dxfId="290" priority="304632"/>
    <cfRule type="duplicateValues" dxfId="289" priority="304633"/>
  </conditionalFormatting>
  <conditionalFormatting sqref="B12:B57">
    <cfRule type="duplicateValues" dxfId="288" priority="304637"/>
    <cfRule type="duplicateValues" dxfId="287" priority="304638"/>
  </conditionalFormatting>
  <conditionalFormatting sqref="E104:E149 E18:E24">
    <cfRule type="duplicateValues" dxfId="58" priority="304655"/>
  </conditionalFormatting>
  <conditionalFormatting sqref="E104:E149 E18:E24">
    <cfRule type="duplicateValues" dxfId="57" priority="304657"/>
    <cfRule type="duplicateValues" dxfId="56" priority="304658"/>
  </conditionalFormatting>
  <conditionalFormatting sqref="E104:E149 E18:E24">
    <cfRule type="duplicateValues" dxfId="55" priority="304661"/>
    <cfRule type="duplicateValues" dxfId="54" priority="304662"/>
    <cfRule type="duplicateValues" dxfId="53" priority="304663"/>
  </conditionalFormatting>
  <conditionalFormatting sqref="E104:E149 E18:E24 E5">
    <cfRule type="duplicateValues" dxfId="52" priority="304667"/>
  </conditionalFormatting>
  <conditionalFormatting sqref="E104:E149 E5:E94">
    <cfRule type="duplicateValues" dxfId="51" priority="304670"/>
  </conditionalFormatting>
  <conditionalFormatting sqref="E104:E108">
    <cfRule type="duplicateValues" dxfId="50" priority="304672"/>
  </conditionalFormatting>
  <conditionalFormatting sqref="E104:E108">
    <cfRule type="duplicateValues" dxfId="49" priority="304673"/>
    <cfRule type="duplicateValues" dxfId="48" priority="304674"/>
    <cfRule type="duplicateValues" dxfId="47" priority="304675"/>
  </conditionalFormatting>
  <conditionalFormatting sqref="E104:E108">
    <cfRule type="duplicateValues" dxfId="46" priority="304676"/>
    <cfRule type="duplicateValues" dxfId="45" priority="304677"/>
    <cfRule type="duplicateValues" dxfId="44" priority="304678"/>
    <cfRule type="duplicateValues" dxfId="43" priority="304679"/>
  </conditionalFormatting>
  <conditionalFormatting sqref="E104:E108">
    <cfRule type="duplicateValues" dxfId="42" priority="304680"/>
    <cfRule type="duplicateValues" dxfId="41" priority="304681"/>
  </conditionalFormatting>
  <conditionalFormatting sqref="E5:E149">
    <cfRule type="duplicateValues" dxfId="40" priority="304682"/>
    <cfRule type="duplicateValues" dxfId="39" priority="304683"/>
  </conditionalFormatting>
  <conditionalFormatting sqref="E150:E151">
    <cfRule type="duplicateValues" dxfId="38" priority="13"/>
    <cfRule type="duplicateValues" dxfId="37" priority="14"/>
    <cfRule type="duplicateValues" dxfId="36" priority="15"/>
  </conditionalFormatting>
  <conditionalFormatting sqref="E150:E151">
    <cfRule type="duplicateValues" dxfId="35" priority="16"/>
  </conditionalFormatting>
  <conditionalFormatting sqref="E150:E151">
    <cfRule type="duplicateValues" dxfId="34" priority="17"/>
  </conditionalFormatting>
  <conditionalFormatting sqref="E150:E151">
    <cfRule type="duplicateValues" dxfId="33" priority="18"/>
    <cfRule type="duplicateValues" dxfId="32" priority="19"/>
  </conditionalFormatting>
  <conditionalFormatting sqref="E150:E165">
    <cfRule type="duplicateValues" dxfId="31" priority="20"/>
  </conditionalFormatting>
  <conditionalFormatting sqref="E150:E165">
    <cfRule type="duplicateValues" dxfId="30" priority="21"/>
  </conditionalFormatting>
  <conditionalFormatting sqref="E150:E151">
    <cfRule type="duplicateValues" dxfId="29" priority="22"/>
    <cfRule type="duplicateValues" dxfId="28" priority="23"/>
    <cfRule type="duplicateValues" dxfId="27" priority="24"/>
  </conditionalFormatting>
  <conditionalFormatting sqref="E150:E151">
    <cfRule type="duplicateValues" dxfId="26" priority="25"/>
    <cfRule type="duplicateValues" dxfId="25" priority="26"/>
    <cfRule type="duplicateValues" dxfId="24" priority="27"/>
    <cfRule type="duplicateValues" dxfId="23" priority="28"/>
  </conditionalFormatting>
  <conditionalFormatting sqref="E150:E151">
    <cfRule type="duplicateValues" dxfId="22" priority="29"/>
  </conditionalFormatting>
  <conditionalFormatting sqref="E166:E174">
    <cfRule type="duplicateValues" dxfId="21" priority="1"/>
  </conditionalFormatting>
  <conditionalFormatting sqref="E166:E174">
    <cfRule type="duplicateValues" dxfId="20" priority="2"/>
  </conditionalFormatting>
  <conditionalFormatting sqref="E166:E174">
    <cfRule type="duplicateValues" dxfId="19" priority="3"/>
    <cfRule type="duplicateValues" dxfId="18" priority="4"/>
    <cfRule type="duplicateValues" dxfId="17" priority="5"/>
  </conditionalFormatting>
  <conditionalFormatting sqref="E166:E174">
    <cfRule type="duplicateValues" dxfId="16" priority="6"/>
    <cfRule type="duplicateValues" dxfId="15" priority="7"/>
    <cfRule type="duplicateValues" dxfId="14" priority="8"/>
    <cfRule type="duplicateValues" dxfId="13" priority="9"/>
  </conditionalFormatting>
  <conditionalFormatting sqref="E166:E174">
    <cfRule type="duplicateValues" dxfId="12" priority="10"/>
  </conditionalFormatting>
  <conditionalFormatting sqref="E166:E174">
    <cfRule type="duplicateValues" dxfId="11" priority="11"/>
    <cfRule type="duplicateValues" dxfId="10" priority="12"/>
  </conditionalFormatting>
  <conditionalFormatting sqref="E152:E165">
    <cfRule type="duplicateValues" dxfId="9" priority="30"/>
    <cfRule type="duplicateValues" dxfId="8" priority="31"/>
    <cfRule type="duplicateValues" dxfId="7" priority="32"/>
  </conditionalFormatting>
  <conditionalFormatting sqref="E152:E165">
    <cfRule type="duplicateValues" dxfId="6" priority="33"/>
    <cfRule type="duplicateValues" dxfId="5" priority="34"/>
    <cfRule type="duplicateValues" dxfId="4" priority="35"/>
    <cfRule type="duplicateValues" dxfId="3" priority="36"/>
  </conditionalFormatting>
  <conditionalFormatting sqref="E152:E165">
    <cfRule type="duplicateValues" dxfId="2" priority="37"/>
  </conditionalFormatting>
  <conditionalFormatting sqref="E152:E165">
    <cfRule type="duplicateValues" dxfId="1" priority="38"/>
    <cfRule type="duplicateValues" dxfId="0" priority="3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13" zoomScale="85" zoomScaleNormal="85" workbookViewId="0">
      <selection sqref="A1:E66"/>
    </sheetView>
  </sheetViews>
  <sheetFormatPr baseColWidth="10" defaultColWidth="52.7109375" defaultRowHeight="15" x14ac:dyDescent="0.25"/>
  <cols>
    <col min="1" max="1" width="26.42578125" style="88" bestFit="1" customWidth="1"/>
    <col min="2" max="2" width="20.42578125" style="88" bestFit="1" customWidth="1"/>
    <col min="3" max="3" width="59" style="88" bestFit="1" customWidth="1"/>
    <col min="4" max="4" width="50" style="88" bestFit="1" customWidth="1"/>
    <col min="5" max="5" width="13.42578125" style="88" bestFit="1" customWidth="1"/>
    <col min="6" max="16384" width="52.7109375" style="88"/>
  </cols>
  <sheetData>
    <row r="1" spans="1:5" ht="22.5" customHeight="1" x14ac:dyDescent="0.25">
      <c r="A1" s="147" t="s">
        <v>2480</v>
      </c>
      <c r="B1" s="148"/>
      <c r="C1" s="148"/>
      <c r="D1" s="148"/>
      <c r="E1" s="149"/>
    </row>
    <row r="2" spans="1:5" ht="22.5" customHeight="1" x14ac:dyDescent="0.25">
      <c r="A2" s="147" t="s">
        <v>2158</v>
      </c>
      <c r="B2" s="148"/>
      <c r="C2" s="148"/>
      <c r="D2" s="148"/>
      <c r="E2" s="149"/>
    </row>
    <row r="3" spans="1:5" ht="25.5" customHeight="1" x14ac:dyDescent="0.25">
      <c r="A3" s="150" t="s">
        <v>2480</v>
      </c>
      <c r="B3" s="151"/>
      <c r="C3" s="151"/>
      <c r="D3" s="151"/>
      <c r="E3" s="152"/>
    </row>
    <row r="4" spans="1:5" ht="18.75" thickBot="1" x14ac:dyDescent="0.3">
      <c r="A4" s="89"/>
      <c r="B4" s="90"/>
      <c r="C4" s="91"/>
      <c r="D4" s="92"/>
      <c r="E4" s="93"/>
    </row>
    <row r="5" spans="1:5" ht="18.75" thickBot="1" x14ac:dyDescent="0.3">
      <c r="A5" s="94" t="s">
        <v>2423</v>
      </c>
      <c r="B5" s="95">
        <v>44378.708333333336</v>
      </c>
      <c r="C5" s="96"/>
      <c r="D5" s="97"/>
      <c r="E5" s="98"/>
    </row>
    <row r="6" spans="1:5" ht="18.75" thickBot="1" x14ac:dyDescent="0.3">
      <c r="A6" s="94" t="s">
        <v>2424</v>
      </c>
      <c r="B6" s="95">
        <v>44409.25</v>
      </c>
      <c r="C6" s="96"/>
      <c r="D6" s="97"/>
      <c r="E6" s="98"/>
    </row>
    <row r="7" spans="1:5" ht="18.75" thickBot="1" x14ac:dyDescent="0.3">
      <c r="A7" s="99"/>
      <c r="B7" s="100"/>
      <c r="C7" s="101"/>
      <c r="D7" s="102"/>
      <c r="E7" s="103"/>
    </row>
    <row r="8" spans="1:5" ht="18.75" customHeight="1" thickBot="1" x14ac:dyDescent="0.3">
      <c r="A8" s="138" t="s">
        <v>2425</v>
      </c>
      <c r="B8" s="139"/>
      <c r="C8" s="139"/>
      <c r="D8" s="139"/>
      <c r="E8" s="140"/>
    </row>
    <row r="9" spans="1:5" ht="18" x14ac:dyDescent="0.25">
      <c r="A9" s="104" t="s">
        <v>15</v>
      </c>
      <c r="B9" s="104" t="s">
        <v>2426</v>
      </c>
      <c r="C9" s="105" t="s">
        <v>46</v>
      </c>
      <c r="D9" s="105" t="s">
        <v>2433</v>
      </c>
      <c r="E9" s="105" t="s">
        <v>2427</v>
      </c>
    </row>
    <row r="10" spans="1:5" ht="18" x14ac:dyDescent="0.25">
      <c r="A10" s="116" t="e">
        <f>VLOOKUP(B10,'[1]LISTADO ATM'!$A$2:$C$817,3,0)</f>
        <v>#N/A</v>
      </c>
      <c r="B10" s="116"/>
      <c r="C10" s="116" t="e">
        <f>VLOOKUP(B10,'[1]LISTADO ATM'!$A$2:$B$816,2,0)</f>
        <v>#N/A</v>
      </c>
      <c r="D10" s="117" t="s">
        <v>2492</v>
      </c>
      <c r="E10" s="113"/>
    </row>
    <row r="11" spans="1:5" ht="18.75" thickBot="1" x14ac:dyDescent="0.3">
      <c r="A11" s="109" t="s">
        <v>2428</v>
      </c>
      <c r="B11" s="112">
        <f>COUNT(B10:B10)</f>
        <v>0</v>
      </c>
      <c r="C11" s="153"/>
      <c r="D11" s="154"/>
      <c r="E11" s="155"/>
    </row>
    <row r="12" spans="1:5" ht="15.75" thickBot="1" x14ac:dyDescent="0.3"/>
    <row r="13" spans="1:5" ht="18.75" thickBot="1" x14ac:dyDescent="0.3">
      <c r="A13" s="138" t="s">
        <v>2430</v>
      </c>
      <c r="B13" s="139"/>
      <c r="C13" s="139"/>
      <c r="D13" s="139"/>
      <c r="E13" s="140"/>
    </row>
    <row r="14" spans="1:5" ht="18" x14ac:dyDescent="0.25">
      <c r="A14" s="104" t="s">
        <v>15</v>
      </c>
      <c r="B14" s="104" t="s">
        <v>2426</v>
      </c>
      <c r="C14" s="105" t="s">
        <v>46</v>
      </c>
      <c r="D14" s="105" t="s">
        <v>2433</v>
      </c>
      <c r="E14" s="105" t="s">
        <v>2427</v>
      </c>
    </row>
    <row r="15" spans="1:5" ht="18" x14ac:dyDescent="0.25">
      <c r="A15" s="116" t="str">
        <f>VLOOKUP(B15,'[1]LISTADO ATM'!$A$2:$C$817,3,0)</f>
        <v>SUR</v>
      </c>
      <c r="B15" s="116">
        <v>45</v>
      </c>
      <c r="C15" s="116" t="str">
        <f>VLOOKUP(B15,'[1]LISTADO ATM'!$A$2:$B$816,2,0)</f>
        <v xml:space="preserve">ATM Oficina Tamayo </v>
      </c>
      <c r="D15" s="118" t="s">
        <v>2455</v>
      </c>
      <c r="E15" s="113" t="s">
        <v>2519</v>
      </c>
    </row>
    <row r="16" spans="1:5" ht="18" x14ac:dyDescent="0.25">
      <c r="A16" s="116" t="str">
        <f>VLOOKUP(B16,'[1]LISTADO ATM'!$A$2:$C$817,3,0)</f>
        <v>NORTE</v>
      </c>
      <c r="B16" s="116">
        <v>119</v>
      </c>
      <c r="C16" s="116" t="str">
        <f>VLOOKUP(B16,'[1]LISTADO ATM'!$A$2:$B$816,2,0)</f>
        <v>ATM Oficina La Barranquita</v>
      </c>
      <c r="D16" s="118" t="s">
        <v>2455</v>
      </c>
      <c r="E16" s="113">
        <v>335757610</v>
      </c>
    </row>
    <row r="17" spans="1:5" ht="18" x14ac:dyDescent="0.25">
      <c r="A17" s="116" t="str">
        <f>VLOOKUP(B17,'[1]LISTADO ATM'!$A$2:$C$817,3,0)</f>
        <v>DISTRITO NACIONAL</v>
      </c>
      <c r="B17" s="116">
        <v>387</v>
      </c>
      <c r="C17" s="116" t="str">
        <f>VLOOKUP(B17,'[1]LISTADO ATM'!$A$2:$B$816,2,0)</f>
        <v xml:space="preserve">ATM S/M La Cadena San Vicente de Paul </v>
      </c>
      <c r="D17" s="118" t="s">
        <v>2455</v>
      </c>
      <c r="E17" s="113">
        <v>335757612</v>
      </c>
    </row>
    <row r="18" spans="1:5" ht="18" x14ac:dyDescent="0.25">
      <c r="A18" s="116" t="str">
        <f>VLOOKUP(B18,'[1]LISTADO ATM'!$A$2:$C$817,3,0)</f>
        <v>SUR</v>
      </c>
      <c r="B18" s="116">
        <v>677</v>
      </c>
      <c r="C18" s="116" t="str">
        <f>VLOOKUP(B18,'[1]LISTADO ATM'!$A$2:$B$816,2,0)</f>
        <v>ATM PBG Villa Jaragua</v>
      </c>
      <c r="D18" s="118" t="s">
        <v>2455</v>
      </c>
      <c r="E18" s="113">
        <v>335757604</v>
      </c>
    </row>
    <row r="19" spans="1:5" ht="18.75" customHeight="1" x14ac:dyDescent="0.25">
      <c r="A19" s="116" t="str">
        <f>VLOOKUP(B19,'[1]LISTADO ATM'!$A$2:$C$817,3,0)</f>
        <v>DISTRITO NACIONAL</v>
      </c>
      <c r="B19" s="116">
        <v>900</v>
      </c>
      <c r="C19" s="116" t="str">
        <f>VLOOKUP(B19,'[1]LISTADO ATM'!$A$2:$B$816,2,0)</f>
        <v xml:space="preserve">ATM UNP Merca Santo Domingo </v>
      </c>
      <c r="D19" s="118" t="s">
        <v>2455</v>
      </c>
      <c r="E19" s="113" t="s">
        <v>2522</v>
      </c>
    </row>
    <row r="20" spans="1:5" ht="18" x14ac:dyDescent="0.25">
      <c r="A20" s="116" t="str">
        <f>VLOOKUP(B20,'[1]LISTADO ATM'!$A$2:$C$817,3,0)</f>
        <v>DISTRITO NACIONAL</v>
      </c>
      <c r="B20" s="116">
        <v>183</v>
      </c>
      <c r="C20" s="116" t="str">
        <f>VLOOKUP(B20,'[1]LISTADO ATM'!$A$2:$B$816,2,0)</f>
        <v>ATM Estación Nativa Km. 22 Aut. Duarte.</v>
      </c>
      <c r="D20" s="118" t="s">
        <v>2455</v>
      </c>
      <c r="E20" s="113" t="s">
        <v>2523</v>
      </c>
    </row>
    <row r="21" spans="1:5" ht="18" x14ac:dyDescent="0.25">
      <c r="A21" s="116" t="str">
        <f>VLOOKUP(B21,'[1]LISTADO ATM'!$A$2:$C$817,3,0)</f>
        <v>NORTE</v>
      </c>
      <c r="B21" s="116">
        <v>679</v>
      </c>
      <c r="C21" s="116" t="str">
        <f>VLOOKUP(B21,'[1]LISTADO ATM'!$A$2:$B$816,2,0)</f>
        <v>ATM Base Aerea Puerto Plata</v>
      </c>
      <c r="D21" s="118" t="s">
        <v>2455</v>
      </c>
      <c r="E21" s="113">
        <v>335757700</v>
      </c>
    </row>
    <row r="22" spans="1:5" ht="18.75" customHeight="1" x14ac:dyDescent="0.25">
      <c r="A22" s="116" t="str">
        <f>VLOOKUP(B22,'[1]LISTADO ATM'!$A$2:$C$817,3,0)</f>
        <v>SUR</v>
      </c>
      <c r="B22" s="116">
        <v>584</v>
      </c>
      <c r="C22" s="116" t="str">
        <f>VLOOKUP(B22,'[1]LISTADO ATM'!$A$2:$B$816,2,0)</f>
        <v xml:space="preserve">ATM Oficina San Cristóbal I </v>
      </c>
      <c r="D22" s="118" t="s">
        <v>2455</v>
      </c>
      <c r="E22" s="113">
        <v>335757679</v>
      </c>
    </row>
    <row r="23" spans="1:5" ht="18" x14ac:dyDescent="0.25">
      <c r="A23" s="116" t="str">
        <f>VLOOKUP(B23,'[1]LISTADO ATM'!$A$2:$C$817,3,0)</f>
        <v>ESTE</v>
      </c>
      <c r="B23" s="116">
        <v>630</v>
      </c>
      <c r="C23" s="116" t="str">
        <f>VLOOKUP(B23,'[1]LISTADO ATM'!$A$2:$B$816,2,0)</f>
        <v xml:space="preserve">ATM Oficina Plaza Zaglul (SPM) </v>
      </c>
      <c r="D23" s="118" t="s">
        <v>2455</v>
      </c>
      <c r="E23" s="113">
        <v>335757701</v>
      </c>
    </row>
    <row r="24" spans="1:5" ht="18" x14ac:dyDescent="0.25">
      <c r="A24" s="116" t="str">
        <f>VLOOKUP(B24,'[1]LISTADO ATM'!$A$2:$C$817,3,0)</f>
        <v>NORTE</v>
      </c>
      <c r="B24" s="116">
        <v>144</v>
      </c>
      <c r="C24" s="116" t="str">
        <f>VLOOKUP(B24,'[1]LISTADO ATM'!$A$2:$B$816,2,0)</f>
        <v xml:space="preserve">ATM Oficina Villa Altagracia </v>
      </c>
      <c r="D24" s="118" t="s">
        <v>2455</v>
      </c>
      <c r="E24" s="113">
        <v>335757702</v>
      </c>
    </row>
    <row r="25" spans="1:5" ht="18.75" thickBot="1" x14ac:dyDescent="0.3">
      <c r="A25" s="109" t="s">
        <v>2428</v>
      </c>
      <c r="B25" s="120">
        <f>COUNT(B15:B24)</f>
        <v>10</v>
      </c>
      <c r="C25" s="106"/>
      <c r="D25" s="107"/>
      <c r="E25" s="108"/>
    </row>
    <row r="26" spans="1:5" ht="15.75" thickBot="1" x14ac:dyDescent="0.3"/>
    <row r="27" spans="1:5" ht="18.75" thickBot="1" x14ac:dyDescent="0.3">
      <c r="A27" s="138" t="s">
        <v>2431</v>
      </c>
      <c r="B27" s="139"/>
      <c r="C27" s="139"/>
      <c r="D27" s="139"/>
      <c r="E27" s="140"/>
    </row>
    <row r="28" spans="1:5" ht="18.75" customHeight="1" x14ac:dyDescent="0.25">
      <c r="A28" s="104" t="s">
        <v>15</v>
      </c>
      <c r="B28" s="104" t="s">
        <v>2426</v>
      </c>
      <c r="C28" s="105" t="s">
        <v>46</v>
      </c>
      <c r="D28" s="105" t="s">
        <v>2433</v>
      </c>
      <c r="E28" s="105" t="s">
        <v>2427</v>
      </c>
    </row>
    <row r="29" spans="1:5" ht="18" x14ac:dyDescent="0.25">
      <c r="A29" s="116" t="str">
        <f>VLOOKUP(B29,'[1]LISTADO ATM'!$A$2:$C$817,3,0)</f>
        <v>DISTRITO NACIONAL</v>
      </c>
      <c r="B29" s="116">
        <v>724</v>
      </c>
      <c r="C29" s="116" t="str">
        <f>VLOOKUP(B29,'[1]LISTADO ATM'!$A$2:$B$816,2,0)</f>
        <v xml:space="preserve">ATM El Huacal I </v>
      </c>
      <c r="D29" s="119" t="s">
        <v>2459</v>
      </c>
      <c r="E29" s="113" t="s">
        <v>2495</v>
      </c>
    </row>
    <row r="30" spans="1:5" ht="18" x14ac:dyDescent="0.25">
      <c r="A30" s="116" t="str">
        <f>VLOOKUP(B30,'[1]LISTADO ATM'!$A$2:$C$817,3,0)</f>
        <v>NORTE</v>
      </c>
      <c r="B30" s="116">
        <v>747</v>
      </c>
      <c r="C30" s="116" t="str">
        <f>VLOOKUP(B30,'[1]LISTADO ATM'!$A$2:$B$816,2,0)</f>
        <v xml:space="preserve">ATM Club BR (Santiago) </v>
      </c>
      <c r="D30" s="119" t="s">
        <v>2459</v>
      </c>
      <c r="E30" s="113" t="s">
        <v>2513</v>
      </c>
    </row>
    <row r="31" spans="1:5" ht="18" x14ac:dyDescent="0.25">
      <c r="A31" s="116" t="str">
        <f>VLOOKUP(B31,'[1]LISTADO ATM'!$A$2:$C$817,3,0)</f>
        <v>SUR</v>
      </c>
      <c r="B31" s="116">
        <v>252</v>
      </c>
      <c r="C31" s="116" t="str">
        <f>VLOOKUP(B31,'[1]LISTADO ATM'!$A$2:$B$816,2,0)</f>
        <v xml:space="preserve">ATM Banco Agrícola (Barahona) </v>
      </c>
      <c r="D31" s="119" t="s">
        <v>2459</v>
      </c>
      <c r="E31" s="113" t="s">
        <v>2515</v>
      </c>
    </row>
    <row r="32" spans="1:5" ht="18" x14ac:dyDescent="0.25">
      <c r="A32" s="116" t="str">
        <f>VLOOKUP(B32,'[1]LISTADO ATM'!$A$2:$C$817,3,0)</f>
        <v>SUR</v>
      </c>
      <c r="B32" s="116">
        <v>984</v>
      </c>
      <c r="C32" s="116" t="str">
        <f>VLOOKUP(B32,'[1]LISTADO ATM'!$A$2:$B$816,2,0)</f>
        <v xml:space="preserve">ATM Oficina Neiba II </v>
      </c>
      <c r="D32" s="119" t="s">
        <v>2459</v>
      </c>
      <c r="E32" s="113" t="s">
        <v>2521</v>
      </c>
    </row>
    <row r="33" spans="1:5" ht="18" x14ac:dyDescent="0.25">
      <c r="A33" s="116" t="str">
        <f>VLOOKUP(B33,'[1]LISTADO ATM'!$A$2:$C$817,3,0)</f>
        <v>NORTE</v>
      </c>
      <c r="B33" s="116">
        <v>888</v>
      </c>
      <c r="C33" s="116" t="str">
        <f>VLOOKUP(B33,'[1]LISTADO ATM'!$A$2:$B$816,2,0)</f>
        <v>ATM Oficina galeria 56 II (SFM)</v>
      </c>
      <c r="D33" s="119" t="s">
        <v>2459</v>
      </c>
      <c r="E33" s="113">
        <v>335756668</v>
      </c>
    </row>
    <row r="34" spans="1:5" ht="18" x14ac:dyDescent="0.25">
      <c r="A34" s="116" t="str">
        <f>VLOOKUP(B34,'[1]LISTADO ATM'!$A$2:$C$817,3,0)</f>
        <v>DISTRITO NACIONAL</v>
      </c>
      <c r="B34" s="116">
        <v>725</v>
      </c>
      <c r="C34" s="116" t="str">
        <f>VLOOKUP(B34,'[1]LISTADO ATM'!$A$2:$B$816,2,0)</f>
        <v xml:space="preserve">ATM El Huacal II  </v>
      </c>
      <c r="D34" s="119" t="s">
        <v>2459</v>
      </c>
      <c r="E34" s="113">
        <v>335757608</v>
      </c>
    </row>
    <row r="35" spans="1:5" ht="18" x14ac:dyDescent="0.25">
      <c r="A35" s="116" t="str">
        <f>VLOOKUP(B35,'[1]LISTADO ATM'!$A$2:$C$817,3,0)</f>
        <v>DISTRITO NACIONAL</v>
      </c>
      <c r="B35" s="116">
        <v>515</v>
      </c>
      <c r="C35" s="116" t="str">
        <f>VLOOKUP(B35,'[1]LISTADO ATM'!$A$2:$B$816,2,0)</f>
        <v xml:space="preserve">ATM Oficina Agora Mall I </v>
      </c>
      <c r="D35" s="119" t="s">
        <v>2459</v>
      </c>
      <c r="E35" s="113">
        <v>335757596</v>
      </c>
    </row>
    <row r="36" spans="1:5" ht="18" x14ac:dyDescent="0.25">
      <c r="A36" s="116" t="str">
        <f>VLOOKUP(B36,'[1]LISTADO ATM'!$A$2:$C$817,3,0)</f>
        <v>DISTRITO NACIONAL</v>
      </c>
      <c r="B36" s="116">
        <v>642</v>
      </c>
      <c r="C36" s="116" t="str">
        <f>VLOOKUP(B36,'[1]LISTADO ATM'!$A$2:$B$816,2,0)</f>
        <v xml:space="preserve">ATM OMSA Sto. Dgo. </v>
      </c>
      <c r="D36" s="119" t="s">
        <v>2459</v>
      </c>
      <c r="E36" s="113" t="s">
        <v>2497</v>
      </c>
    </row>
    <row r="37" spans="1:5" ht="18.75" customHeight="1" x14ac:dyDescent="0.25">
      <c r="A37" s="116" t="str">
        <f>VLOOKUP(B37,'[1]LISTADO ATM'!$A$2:$C$817,3,0)</f>
        <v>NORTE</v>
      </c>
      <c r="B37" s="116">
        <v>752</v>
      </c>
      <c r="C37" s="116" t="str">
        <f>VLOOKUP(B37,'[1]LISTADO ATM'!$A$2:$B$816,2,0)</f>
        <v xml:space="preserve">ATM UNP Las Carolinas (La Vega) </v>
      </c>
      <c r="D37" s="119" t="s">
        <v>2459</v>
      </c>
      <c r="E37" s="113">
        <v>335757619</v>
      </c>
    </row>
    <row r="38" spans="1:5" ht="18" x14ac:dyDescent="0.25">
      <c r="A38" s="116" t="str">
        <f>VLOOKUP(B38,'[1]LISTADO ATM'!$A$2:$C$817,3,0)</f>
        <v>DISTRITO NACIONAL</v>
      </c>
      <c r="B38" s="116">
        <v>713</v>
      </c>
      <c r="C38" s="116" t="str">
        <f>VLOOKUP(B38,'[1]LISTADO ATM'!$A$2:$B$816,2,0)</f>
        <v xml:space="preserve">ATM Oficina Las Américas </v>
      </c>
      <c r="D38" s="119" t="s">
        <v>2459</v>
      </c>
      <c r="E38" s="113" t="s">
        <v>2502</v>
      </c>
    </row>
    <row r="39" spans="1:5" ht="18" x14ac:dyDescent="0.25">
      <c r="A39" s="116" t="str">
        <f>VLOOKUP(B39,'[1]LISTADO ATM'!$A$2:$C$817,3,0)</f>
        <v>DISTRITO NACIONAL</v>
      </c>
      <c r="B39" s="116">
        <v>755</v>
      </c>
      <c r="C39" s="116" t="str">
        <f>VLOOKUP(B39,'[1]LISTADO ATM'!$A$2:$B$816,2,0)</f>
        <v xml:space="preserve">ATM Oficina Galería del Este (Plaza) </v>
      </c>
      <c r="D39" s="119" t="s">
        <v>2459</v>
      </c>
      <c r="E39" s="113" t="s">
        <v>2516</v>
      </c>
    </row>
    <row r="40" spans="1:5" ht="18.75" customHeight="1" x14ac:dyDescent="0.25">
      <c r="A40" s="116" t="str">
        <f>VLOOKUP(B40,'[1]LISTADO ATM'!$A$2:$C$817,3,0)</f>
        <v>NORTE</v>
      </c>
      <c r="B40" s="116">
        <v>638</v>
      </c>
      <c r="C40" s="116" t="str">
        <f>VLOOKUP(B40,'[1]LISTADO ATM'!$A$2:$B$816,2,0)</f>
        <v xml:space="preserve">ATM S/M Yoma </v>
      </c>
      <c r="D40" s="119" t="s">
        <v>2459</v>
      </c>
      <c r="E40" s="113" t="s">
        <v>2514</v>
      </c>
    </row>
    <row r="41" spans="1:5" ht="18" x14ac:dyDescent="0.25">
      <c r="A41" s="116" t="str">
        <f>VLOOKUP(B41,'[1]LISTADO ATM'!$A$2:$C$817,3,0)</f>
        <v>SUR</v>
      </c>
      <c r="B41" s="116">
        <v>615</v>
      </c>
      <c r="C41" s="116" t="str">
        <f>VLOOKUP(B41,'[1]LISTADO ATM'!$A$2:$B$816,2,0)</f>
        <v xml:space="preserve">ATM Estación Sunix Cabral (Barahona) </v>
      </c>
      <c r="D41" s="119" t="s">
        <v>2459</v>
      </c>
      <c r="E41" s="113">
        <v>335757470</v>
      </c>
    </row>
    <row r="42" spans="1:5" ht="18" x14ac:dyDescent="0.25">
      <c r="A42" s="116" t="str">
        <f>VLOOKUP(B42,'[1]LISTADO ATM'!$A$2:$C$817,3,0)</f>
        <v>NORTE</v>
      </c>
      <c r="B42" s="116">
        <v>649</v>
      </c>
      <c r="C42" s="116" t="str">
        <f>VLOOKUP(B42,'[1]LISTADO ATM'!$A$2:$B$816,2,0)</f>
        <v xml:space="preserve">ATM Oficina Galería 56 (San Francisco de Macorís) </v>
      </c>
      <c r="D42" s="119" t="s">
        <v>2459</v>
      </c>
      <c r="E42" s="113" t="s">
        <v>2509</v>
      </c>
    </row>
    <row r="43" spans="1:5" ht="18.75" thickBot="1" x14ac:dyDescent="0.3">
      <c r="A43" s="109" t="s">
        <v>2428</v>
      </c>
      <c r="B43" s="112">
        <f>COUNT(B29:B42)</f>
        <v>14</v>
      </c>
      <c r="C43" s="107"/>
      <c r="D43" s="107"/>
      <c r="E43" s="108"/>
    </row>
    <row r="44" spans="1:5" ht="15.75" thickBot="1" x14ac:dyDescent="0.3"/>
    <row r="45" spans="1:5" ht="18.75" thickBot="1" x14ac:dyDescent="0.3">
      <c r="A45" s="143" t="s">
        <v>2429</v>
      </c>
      <c r="B45" s="144"/>
    </row>
    <row r="46" spans="1:5" ht="18.75" thickBot="1" x14ac:dyDescent="0.3">
      <c r="A46" s="145">
        <f>+B25+B43</f>
        <v>24</v>
      </c>
      <c r="B46" s="146"/>
    </row>
    <row r="47" spans="1:5" ht="15.75" thickBot="1" x14ac:dyDescent="0.3"/>
    <row r="48" spans="1:5" ht="18.75" thickBot="1" x14ac:dyDescent="0.3">
      <c r="A48" s="138" t="s">
        <v>2432</v>
      </c>
      <c r="B48" s="139"/>
      <c r="C48" s="139"/>
      <c r="D48" s="139"/>
      <c r="E48" s="140"/>
    </row>
    <row r="49" spans="1:5" ht="18" x14ac:dyDescent="0.25">
      <c r="A49" s="104" t="s">
        <v>15</v>
      </c>
      <c r="B49" s="105" t="s">
        <v>2426</v>
      </c>
      <c r="C49" s="110" t="s">
        <v>46</v>
      </c>
      <c r="D49" s="156" t="s">
        <v>2433</v>
      </c>
      <c r="E49" s="157"/>
    </row>
    <row r="50" spans="1:5" ht="18" x14ac:dyDescent="0.25">
      <c r="A50" s="116" t="str">
        <f>VLOOKUP(B50,'[1]LISTADO ATM'!$A$2:$C$817,3,0)</f>
        <v>DISTRITO NACIONAL</v>
      </c>
      <c r="B50" s="116">
        <v>815</v>
      </c>
      <c r="C50" s="116" t="str">
        <f>VLOOKUP(B50,'[1]LISTADO ATM'!$A$2:$B$816,2,0)</f>
        <v xml:space="preserve">ATM Oficina Atalaya del Mar </v>
      </c>
      <c r="D50" s="141" t="s">
        <v>2554</v>
      </c>
      <c r="E50" s="142"/>
    </row>
    <row r="51" spans="1:5" ht="18" x14ac:dyDescent="0.25">
      <c r="A51" s="116" t="str">
        <f>VLOOKUP(B51,'[1]LISTADO ATM'!$A$2:$C$817,3,0)</f>
        <v>DISTRITO NACIONAL</v>
      </c>
      <c r="B51" s="116">
        <v>302</v>
      </c>
      <c r="C51" s="116" t="str">
        <f>VLOOKUP(B51,'[1]LISTADO ATM'!$A$2:$B$816,2,0)</f>
        <v xml:space="preserve">ATM S/M Aprezio Los Mameyes  </v>
      </c>
      <c r="D51" s="141" t="s">
        <v>2493</v>
      </c>
      <c r="E51" s="142"/>
    </row>
    <row r="52" spans="1:5" ht="18" x14ac:dyDescent="0.25">
      <c r="A52" s="116" t="str">
        <f>VLOOKUP(B52,'[1]LISTADO ATM'!$A$2:$C$817,3,0)</f>
        <v>DISTRITO NACIONAL</v>
      </c>
      <c r="B52" s="116">
        <v>448</v>
      </c>
      <c r="C52" s="116" t="str">
        <f>VLOOKUP(B52,'[1]LISTADO ATM'!$A$2:$B$816,2,0)</f>
        <v xml:space="preserve">ATM Club Banco Central </v>
      </c>
      <c r="D52" s="141" t="s">
        <v>2493</v>
      </c>
      <c r="E52" s="142"/>
    </row>
    <row r="53" spans="1:5" ht="18" x14ac:dyDescent="0.25">
      <c r="A53" s="116" t="str">
        <f>VLOOKUP(B53,'[1]LISTADO ATM'!$A$2:$C$817,3,0)</f>
        <v>NORTE</v>
      </c>
      <c r="B53" s="116">
        <v>463</v>
      </c>
      <c r="C53" s="116" t="str">
        <f>VLOOKUP(B53,'[1]LISTADO ATM'!$A$2:$B$816,2,0)</f>
        <v xml:space="preserve">ATM La Sirena El Embrujo </v>
      </c>
      <c r="D53" s="141" t="s">
        <v>2476</v>
      </c>
      <c r="E53" s="142"/>
    </row>
    <row r="54" spans="1:5" ht="18" x14ac:dyDescent="0.25">
      <c r="A54" s="116" t="str">
        <f>VLOOKUP(B54,'[1]LISTADO ATM'!$A$2:$C$817,3,0)</f>
        <v>DISTRITO NACIONAL</v>
      </c>
      <c r="B54" s="116">
        <v>593</v>
      </c>
      <c r="C54" s="116" t="str">
        <f>VLOOKUP(B54,'[1]LISTADO ATM'!$A$2:$B$816,2,0)</f>
        <v xml:space="preserve">ATM Ministerio Fuerzas Armadas II </v>
      </c>
      <c r="D54" s="141" t="s">
        <v>2476</v>
      </c>
      <c r="E54" s="142"/>
    </row>
    <row r="55" spans="1:5" ht="18" x14ac:dyDescent="0.25">
      <c r="A55" s="116" t="str">
        <f>VLOOKUP(B55,'[1]LISTADO ATM'!$A$2:$C$817,3,0)</f>
        <v>DISTRITO NACIONAL</v>
      </c>
      <c r="B55" s="116">
        <v>659</v>
      </c>
      <c r="C55" s="116" t="str">
        <f>VLOOKUP(B55,'[1]LISTADO ATM'!$A$2:$B$816,2,0)</f>
        <v>ATM Down Town Center</v>
      </c>
      <c r="D55" s="141" t="s">
        <v>2476</v>
      </c>
      <c r="E55" s="142"/>
    </row>
    <row r="56" spans="1:5" ht="18" x14ac:dyDescent="0.25">
      <c r="A56" s="116" t="str">
        <f>VLOOKUP(B56,'[1]LISTADO ATM'!$A$2:$C$817,3,0)</f>
        <v>DISTRITO NACIONAL</v>
      </c>
      <c r="B56" s="116">
        <v>876</v>
      </c>
      <c r="C56" s="116" t="str">
        <f>VLOOKUP(B56,'[1]LISTADO ATM'!$A$2:$B$816,2,0)</f>
        <v xml:space="preserve">ATM Estación Next Abraham Lincoln </v>
      </c>
      <c r="D56" s="141" t="s">
        <v>2493</v>
      </c>
      <c r="E56" s="142"/>
    </row>
    <row r="57" spans="1:5" ht="18" x14ac:dyDescent="0.25">
      <c r="A57" s="116" t="str">
        <f>VLOOKUP(B57,'[1]LISTADO ATM'!$A$2:$C$817,3,0)</f>
        <v>DISTRITO NACIONAL</v>
      </c>
      <c r="B57" s="116">
        <v>394</v>
      </c>
      <c r="C57" s="116" t="str">
        <f>VLOOKUP(B57,'[1]LISTADO ATM'!$A$2:$B$816,2,0)</f>
        <v xml:space="preserve">ATM Multicentro La Sirena Luperón </v>
      </c>
      <c r="D57" s="141" t="s">
        <v>2476</v>
      </c>
      <c r="E57" s="142"/>
    </row>
    <row r="58" spans="1:5" ht="18" x14ac:dyDescent="0.25">
      <c r="A58" s="116" t="str">
        <f>VLOOKUP(B58,'[1]LISTADO ATM'!$A$2:$C$817,3,0)</f>
        <v>SUR</v>
      </c>
      <c r="B58" s="116">
        <v>84</v>
      </c>
      <c r="C58" s="116" t="str">
        <f>VLOOKUP(B58,'[1]LISTADO ATM'!$A$2:$B$816,2,0)</f>
        <v xml:space="preserve">ATM Oficina Multicentro Sirena San Cristóbal </v>
      </c>
      <c r="D58" s="141" t="s">
        <v>2476</v>
      </c>
      <c r="E58" s="142"/>
    </row>
    <row r="59" spans="1:5" ht="18" x14ac:dyDescent="0.25">
      <c r="A59" s="116" t="str">
        <f>VLOOKUP(B59,'[1]LISTADO ATM'!$A$2:$C$817,3,0)</f>
        <v>DISTRITO NACIONAL</v>
      </c>
      <c r="B59" s="116">
        <v>911</v>
      </c>
      <c r="C59" s="116" t="str">
        <f>VLOOKUP(B59,'[1]LISTADO ATM'!$A$2:$B$816,2,0)</f>
        <v xml:space="preserve">ATM Oficina Venezuela II </v>
      </c>
      <c r="D59" s="141" t="s">
        <v>2493</v>
      </c>
      <c r="E59" s="142"/>
    </row>
    <row r="60" spans="1:5" ht="18" x14ac:dyDescent="0.25">
      <c r="A60" s="116" t="str">
        <f>VLOOKUP(B60,'[1]LISTADO ATM'!$A$2:$C$817,3,0)</f>
        <v>NORTE</v>
      </c>
      <c r="B60" s="116">
        <v>136</v>
      </c>
      <c r="C60" s="116" t="str">
        <f>VLOOKUP(B60,'[1]LISTADO ATM'!$A$2:$B$816,2,0)</f>
        <v>ATM S/M Xtra (Santiago)</v>
      </c>
      <c r="D60" s="141" t="s">
        <v>2493</v>
      </c>
      <c r="E60" s="142"/>
    </row>
    <row r="61" spans="1:5" ht="18" x14ac:dyDescent="0.25">
      <c r="A61" s="116" t="str">
        <f>VLOOKUP(B61,'[1]LISTADO ATM'!$A$2:$C$817,3,0)</f>
        <v>DISTRITO NACIONAL</v>
      </c>
      <c r="B61" s="116">
        <v>980</v>
      </c>
      <c r="C61" s="116" t="str">
        <f>VLOOKUP(B61,'[1]LISTADO ATM'!$A$2:$B$816,2,0)</f>
        <v xml:space="preserve">ATM Oficina Bella Vista Mall II </v>
      </c>
      <c r="D61" s="141" t="s">
        <v>2476</v>
      </c>
      <c r="E61" s="142"/>
    </row>
    <row r="62" spans="1:5" ht="18" x14ac:dyDescent="0.25">
      <c r="A62" s="116" t="str">
        <f>VLOOKUP(B62,'[1]LISTADO ATM'!$A$2:$C$817,3,0)</f>
        <v>SUR</v>
      </c>
      <c r="B62" s="116">
        <v>48</v>
      </c>
      <c r="C62" s="116" t="str">
        <f>VLOOKUP(B62,'[1]LISTADO ATM'!$A$2:$B$816,2,0)</f>
        <v xml:space="preserve">ATM Autoservicio Neiba I </v>
      </c>
      <c r="D62" s="141" t="s">
        <v>2476</v>
      </c>
      <c r="E62" s="142"/>
    </row>
    <row r="63" spans="1:5" ht="18" x14ac:dyDescent="0.25">
      <c r="A63" s="116" t="str">
        <f>VLOOKUP(B63,'[1]LISTADO ATM'!$A$2:$C$817,3,0)</f>
        <v>NORTE</v>
      </c>
      <c r="B63" s="116">
        <v>350</v>
      </c>
      <c r="C63" s="116" t="str">
        <f>VLOOKUP(B63,'[1]LISTADO ATM'!$A$2:$B$816,2,0)</f>
        <v xml:space="preserve">ATM Oficina Villa Tapia </v>
      </c>
      <c r="D63" s="141" t="s">
        <v>2476</v>
      </c>
      <c r="E63" s="142"/>
    </row>
    <row r="64" spans="1:5" ht="18" x14ac:dyDescent="0.25">
      <c r="A64" s="116" t="str">
        <f>VLOOKUP(B64,'[1]LISTADO ATM'!$A$2:$C$817,3,0)</f>
        <v>SUR</v>
      </c>
      <c r="B64" s="116">
        <v>301</v>
      </c>
      <c r="C64" s="116" t="str">
        <f>VLOOKUP(B64,'[1]LISTADO ATM'!$A$2:$B$816,2,0)</f>
        <v xml:space="preserve">ATM UNP Alfa y Omega (Barahona) </v>
      </c>
      <c r="D64" s="141" t="s">
        <v>2476</v>
      </c>
      <c r="E64" s="142"/>
    </row>
    <row r="65" spans="1:5" ht="18.75" thickBot="1" x14ac:dyDescent="0.3">
      <c r="A65" s="116" t="str">
        <f>VLOOKUP(B65,'[1]LISTADO ATM'!$A$2:$C$817,3,0)</f>
        <v>NORTE</v>
      </c>
      <c r="B65" s="116">
        <v>757</v>
      </c>
      <c r="C65" s="116" t="str">
        <f>VLOOKUP(B65,'[1]LISTADO ATM'!$A$2:$B$816,2,0)</f>
        <v xml:space="preserve">ATM UNP Plaza Paseo (Santiago) </v>
      </c>
      <c r="D65" s="141" t="s">
        <v>2476</v>
      </c>
      <c r="E65" s="142"/>
    </row>
    <row r="66" spans="1:5" ht="18.75" thickBot="1" x14ac:dyDescent="0.3">
      <c r="A66" s="109" t="s">
        <v>2428</v>
      </c>
      <c r="B66" s="122">
        <f>COUNT(B50:B65)</f>
        <v>16</v>
      </c>
      <c r="C66" s="107"/>
      <c r="D66" s="107"/>
      <c r="E66" s="108"/>
    </row>
  </sheetData>
  <mergeCells count="27">
    <mergeCell ref="D64:E64"/>
    <mergeCell ref="D65:E65"/>
    <mergeCell ref="D49:E49"/>
    <mergeCell ref="D50:E50"/>
    <mergeCell ref="D51:E51"/>
    <mergeCell ref="D52:E52"/>
    <mergeCell ref="D58:E58"/>
    <mergeCell ref="D59:E59"/>
    <mergeCell ref="D53:E53"/>
    <mergeCell ref="D62:E62"/>
    <mergeCell ref="D63:E63"/>
    <mergeCell ref="A1:E1"/>
    <mergeCell ref="A2:E2"/>
    <mergeCell ref="A3:E3"/>
    <mergeCell ref="A8:E8"/>
    <mergeCell ref="C11:E11"/>
    <mergeCell ref="A13:E13"/>
    <mergeCell ref="A27:E27"/>
    <mergeCell ref="D61:E61"/>
    <mergeCell ref="D54:E54"/>
    <mergeCell ref="D55:E55"/>
    <mergeCell ref="D56:E56"/>
    <mergeCell ref="D57:E57"/>
    <mergeCell ref="D60:E60"/>
    <mergeCell ref="A45:B45"/>
    <mergeCell ref="A46:B46"/>
    <mergeCell ref="A48:E48"/>
  </mergeCells>
  <phoneticPr fontId="47" type="noConversion"/>
  <conditionalFormatting sqref="B67:B1048576">
    <cfRule type="duplicateValues" dxfId="286" priority="1837"/>
    <cfRule type="duplicateValues" dxfId="285" priority="1876"/>
  </conditionalFormatting>
  <conditionalFormatting sqref="E50">
    <cfRule type="duplicateValues" dxfId="284" priority="98"/>
  </conditionalFormatting>
  <conditionalFormatting sqref="E50">
    <cfRule type="duplicateValues" dxfId="283" priority="97"/>
  </conditionalFormatting>
  <conditionalFormatting sqref="B44:B48 B26:B27 B1:B8 B12:B13">
    <cfRule type="duplicateValues" dxfId="282" priority="96"/>
  </conditionalFormatting>
  <conditionalFormatting sqref="B44:B48 B26:B27">
    <cfRule type="duplicateValues" dxfId="281" priority="95"/>
  </conditionalFormatting>
  <conditionalFormatting sqref="E66 E43:E49 E1:E8 E11:E13 E25:E27">
    <cfRule type="duplicateValues" dxfId="280" priority="94"/>
  </conditionalFormatting>
  <conditionalFormatting sqref="E36:E37">
    <cfRule type="duplicateValues" dxfId="279" priority="93"/>
  </conditionalFormatting>
  <conditionalFormatting sqref="E36:E37">
    <cfRule type="duplicateValues" dxfId="278" priority="90"/>
    <cfRule type="duplicateValues" dxfId="277" priority="91"/>
    <cfRule type="duplicateValues" dxfId="276" priority="92"/>
  </conditionalFormatting>
  <conditionalFormatting sqref="E36:E37">
    <cfRule type="duplicateValues" dxfId="275" priority="88"/>
    <cfRule type="duplicateValues" dxfId="274" priority="89"/>
  </conditionalFormatting>
  <conditionalFormatting sqref="E36:E37">
    <cfRule type="duplicateValues" dxfId="273" priority="87"/>
  </conditionalFormatting>
  <conditionalFormatting sqref="E29">
    <cfRule type="duplicateValues" dxfId="272" priority="86"/>
  </conditionalFormatting>
  <conditionalFormatting sqref="E29">
    <cfRule type="duplicateValues" dxfId="271" priority="83"/>
    <cfRule type="duplicateValues" dxfId="270" priority="84"/>
    <cfRule type="duplicateValues" dxfId="269" priority="85"/>
  </conditionalFormatting>
  <conditionalFormatting sqref="E29">
    <cfRule type="duplicateValues" dxfId="268" priority="81"/>
    <cfRule type="duplicateValues" dxfId="267" priority="82"/>
  </conditionalFormatting>
  <conditionalFormatting sqref="E43:E49 E1:E8 E11:E13 E25:E27">
    <cfRule type="duplicateValues" dxfId="266" priority="99"/>
  </conditionalFormatting>
  <conditionalFormatting sqref="E51">
    <cfRule type="duplicateValues" dxfId="265" priority="80"/>
  </conditionalFormatting>
  <conditionalFormatting sqref="E52">
    <cfRule type="duplicateValues" dxfId="264" priority="79"/>
  </conditionalFormatting>
  <conditionalFormatting sqref="E54">
    <cfRule type="duplicateValues" dxfId="263" priority="78"/>
  </conditionalFormatting>
  <conditionalFormatting sqref="E55">
    <cfRule type="duplicateValues" dxfId="262" priority="77"/>
  </conditionalFormatting>
  <conditionalFormatting sqref="E10">
    <cfRule type="duplicateValues" dxfId="261" priority="71"/>
  </conditionalFormatting>
  <conditionalFormatting sqref="E10">
    <cfRule type="duplicateValues" dxfId="260" priority="72"/>
    <cfRule type="duplicateValues" dxfId="259" priority="73"/>
    <cfRule type="duplicateValues" dxfId="258" priority="74"/>
  </conditionalFormatting>
  <conditionalFormatting sqref="E10">
    <cfRule type="duplicateValues" dxfId="257" priority="75"/>
    <cfRule type="duplicateValues" dxfId="256" priority="76"/>
  </conditionalFormatting>
  <conditionalFormatting sqref="E38 E40:E41">
    <cfRule type="duplicateValues" dxfId="255" priority="100"/>
  </conditionalFormatting>
  <conditionalFormatting sqref="E38 E40:E41">
    <cfRule type="duplicateValues" dxfId="254" priority="101"/>
    <cfRule type="duplicateValues" dxfId="253" priority="102"/>
    <cfRule type="duplicateValues" dxfId="252" priority="103"/>
  </conditionalFormatting>
  <conditionalFormatting sqref="E38 E40:E41">
    <cfRule type="duplicateValues" dxfId="251" priority="104"/>
    <cfRule type="duplicateValues" dxfId="250" priority="105"/>
  </conditionalFormatting>
  <conditionalFormatting sqref="B40:B42 B29 B36:B38">
    <cfRule type="duplicateValues" dxfId="249" priority="106"/>
    <cfRule type="duplicateValues" dxfId="248" priority="107"/>
    <cfRule type="duplicateValues" dxfId="247" priority="108"/>
  </conditionalFormatting>
  <conditionalFormatting sqref="B40:B42 B29 B36:B38">
    <cfRule type="duplicateValues" dxfId="246" priority="109"/>
    <cfRule type="duplicateValues" dxfId="245" priority="110"/>
    <cfRule type="duplicateValues" dxfId="244" priority="111"/>
    <cfRule type="duplicateValues" dxfId="243" priority="112"/>
  </conditionalFormatting>
  <conditionalFormatting sqref="B40:B42 B29 B36:B38">
    <cfRule type="duplicateValues" dxfId="242" priority="113"/>
  </conditionalFormatting>
  <conditionalFormatting sqref="B66 B43:B49 B1:B8 B30:B35 B39 B10:B13 B15:B27">
    <cfRule type="duplicateValues" dxfId="241" priority="114"/>
    <cfRule type="duplicateValues" dxfId="240" priority="115"/>
    <cfRule type="duplicateValues" dxfId="239" priority="116"/>
  </conditionalFormatting>
  <conditionalFormatting sqref="B66 B43:B49 B1:B8 B30:B35 B39 B10:B13 B15:B27">
    <cfRule type="duplicateValues" dxfId="238" priority="117"/>
    <cfRule type="duplicateValues" dxfId="237" priority="118"/>
    <cfRule type="duplicateValues" dxfId="236" priority="119"/>
    <cfRule type="duplicateValues" dxfId="235" priority="120"/>
  </conditionalFormatting>
  <conditionalFormatting sqref="B66 B43:B49 B1:B8 B30:B35 B39 B10:B13 B15:B27">
    <cfRule type="duplicateValues" dxfId="234" priority="121"/>
  </conditionalFormatting>
  <conditionalFormatting sqref="B29:B61 B1:B8 B10:B13 B15:B27 B66">
    <cfRule type="duplicateValues" dxfId="233" priority="122"/>
    <cfRule type="duplicateValues" dxfId="232" priority="123"/>
    <cfRule type="duplicateValues" dxfId="231" priority="124"/>
  </conditionalFormatting>
  <conditionalFormatting sqref="E30:E35 E15:E24 E39 E42">
    <cfRule type="duplicateValues" dxfId="230" priority="125"/>
  </conditionalFormatting>
  <conditionalFormatting sqref="E30:E35 E15:E24 E39 E42">
    <cfRule type="duplicateValues" dxfId="229" priority="126"/>
    <cfRule type="duplicateValues" dxfId="228" priority="127"/>
    <cfRule type="duplicateValues" dxfId="227" priority="128"/>
  </conditionalFormatting>
  <conditionalFormatting sqref="E30:E35 E15:E24 E39 E42">
    <cfRule type="duplicateValues" dxfId="226" priority="129"/>
    <cfRule type="duplicateValues" dxfId="225" priority="130"/>
  </conditionalFormatting>
  <conditionalFormatting sqref="B30:B35 B39 B10 B15:B24">
    <cfRule type="duplicateValues" dxfId="224" priority="131"/>
  </conditionalFormatting>
  <conditionalFormatting sqref="E57">
    <cfRule type="duplicateValues" dxfId="223" priority="70"/>
  </conditionalFormatting>
  <conditionalFormatting sqref="E56">
    <cfRule type="duplicateValues" dxfId="222" priority="69"/>
  </conditionalFormatting>
  <conditionalFormatting sqref="E59">
    <cfRule type="duplicateValues" dxfId="221" priority="68"/>
  </conditionalFormatting>
  <conditionalFormatting sqref="E58">
    <cfRule type="duplicateValues" dxfId="220" priority="67"/>
  </conditionalFormatting>
  <conditionalFormatting sqref="E60">
    <cfRule type="duplicateValues" dxfId="219" priority="66"/>
  </conditionalFormatting>
  <conditionalFormatting sqref="E61">
    <cfRule type="duplicateValues" dxfId="218" priority="65"/>
  </conditionalFormatting>
  <conditionalFormatting sqref="E10">
    <cfRule type="duplicateValues" dxfId="217" priority="132"/>
  </conditionalFormatting>
  <conditionalFormatting sqref="E10">
    <cfRule type="duplicateValues" dxfId="216" priority="133"/>
    <cfRule type="duplicateValues" dxfId="215" priority="134"/>
    <cfRule type="duplicateValues" dxfId="214" priority="135"/>
  </conditionalFormatting>
  <conditionalFormatting sqref="E10">
    <cfRule type="duplicateValues" dxfId="213" priority="136"/>
    <cfRule type="duplicateValues" dxfId="212" priority="137"/>
  </conditionalFormatting>
  <conditionalFormatting sqref="E10">
    <cfRule type="duplicateValues" dxfId="211" priority="138"/>
  </conditionalFormatting>
  <conditionalFormatting sqref="E10">
    <cfRule type="duplicateValues" dxfId="210" priority="139"/>
    <cfRule type="duplicateValues" dxfId="209" priority="140"/>
    <cfRule type="duplicateValues" dxfId="208" priority="141"/>
  </conditionalFormatting>
  <conditionalFormatting sqref="E10">
    <cfRule type="duplicateValues" dxfId="207" priority="142"/>
    <cfRule type="duplicateValues" dxfId="206" priority="143"/>
  </conditionalFormatting>
  <conditionalFormatting sqref="B62">
    <cfRule type="duplicateValues" dxfId="205" priority="51"/>
    <cfRule type="duplicateValues" dxfId="204" priority="52"/>
    <cfRule type="duplicateValues" dxfId="203" priority="53"/>
  </conditionalFormatting>
  <conditionalFormatting sqref="E62">
    <cfRule type="duplicateValues" dxfId="202" priority="50"/>
  </conditionalFormatting>
  <conditionalFormatting sqref="B62">
    <cfRule type="duplicateValues" dxfId="201" priority="54"/>
    <cfRule type="duplicateValues" dxfId="200" priority="55"/>
    <cfRule type="duplicateValues" dxfId="199" priority="56"/>
  </conditionalFormatting>
  <conditionalFormatting sqref="B62">
    <cfRule type="duplicateValues" dxfId="198" priority="57"/>
    <cfRule type="duplicateValues" dxfId="197" priority="58"/>
    <cfRule type="duplicateValues" dxfId="196" priority="59"/>
    <cfRule type="duplicateValues" dxfId="195" priority="60"/>
  </conditionalFormatting>
  <conditionalFormatting sqref="B62">
    <cfRule type="duplicateValues" dxfId="194" priority="61"/>
  </conditionalFormatting>
  <conditionalFormatting sqref="B62">
    <cfRule type="duplicateValues" dxfId="193" priority="62"/>
  </conditionalFormatting>
  <conditionalFormatting sqref="B62">
    <cfRule type="duplicateValues" dxfId="192" priority="63"/>
    <cfRule type="duplicateValues" dxfId="191" priority="64"/>
  </conditionalFormatting>
  <conditionalFormatting sqref="B63">
    <cfRule type="duplicateValues" dxfId="190" priority="36"/>
    <cfRule type="duplicateValues" dxfId="189" priority="37"/>
    <cfRule type="duplicateValues" dxfId="188" priority="38"/>
  </conditionalFormatting>
  <conditionalFormatting sqref="E63">
    <cfRule type="duplicateValues" dxfId="187" priority="35"/>
  </conditionalFormatting>
  <conditionalFormatting sqref="B63">
    <cfRule type="duplicateValues" dxfId="186" priority="39"/>
    <cfRule type="duplicateValues" dxfId="185" priority="40"/>
    <cfRule type="duplicateValues" dxfId="184" priority="41"/>
  </conditionalFormatting>
  <conditionalFormatting sqref="B63">
    <cfRule type="duplicateValues" dxfId="183" priority="42"/>
    <cfRule type="duplicateValues" dxfId="182" priority="43"/>
    <cfRule type="duplicateValues" dxfId="181" priority="44"/>
    <cfRule type="duplicateValues" dxfId="180" priority="45"/>
  </conditionalFormatting>
  <conditionalFormatting sqref="B63">
    <cfRule type="duplicateValues" dxfId="179" priority="46"/>
  </conditionalFormatting>
  <conditionalFormatting sqref="B63">
    <cfRule type="duplicateValues" dxfId="178" priority="47"/>
  </conditionalFormatting>
  <conditionalFormatting sqref="B63">
    <cfRule type="duplicateValues" dxfId="177" priority="48"/>
    <cfRule type="duplicateValues" dxfId="176" priority="49"/>
  </conditionalFormatting>
  <conditionalFormatting sqref="B66 B1:B63">
    <cfRule type="duplicateValues" dxfId="175" priority="34"/>
  </conditionalFormatting>
  <conditionalFormatting sqref="B64">
    <cfRule type="duplicateValues" dxfId="174" priority="20"/>
    <cfRule type="duplicateValues" dxfId="173" priority="21"/>
    <cfRule type="duplicateValues" dxfId="172" priority="22"/>
  </conditionalFormatting>
  <conditionalFormatting sqref="E64">
    <cfRule type="duplicateValues" dxfId="171" priority="19"/>
  </conditionalFormatting>
  <conditionalFormatting sqref="B64">
    <cfRule type="duplicateValues" dxfId="170" priority="23"/>
    <cfRule type="duplicateValues" dxfId="169" priority="24"/>
    <cfRule type="duplicateValues" dxfId="168" priority="25"/>
  </conditionalFormatting>
  <conditionalFormatting sqref="B64">
    <cfRule type="duplicateValues" dxfId="167" priority="26"/>
    <cfRule type="duplicateValues" dxfId="166" priority="27"/>
    <cfRule type="duplicateValues" dxfId="165" priority="28"/>
    <cfRule type="duplicateValues" dxfId="164" priority="29"/>
  </conditionalFormatting>
  <conditionalFormatting sqref="B64">
    <cfRule type="duplicateValues" dxfId="163" priority="30"/>
  </conditionalFormatting>
  <conditionalFormatting sqref="B64">
    <cfRule type="duplicateValues" dxfId="162" priority="31"/>
  </conditionalFormatting>
  <conditionalFormatting sqref="B64">
    <cfRule type="duplicateValues" dxfId="161" priority="32"/>
    <cfRule type="duplicateValues" dxfId="160" priority="33"/>
  </conditionalFormatting>
  <conditionalFormatting sqref="B64">
    <cfRule type="duplicateValues" dxfId="159" priority="18"/>
  </conditionalFormatting>
  <conditionalFormatting sqref="B65">
    <cfRule type="duplicateValues" dxfId="158" priority="4"/>
    <cfRule type="duplicateValues" dxfId="157" priority="5"/>
    <cfRule type="duplicateValues" dxfId="156" priority="6"/>
  </conditionalFormatting>
  <conditionalFormatting sqref="E65">
    <cfRule type="duplicateValues" dxfId="155" priority="3"/>
  </conditionalFormatting>
  <conditionalFormatting sqref="B65">
    <cfRule type="duplicateValues" dxfId="154" priority="7"/>
    <cfRule type="duplicateValues" dxfId="153" priority="8"/>
    <cfRule type="duplicateValues" dxfId="152" priority="9"/>
  </conditionalFormatting>
  <conditionalFormatting sqref="B65">
    <cfRule type="duplicateValues" dxfId="151" priority="10"/>
    <cfRule type="duplicateValues" dxfId="150" priority="11"/>
    <cfRule type="duplicateValues" dxfId="149" priority="12"/>
    <cfRule type="duplicateValues" dxfId="148" priority="13"/>
  </conditionalFormatting>
  <conditionalFormatting sqref="B65">
    <cfRule type="duplicateValues" dxfId="147" priority="14"/>
  </conditionalFormatting>
  <conditionalFormatting sqref="B65">
    <cfRule type="duplicateValues" dxfId="146" priority="15"/>
  </conditionalFormatting>
  <conditionalFormatting sqref="B65">
    <cfRule type="duplicateValues" dxfId="145" priority="16"/>
    <cfRule type="duplicateValues" dxfId="144" priority="17"/>
  </conditionalFormatting>
  <conditionalFormatting sqref="B65">
    <cfRule type="duplicateValues" dxfId="143" priority="2"/>
  </conditionalFormatting>
  <conditionalFormatting sqref="B1:B66">
    <cfRule type="duplicateValues" dxfId="142" priority="1"/>
  </conditionalFormatting>
  <conditionalFormatting sqref="E66 E53 E15:E27 E29:E50 E1:E13">
    <cfRule type="duplicateValues" dxfId="141" priority="144"/>
  </conditionalFormatting>
  <conditionalFormatting sqref="B10">
    <cfRule type="duplicateValues" dxfId="140" priority="145"/>
    <cfRule type="duplicateValues" dxfId="139" priority="146"/>
    <cfRule type="duplicateValues" dxfId="138" priority="147"/>
  </conditionalFormatting>
  <conditionalFormatting sqref="B10">
    <cfRule type="duplicateValues" dxfId="137" priority="148"/>
    <cfRule type="duplicateValues" dxfId="136" priority="149"/>
    <cfRule type="duplicateValues" dxfId="135" priority="150"/>
    <cfRule type="duplicateValues" dxfId="134" priority="151"/>
  </conditionalFormatting>
  <conditionalFormatting sqref="B10">
    <cfRule type="duplicateValues" dxfId="133" priority="152"/>
  </conditionalFormatting>
  <conditionalFormatting sqref="B10">
    <cfRule type="duplicateValues" dxfId="132" priority="153"/>
  </conditionalFormatting>
  <conditionalFormatting sqref="B10">
    <cfRule type="duplicateValues" dxfId="131" priority="154"/>
    <cfRule type="duplicateValues" dxfId="130" priority="155"/>
    <cfRule type="duplicateValues" dxfId="129" priority="156"/>
  </conditionalFormatting>
  <conditionalFormatting sqref="B10">
    <cfRule type="duplicateValues" dxfId="128" priority="157"/>
    <cfRule type="duplicateValues" dxfId="127" priority="158"/>
    <cfRule type="duplicateValues" dxfId="126" priority="159"/>
    <cfRule type="duplicateValues" dxfId="125" priority="160"/>
  </conditionalFormatting>
  <conditionalFormatting sqref="B50:B61">
    <cfRule type="duplicateValues" dxfId="124" priority="161"/>
    <cfRule type="duplicateValues" dxfId="123" priority="162"/>
    <cfRule type="duplicateValues" dxfId="122" priority="163"/>
  </conditionalFormatting>
  <conditionalFormatting sqref="B50:B61">
    <cfRule type="duplicateValues" dxfId="121" priority="164"/>
    <cfRule type="duplicateValues" dxfId="120" priority="165"/>
    <cfRule type="duplicateValues" dxfId="119" priority="166"/>
    <cfRule type="duplicateValues" dxfId="118" priority="167"/>
  </conditionalFormatting>
  <conditionalFormatting sqref="B50:B61">
    <cfRule type="duplicateValues" dxfId="117" priority="168"/>
  </conditionalFormatting>
  <conditionalFormatting sqref="B29:B61 B1:B8 B10:B13 B15:B27 B66">
    <cfRule type="duplicateValues" dxfId="116" priority="169"/>
  </conditionalFormatting>
  <conditionalFormatting sqref="B29:B61 B1:B8 B10:B13 B15:B27 B66">
    <cfRule type="duplicateValues" dxfId="115" priority="170"/>
    <cfRule type="duplicateValues" dxfId="114" priority="17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4">
        <v>581</v>
      </c>
      <c r="B430" s="114" t="s">
        <v>1606</v>
      </c>
      <c r="C430" s="114" t="s">
        <v>1275</v>
      </c>
    </row>
    <row r="431" spans="1:3" x14ac:dyDescent="0.25">
      <c r="A431" s="40">
        <v>582</v>
      </c>
      <c r="B431" s="40" t="s">
        <v>2494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2504</v>
      </c>
      <c r="D27" s="68" t="s">
        <v>2505</v>
      </c>
    </row>
    <row r="28" spans="1:4" ht="15.75" x14ac:dyDescent="0.25">
      <c r="A28" s="55">
        <v>335756603</v>
      </c>
      <c r="B28" s="55">
        <v>822</v>
      </c>
      <c r="C28" s="68" t="s">
        <v>2504</v>
      </c>
      <c r="D28" s="68" t="s">
        <v>2505</v>
      </c>
    </row>
    <row r="29" spans="1:4" ht="15.75" x14ac:dyDescent="0.25">
      <c r="A29" s="55">
        <v>335756614</v>
      </c>
      <c r="B29" s="55">
        <v>137</v>
      </c>
      <c r="C29" s="68" t="s">
        <v>2504</v>
      </c>
      <c r="D29" s="68" t="s">
        <v>2505</v>
      </c>
    </row>
    <row r="30" spans="1:4" ht="15.75" x14ac:dyDescent="0.25">
      <c r="A30" s="55">
        <v>335756621</v>
      </c>
      <c r="B30" s="55">
        <v>175</v>
      </c>
      <c r="C30" s="68" t="s">
        <v>2504</v>
      </c>
      <c r="D30" s="68" t="s">
        <v>2505</v>
      </c>
    </row>
    <row r="31" spans="1:4" ht="15.75" x14ac:dyDescent="0.25">
      <c r="A31" s="55">
        <v>335756627</v>
      </c>
      <c r="B31" s="55">
        <v>378</v>
      </c>
      <c r="C31" s="68" t="s">
        <v>2504</v>
      </c>
      <c r="D31" s="68" t="s">
        <v>2505</v>
      </c>
    </row>
    <row r="32" spans="1:4" s="69" customFormat="1" ht="15.75" x14ac:dyDescent="0.25">
      <c r="A32" s="55">
        <v>335757579</v>
      </c>
      <c r="B32" s="55">
        <v>801</v>
      </c>
      <c r="C32" s="68" t="s">
        <v>2504</v>
      </c>
      <c r="D32" s="68" t="s">
        <v>2505</v>
      </c>
    </row>
    <row r="33" spans="1:4" s="69" customFormat="1" ht="15.75" x14ac:dyDescent="0.25">
      <c r="A33" s="55">
        <v>335757580</v>
      </c>
      <c r="B33" s="55">
        <v>642</v>
      </c>
      <c r="C33" s="68" t="s">
        <v>2504</v>
      </c>
      <c r="D33" s="68" t="s">
        <v>2505</v>
      </c>
    </row>
    <row r="34" spans="1:4" s="69" customFormat="1" ht="15.75" x14ac:dyDescent="0.25">
      <c r="A34" s="55">
        <v>335757581</v>
      </c>
      <c r="B34" s="55">
        <v>438</v>
      </c>
      <c r="C34" s="68" t="s">
        <v>2504</v>
      </c>
      <c r="D34" s="68" t="s">
        <v>2505</v>
      </c>
    </row>
    <row r="35" spans="1:4" s="69" customFormat="1" ht="15.75" x14ac:dyDescent="0.25">
      <c r="A35" s="55">
        <v>335757582</v>
      </c>
      <c r="B35" s="55">
        <v>461</v>
      </c>
      <c r="C35" s="68" t="s">
        <v>2504</v>
      </c>
      <c r="D35" s="68" t="s">
        <v>2505</v>
      </c>
    </row>
    <row r="36" spans="1:4" s="69" customFormat="1" ht="15.75" x14ac:dyDescent="0.25">
      <c r="A36" s="55">
        <v>335757584</v>
      </c>
      <c r="B36" s="55">
        <v>568</v>
      </c>
      <c r="C36" s="68" t="s">
        <v>2504</v>
      </c>
      <c r="D36" s="68" t="s">
        <v>2505</v>
      </c>
    </row>
    <row r="37" spans="1:4" s="69" customFormat="1" ht="15.75" x14ac:dyDescent="0.25">
      <c r="A37" s="55">
        <v>335757585</v>
      </c>
      <c r="B37" s="55">
        <v>552</v>
      </c>
      <c r="C37" s="68" t="s">
        <v>2504</v>
      </c>
      <c r="D37" s="68" t="s">
        <v>2505</v>
      </c>
    </row>
    <row r="38" spans="1:4" s="69" customFormat="1" ht="15.75" x14ac:dyDescent="0.25">
      <c r="A38" s="55">
        <v>335757586</v>
      </c>
      <c r="B38" s="55">
        <v>495</v>
      </c>
      <c r="C38" s="68" t="s">
        <v>2504</v>
      </c>
      <c r="D38" s="68" t="s">
        <v>2505</v>
      </c>
    </row>
    <row r="39" spans="1:4" s="71" customFormat="1" ht="15.75" x14ac:dyDescent="0.25">
      <c r="A39" s="55">
        <v>335757587</v>
      </c>
      <c r="B39" s="55">
        <v>396</v>
      </c>
      <c r="C39" s="68" t="s">
        <v>2504</v>
      </c>
      <c r="D39" s="68" t="s">
        <v>2505</v>
      </c>
    </row>
    <row r="40" spans="1:4" s="71" customFormat="1" ht="15.75" x14ac:dyDescent="0.25">
      <c r="A40" s="55">
        <v>335757588</v>
      </c>
      <c r="B40" s="55">
        <v>703</v>
      </c>
      <c r="C40" s="68" t="s">
        <v>2504</v>
      </c>
      <c r="D40" s="68" t="s">
        <v>2505</v>
      </c>
    </row>
    <row r="41" spans="1:4" s="71" customFormat="1" ht="15.75" x14ac:dyDescent="0.25">
      <c r="A41" s="55">
        <v>335757589</v>
      </c>
      <c r="B41" s="55">
        <v>136</v>
      </c>
      <c r="C41" s="68" t="s">
        <v>2504</v>
      </c>
      <c r="D41" s="68" t="s">
        <v>2505</v>
      </c>
    </row>
    <row r="42" spans="1:4" s="71" customFormat="1" ht="15.75" x14ac:dyDescent="0.25">
      <c r="A42" s="55">
        <v>335757538</v>
      </c>
      <c r="B42" s="55">
        <v>954</v>
      </c>
      <c r="C42" s="68" t="s">
        <v>2504</v>
      </c>
      <c r="D42" s="68" t="s">
        <v>2505</v>
      </c>
    </row>
    <row r="43" spans="1:4" s="71" customFormat="1" ht="15.75" x14ac:dyDescent="0.25">
      <c r="A43" s="55">
        <v>335757569</v>
      </c>
      <c r="B43" s="55">
        <v>276</v>
      </c>
      <c r="C43" s="68" t="s">
        <v>2504</v>
      </c>
      <c r="D43" s="68" t="s">
        <v>2505</v>
      </c>
    </row>
    <row r="44" spans="1:4" s="71" customFormat="1" ht="15.75" x14ac:dyDescent="0.25">
      <c r="A44" s="55">
        <v>335757542</v>
      </c>
      <c r="B44" s="55">
        <v>98</v>
      </c>
      <c r="C44" s="68" t="s">
        <v>2504</v>
      </c>
      <c r="D44" s="68" t="s">
        <v>2505</v>
      </c>
    </row>
    <row r="45" spans="1:4" s="71" customFormat="1" ht="15.75" x14ac:dyDescent="0.25">
      <c r="A45" s="55">
        <v>335757555</v>
      </c>
      <c r="B45" s="55">
        <v>85</v>
      </c>
      <c r="C45" s="68" t="s">
        <v>2504</v>
      </c>
      <c r="D45" s="68" t="s">
        <v>2505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113" priority="119152"/>
  </conditionalFormatting>
  <conditionalFormatting sqref="A7:A11">
    <cfRule type="duplicateValues" dxfId="112" priority="119156"/>
    <cfRule type="duplicateValues" dxfId="111" priority="119157"/>
  </conditionalFormatting>
  <conditionalFormatting sqref="A7:A11">
    <cfRule type="duplicateValues" dxfId="110" priority="119160"/>
    <cfRule type="duplicateValues" dxfId="109" priority="119161"/>
  </conditionalFormatting>
  <conditionalFormatting sqref="B37:B39">
    <cfRule type="duplicateValues" dxfId="108" priority="219"/>
    <cfRule type="duplicateValues" dxfId="107" priority="220"/>
  </conditionalFormatting>
  <conditionalFormatting sqref="B37:B39">
    <cfRule type="duplicateValues" dxfId="106" priority="218"/>
  </conditionalFormatting>
  <conditionalFormatting sqref="B37:B39">
    <cfRule type="duplicateValues" dxfId="105" priority="217"/>
  </conditionalFormatting>
  <conditionalFormatting sqref="B37:B39">
    <cfRule type="duplicateValues" dxfId="104" priority="215"/>
    <cfRule type="duplicateValues" dxfId="103" priority="216"/>
  </conditionalFormatting>
  <conditionalFormatting sqref="B3">
    <cfRule type="duplicateValues" dxfId="102" priority="193"/>
    <cfRule type="duplicateValues" dxfId="101" priority="194"/>
  </conditionalFormatting>
  <conditionalFormatting sqref="B3">
    <cfRule type="duplicateValues" dxfId="100" priority="192"/>
  </conditionalFormatting>
  <conditionalFormatting sqref="B3">
    <cfRule type="duplicateValues" dxfId="99" priority="191"/>
  </conditionalFormatting>
  <conditionalFormatting sqref="B3">
    <cfRule type="duplicateValues" dxfId="98" priority="189"/>
    <cfRule type="duplicateValues" dxfId="97" priority="190"/>
  </conditionalFormatting>
  <conditionalFormatting sqref="A4:A6">
    <cfRule type="duplicateValues" dxfId="96" priority="188"/>
  </conditionalFormatting>
  <conditionalFormatting sqref="A4:A6">
    <cfRule type="duplicateValues" dxfId="95" priority="186"/>
    <cfRule type="duplicateValues" dxfId="94" priority="187"/>
  </conditionalFormatting>
  <conditionalFormatting sqref="A4:A6">
    <cfRule type="duplicateValues" dxfId="93" priority="184"/>
    <cfRule type="duplicateValues" dxfId="92" priority="185"/>
  </conditionalFormatting>
  <conditionalFormatting sqref="A3:A6">
    <cfRule type="duplicateValues" dxfId="91" priority="165"/>
  </conditionalFormatting>
  <conditionalFormatting sqref="A3:A6">
    <cfRule type="duplicateValues" dxfId="90" priority="163"/>
    <cfRule type="duplicateValues" dxfId="89" priority="164"/>
  </conditionalFormatting>
  <conditionalFormatting sqref="A3:A6">
    <cfRule type="duplicateValues" dxfId="88" priority="161"/>
    <cfRule type="duplicateValues" dxfId="87" priority="162"/>
  </conditionalFormatting>
  <conditionalFormatting sqref="B4:B6">
    <cfRule type="duplicateValues" dxfId="86" priority="158"/>
    <cfRule type="duplicateValues" dxfId="85" priority="159"/>
  </conditionalFormatting>
  <conditionalFormatting sqref="B4:B6">
    <cfRule type="duplicateValues" dxfId="84" priority="157"/>
  </conditionalFormatting>
  <conditionalFormatting sqref="B4:B6">
    <cfRule type="duplicateValues" dxfId="83" priority="156"/>
  </conditionalFormatting>
  <conditionalFormatting sqref="B4:B6">
    <cfRule type="duplicateValues" dxfId="82" priority="154"/>
    <cfRule type="duplicateValues" dxfId="8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111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92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91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91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90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89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50.5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49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49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55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8.15079861111007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21" t="s">
        <v>2506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0" priority="51"/>
  </conditionalFormatting>
  <conditionalFormatting sqref="E9:E1048576 E1:E2">
    <cfRule type="duplicateValues" dxfId="79" priority="99232"/>
  </conditionalFormatting>
  <conditionalFormatting sqref="E4">
    <cfRule type="duplicateValues" dxfId="78" priority="44"/>
  </conditionalFormatting>
  <conditionalFormatting sqref="E5:E8">
    <cfRule type="duplicateValues" dxfId="77" priority="42"/>
  </conditionalFormatting>
  <conditionalFormatting sqref="B12">
    <cfRule type="duplicateValues" dxfId="76" priority="16"/>
    <cfRule type="duplicateValues" dxfId="75" priority="17"/>
    <cfRule type="duplicateValues" dxfId="74" priority="18"/>
  </conditionalFormatting>
  <conditionalFormatting sqref="B12">
    <cfRule type="duplicateValues" dxfId="73" priority="15"/>
  </conditionalFormatting>
  <conditionalFormatting sqref="B12">
    <cfRule type="duplicateValues" dxfId="72" priority="13"/>
    <cfRule type="duplicateValues" dxfId="71" priority="14"/>
  </conditionalFormatting>
  <conditionalFormatting sqref="B12">
    <cfRule type="duplicateValues" dxfId="70" priority="10"/>
    <cfRule type="duplicateValues" dxfId="69" priority="11"/>
    <cfRule type="duplicateValues" dxfId="68" priority="12"/>
  </conditionalFormatting>
  <conditionalFormatting sqref="B12">
    <cfRule type="duplicateValues" dxfId="67" priority="9"/>
  </conditionalFormatting>
  <conditionalFormatting sqref="B12">
    <cfRule type="duplicateValues" dxfId="66" priority="7"/>
    <cfRule type="duplicateValues" dxfId="65" priority="8"/>
  </conditionalFormatting>
  <conditionalFormatting sqref="B12">
    <cfRule type="duplicateValues" dxfId="64" priority="6"/>
  </conditionalFormatting>
  <conditionalFormatting sqref="B12">
    <cfRule type="duplicateValues" dxfId="63" priority="3"/>
    <cfRule type="duplicateValues" dxfId="62" priority="4"/>
    <cfRule type="duplicateValues" dxfId="61" priority="5"/>
  </conditionalFormatting>
  <conditionalFormatting sqref="B12">
    <cfRule type="duplicateValues" dxfId="60" priority="2"/>
  </conditionalFormatting>
  <conditionalFormatting sqref="B12">
    <cfRule type="duplicateValues" dxfId="5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2021-01-09T01:12:32Z</dcterms:modified>
</cp:coreProperties>
</file>