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9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53" i="16" l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A34" i="16"/>
  <c r="B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 l="1"/>
  <c r="A62" i="1"/>
  <c r="A61" i="1"/>
  <c r="A60" i="1"/>
  <c r="A59" i="1"/>
  <c r="A58" i="1"/>
  <c r="A57" i="1"/>
  <c r="A56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8" i="1" l="1"/>
  <c r="A9" i="1"/>
  <c r="A10" i="1"/>
  <c r="A24" i="1"/>
  <c r="A25" i="1"/>
  <c r="A26" i="1"/>
  <c r="A5" i="1"/>
  <c r="A6" i="1"/>
  <c r="A11" i="1"/>
  <c r="A12" i="1"/>
  <c r="A16" i="1"/>
  <c r="A14" i="1"/>
  <c r="A15" i="1"/>
  <c r="A17" i="1"/>
  <c r="A18" i="1"/>
  <c r="A22" i="1"/>
  <c r="A13" i="1"/>
  <c r="A19" i="1"/>
  <c r="A20" i="1"/>
  <c r="A21" i="1"/>
  <c r="A7" i="1"/>
  <c r="A23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5" i="1"/>
  <c r="G5" i="1"/>
  <c r="H5" i="1"/>
  <c r="I5" i="1"/>
  <c r="J5" i="1"/>
  <c r="K5" i="1"/>
  <c r="F6" i="1"/>
  <c r="G6" i="1"/>
  <c r="H6" i="1"/>
  <c r="I6" i="1"/>
  <c r="J6" i="1"/>
  <c r="K6" i="1"/>
  <c r="F11" i="1"/>
  <c r="G11" i="1"/>
  <c r="H11" i="1"/>
  <c r="I11" i="1"/>
  <c r="J11" i="1"/>
  <c r="K11" i="1"/>
  <c r="F12" i="1"/>
  <c r="G12" i="1"/>
  <c r="H12" i="1"/>
  <c r="I12" i="1"/>
  <c r="J12" i="1"/>
  <c r="K12" i="1"/>
  <c r="F16" i="1"/>
  <c r="G16" i="1"/>
  <c r="H16" i="1"/>
  <c r="I16" i="1"/>
  <c r="J16" i="1"/>
  <c r="K16" i="1"/>
  <c r="F14" i="1"/>
  <c r="G14" i="1"/>
  <c r="H14" i="1"/>
  <c r="I14" i="1"/>
  <c r="J14" i="1"/>
  <c r="K14" i="1"/>
  <c r="F15" i="1"/>
  <c r="G15" i="1"/>
  <c r="H15" i="1"/>
  <c r="I15" i="1"/>
  <c r="J15" i="1"/>
  <c r="K15" i="1"/>
  <c r="F17" i="1"/>
  <c r="G17" i="1"/>
  <c r="H17" i="1"/>
  <c r="I17" i="1"/>
  <c r="J17" i="1"/>
  <c r="K17" i="1"/>
  <c r="F18" i="1"/>
  <c r="G18" i="1"/>
  <c r="H18" i="1"/>
  <c r="I18" i="1"/>
  <c r="J18" i="1"/>
  <c r="K18" i="1"/>
  <c r="F22" i="1"/>
  <c r="G22" i="1"/>
  <c r="H22" i="1"/>
  <c r="I22" i="1"/>
  <c r="J22" i="1"/>
  <c r="K22" i="1"/>
  <c r="F13" i="1"/>
  <c r="G13" i="1"/>
  <c r="H13" i="1"/>
  <c r="I13" i="1"/>
  <c r="J13" i="1"/>
  <c r="K13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7" i="1"/>
  <c r="G7" i="1"/>
  <c r="H7" i="1"/>
  <c r="I7" i="1"/>
  <c r="J7" i="1"/>
  <c r="K7" i="1"/>
  <c r="F23" i="1"/>
  <c r="G23" i="1"/>
  <c r="H23" i="1"/>
  <c r="I23" i="1"/>
  <c r="J23" i="1"/>
  <c r="K23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<sst xmlns="http://schemas.openxmlformats.org/spreadsheetml/2006/main" count="13162" uniqueCount="2567">
  <si>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</si>
  <si>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</si>
  <si>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</si>
  <si>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</si>
  <si>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</si>
  <si>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</si>
  <si>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</si>
  <si>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</si>
  <si>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</si>
  <si>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</si>
  <si>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</si>
  <si>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</si>
  <si>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</si>
  <si>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</si>
  <si>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</si>
  <si>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</si>
  <si>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</si>
  <si>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</si>
  <si>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</si>
  <si>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</si>
  <si>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</si>
  <si>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</si>
  <si>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</si>
  <si>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</si>
  <si>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</si>
  <si>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</si>
  <si>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</si>
  <si>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</si>
  <si>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</si>
  <si>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</si>
  <si>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</si>
  <si>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</si>
  <si>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</si>
  <si>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</si>
  <si>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</si>
  <si>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</si>
  <si>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</si>
  <si>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</si>
  <si>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</si>
  <si>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</si>
  <si>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</si>
  <si>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</si>
  <si>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</si>
  <si>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</si>
  <si>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</si>
  <si>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</si>
  <si>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</si>
  <si>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</si>
  <si>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</si>
  <si>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</si>
  <si>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</si>
  <si>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</si>
  <si>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</si>
  <si>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</si>
  <si>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</si>
  <si>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</si>
  <si>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</si>
  <si>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</si>
  <si>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</si>
  <si>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</si>
  <si>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</si>
  <si>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</si>
  <si>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</si>
  <si>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</si>
  <si>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</si>
  <si>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</si>
  <si>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</si>
  <si>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</si>
  <si>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</si>
  <si>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</si>
  <si>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</si>
  <si>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</si>
  <si>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</si>
  <si>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</si>
  <si>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</si>
  <si>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</si>
  <si>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</si>
  <si>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</si>
  <si>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</si>
  <si>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</si>
  <si>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</si>
  <si>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</si>
  <si>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</si>
  <si>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</si>
  <si>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</si>
  <si>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</si>
  <si>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</si>
  <si>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</si>
  <si>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</si>
  <si>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</si>
  <si>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</si>
  <si>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</si>
  <si>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</si>
  <si>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</si>
  <si>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</si>
  <si>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</si>
  <si>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</si>
  <si>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</si>
  <si>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</si>
  <si>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</si>
  <si>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</si>
  <si>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</si>
  <si>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</si>
  <si>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</si>
  <si>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</si>
  <si>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</si>
  <si>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</si>
  <si>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</si>
  <si>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</si>
  <si>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</si>
  <si>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</si>
  <si>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</si>
  <si>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</si>
  <si>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</si>
  <si>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</si>
  <si>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</si>
  <si>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</si>
  <si>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</si>
  <si>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</si>
  <si>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</si>
  <si>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</si>
  <si>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</si>
  <si>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</si>
  <si>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</si>
  <si>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</si>
  <si>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</si>
  <si>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</si>
  <si>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</si>
  <si>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</si>
  <si>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</si>
  <si>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</si>
  <si>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</si>
  <si>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</si>
  <si>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</si>
  <si>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</si>
  <si>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</si>
  <si>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</si>
  <si>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</si>
  <si>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</si>
  <si>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</si>
  <si>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</si>
  <si>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</si>
  <si>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</si>
  <si>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</si>
  <si>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</si>
  <si>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</si>
  <si>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</si>
  <si>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</si>
  <si>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</si>
  <si>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</si>
  <si>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</si>
  <si>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</si>
  <si>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</si>
  <si>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</si>
  <si>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</si>
  <si>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</si>
  <si>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</si>
  <si>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</si>
  <si>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</si>
  <si>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</si>
  <si>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</si>
  <si>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</si>
  <si>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</si>
  <si>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</si>
  <si>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</si>
  <si>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</si>
  <si>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</si>
  <si>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</si>
  <si>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</si>
  <si>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</si>
  <si>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</si>
  <si>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</si>
  <si>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</si>
  <si>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</si>
  <si>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</si>
  <si>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</si>
  <si>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</si>
  <si>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</si>
  <si>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</si>
  <si>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</si>
  <si>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</si>
  <si>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</si>
  <si>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</si>
  <si>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</si>
  <si>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</si>
  <si>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</si>
  <si>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</si>
  <si>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</si>
  <si>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</si>
  <si>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</si>
  <si>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</si>
  <si>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</si>
  <si>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</si>
  <si>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</si>
  <si>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</si>
  <si>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</si>
  <si>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</si>
  <si>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</si>
  <si>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</si>
  <si>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</si>
  <si>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</si>
  <si>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</si>
  <si>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</si>
  <si>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</si>
  <si>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</si>
  <si>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</si>
  <si>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</si>
  <si>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</si>
  <si>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</si>
  <si>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</si>
  <si>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</si>
  <si>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</si>
  <si>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</si>
  <si>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</si>
  <si>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</si>
  <si>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</si>
  <si>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</si>
  <si>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</si>
  <si>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</si>
  <si>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</si>
  <si>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</si>
  <si>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</si>
  <si>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</si>
  <si>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</si>
  <si>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</si>
  <si>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</si>
  <si>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</si>
  <si>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</si>
  <si>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</si>
  <si>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</si>
  <si>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</si>
  <si>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</si>
  <si>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</si>
  <si>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</si>
  <si>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</si>
  <si>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</si>
  <si>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</si>
  <si>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</si>
  <si>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</si>
  <si>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</si>
  <si>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</si>
  <si>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</si>
  <si>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</si>
  <si>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</si>
  <si>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</si>
  <si>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</si>
  <si>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</si>
  <si>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</si>
  <si>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</si>
  <si>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</si>
  <si>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</si>
  <si>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</si>
  <si>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</si>
  <si>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</si>
  <si>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</si>
  <si>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</si>
  <si>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</si>
  <si>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</si>
  <si>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</si>
  <si>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</si>
  <si>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</si>
  <si>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</si>
  <si>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</si>
  <si>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</si>
  <si>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</si>
  <si>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</si>
  <si>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</si>
  <si>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</si>
  <si>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</si>
  <si>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</si>
  <si>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</si>
  <si>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</si>
  <si>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</si>
  <si>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</si>
  <si>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</si>
  <si>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</si>
  <si>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</si>
  <si>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</si>
  <si>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</si>
  <si>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</si>
  <si>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</si>
  <si>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</si>
  <si>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</si>
  <si>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</si>
  <si>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</si>
  <si>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</si>
  <si>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</si>
  <si>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</si>
  <si>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</si>
  <si>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</si>
  <si>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</si>
  <si>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</si>
  <si>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</si>
  <si>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</si>
  <si>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</si>
  <si>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</si>
  <si>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</si>
  <si>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</si>
  <si>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</si>
  <si>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</si>
  <si>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</si>
  <si>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</si>
  <si>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</si>
  <si>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</si>
  <si>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</si>
  <si>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</si>
  <si>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</si>
  <si>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</si>
  <si>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</si>
  <si>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</si>
  <si>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</si>
  <si>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</si>
  <si>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</si>
  <si>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</si>
  <si>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</si>
  <si>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</si>
  <si>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</si>
  <si>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</si>
  <si>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</si>
  <si>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</si>
  <si>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</si>
  <si>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</si>
  <si>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</si>
  <si>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</si>
  <si>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</si>
  <si>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</si>
  <si>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</si>
  <si>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</si>
  <si>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</si>
  <si>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</si>
  <si>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</si>
  <si>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</si>
  <si>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</si>
  <si>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</si>
  <si>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</si>
  <si>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</si>
  <si>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</si>
  <si>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</si>
  <si>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</si>
  <si>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</si>
  <si>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</si>
  <si>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</si>
  <si>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</si>
  <si>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</si>
  <si>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</si>
  <si>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</si>
  <si>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</si>
  <si>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</si>
  <si>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</si>
  <si>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</si>
  <si>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</si>
  <si>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</si>
  <si>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</si>
  <si>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</si>
  <si>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</si>
  <si>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</si>
  <si>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</si>
  <si>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</si>
  <si>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</si>
  <si>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</si>
  <si>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</si>
  <si>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</si>
  <si>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</si>
  <si>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</si>
  <si>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</si>
  <si>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</si>
  <si>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</si>
  <si>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</si>
  <si>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</si>
  <si>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</si>
  <si>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</si>
  <si>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</si>
  <si>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</si>
  <si>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</si>
  <si>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</si>
  <si>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</si>
  <si>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</si>
  <si>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</si>
  <si>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</si>
  <si>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</si>
  <si>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</si>
  <si>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</si>
  <si>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</si>
  <si>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</si>
  <si>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</si>
  <si>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</si>
  <si>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</si>
  <si>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</si>
  <si>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</si>
  <si>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</si>
  <si>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</si>
  <si>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</si>
  <si>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</si>
  <si>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</si>
  <si>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</si>
  <si>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</si>
  <si>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</si>
  <si>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</si>
  <si>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</si>
  <si>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</si>
  <si>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</si>
  <si>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</si>
  <si>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</si>
  <si>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</si>
  <si>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</si>
  <si>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</si>
  <si>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</si>
  <si>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</si>
  <si>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</si>
  <si>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</si>
  <si>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</si>
  <si>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</si>
  <si>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</si>
  <si>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</si>
  <si>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</si>
  <si>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</si>
  <si>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</si>
  <si>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</si>
  <si>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</si>
  <si>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</si>
  <si>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</si>
  <si>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</si>
  <si>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</si>
  <si>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</si>
  <si>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</si>
  <si>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</si>
  <si>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</si>
  <si>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</si>
  <si>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</si>
  <si>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</si>
  <si>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</si>
  <si>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</si>
  <si>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</si>
  <si>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</si>
  <si>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</si>
  <si>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</si>
  <si>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</si>
  <si>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</si>
  <si>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</si>
  <si>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</si>
  <si>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</si>
  <si>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</si>
  <si>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</si>
  <si>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</si>
  <si>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</si>
  <si>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</si>
  <si>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</si>
  <si>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</si>
  <si>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</si>
  <si>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</si>
  <si>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</si>
  <si>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</si>
  <si>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</si>
  <si>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</si>
  <si>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</si>
  <si>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</si>
  <si>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</si>
  <si>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</si>
  <si>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</si>
  <si>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</si>
  <si>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</si>
  <si>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</si>
  <si>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</si>
  <si>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</si>
  <si>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</si>
  <si>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</si>
  <si>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</si>
  <si>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</si>
  <si>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</si>
  <si>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</si>
  <si>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</si>
  <si>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</si>
  <si>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</si>
  <si>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</si>
  <si>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</si>
  <si>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</si>
  <si>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</si>
  <si>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</si>
  <si>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</si>
  <si>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</si>
  <si>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</si>
  <si>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</si>
  <si>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</si>
  <si>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</si>
  <si>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</si>
  <si>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</si>
  <si>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</si>
  <si>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</si>
  <si>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</si>
  <si>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</si>
  <si>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</si>
  <si>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</si>
  <si>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</si>
  <si>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</si>
  <si>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</si>
  <si>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</si>
  <si>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</si>
  <si>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</si>
  <si>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</si>
  <si>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</si>
  <si>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</si>
  <si>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</si>
  <si>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</si>
  <si>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</si>
  <si>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</si>
  <si>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</si>
  <si>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</si>
  <si>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</si>
  <si>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</si>
  <si>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</si>
  <si>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</si>
  <si>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</si>
  <si>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</si>
  <si>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</si>
  <si>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</si>
  <si>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</si>
  <si>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</si>
  <si>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</si>
  <si>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</si>
  <si>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</si>
  <si>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</si>
  <si>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</si>
  <si>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</si>
  <si>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</si>
  <si>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</si>
  <si>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</si>
  <si>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</si>
  <si>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</si>
  <si>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</si>
  <si>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</si>
  <si>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</si>
  <si>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</si>
  <si>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</si>
  <si>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</si>
  <si>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</si>
  <si>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</si>
  <si>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</si>
  <si>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</si>
  <si>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</si>
  <si>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</si>
  <si>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</si>
  <si>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</si>
  <si>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</si>
  <si>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</si>
  <si>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</si>
  <si>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</si>
  <si>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</si>
  <si>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</si>
  <si>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</si>
  <si>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</si>
  <si>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</si>
  <si>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</si>
  <si>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</si>
  <si>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</si>
  <si>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</si>
  <si>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</si>
  <si>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</si>
  <si>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</si>
  <si>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</si>
  <si>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</si>
  <si>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</si>
  <si>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</si>
  <si>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</si>
  <si>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</si>
  <si>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</si>
  <si>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</si>
  <si>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</si>
  <si>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</si>
  <si>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</si>
  <si>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</si>
  <si>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</si>
  <si>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</si>
  <si>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</si>
  <si>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</si>
  <si>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</si>
  <si>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</si>
  <si>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</si>
  <si>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</si>
  <si>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</si>
  <si>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</si>
  <si>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</si>
  <si>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</si>
  <si>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</si>
  <si>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</si>
  <si>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</si>
  <si>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</si>
  <si>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</si>
  <si>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</si>
  <si>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</si>
  <si>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</si>
  <si>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</si>
  <si>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</si>
  <si>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</si>
  <si>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</si>
  <si>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</si>
  <si>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</si>
  <si>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</si>
  <si>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</si>
  <si>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</si>
  <si>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</si>
  <si>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</si>
  <si>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</si>
  <si>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</si>
  <si>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</si>
  <si>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</si>
  <si>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</si>
  <si>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</si>
  <si>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</si>
  <si>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</si>
  <si>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</si>
  <si>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</si>
  <si>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</si>
  <si>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</si>
  <si>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</si>
  <si>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</si>
  <si>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</si>
  <si>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</si>
  <si>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</si>
  <si>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</si>
  <si>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</si>
  <si>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</si>
  <si>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</si>
  <si>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</si>
  <si>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</si>
  <si>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</si>
  <si>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</si>
  <si>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</si>
  <si>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</si>
  <si>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</si>
  <si>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</si>
  <si>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</si>
  <si>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</si>
  <si>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</si>
  <si>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</si>
  <si>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</si>
  <si>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</si>
  <si>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</si>
  <si>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</si>
  <si>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</si>
  <si>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</si>
  <si>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</si>
  <si>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</si>
  <si>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</si>
  <si>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</si>
  <si>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</si>
  <si>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</si>
  <si>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</si>
  <si>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</si>
  <si>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</si>
  <si>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</si>
  <si>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</si>
  <si>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</si>
  <si>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</si>
  <si>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</si>
  <si>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</si>
  <si>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</si>
  <si>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</si>
  <si>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</si>
  <si>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</si>
  <si>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</si>
  <si>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</si>
  <si>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</si>
  <si>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</si>
  <si>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</si>
  <si>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</si>
  <si>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</si>
  <si>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</si>
  <si>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</si>
  <si>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</si>
  <si>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</si>
  <si>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</si>
  <si>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</si>
  <si>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</si>
  <si>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</si>
  <si>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</si>
  <si>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</si>
  <si>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</si>
  <si>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</si>
  <si>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</si>
  <si>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</si>
  <si>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</si>
  <si>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</si>
  <si>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</si>
  <si>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</si>
  <si>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</si>
  <si>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</si>
  <si>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</si>
  <si>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</si>
  <si>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</si>
  <si>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</si>
  <si>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</si>
  <si>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</si>
  <si>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</si>
  <si>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</si>
  <si>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</si>
  <si>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</si>
  <si>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</si>
  <si>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</si>
  <si>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</si>
  <si>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</si>
  <si>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</si>
  <si>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</si>
  <si>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</si>
  <si>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</si>
  <si>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</si>
  <si>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</si>
  <si>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</si>
  <si>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</si>
  <si>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</si>
  <si>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</si>
  <si>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</si>
  <si>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</si>
  <si>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</si>
  <si>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</si>
  <si>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</si>
  <si>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</si>
  <si>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</si>
  <si>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</si>
  <si>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</si>
  <si>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</si>
  <si>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</si>
  <si>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</si>
  <si>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</si>
  <si>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</si>
  <si>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</si>
  <si>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</si>
  <si>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</si>
  <si>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</si>
  <si>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</si>
  <si>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</si>
  <si>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</si>
  <si>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</si>
  <si>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</si>
  <si>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</si>
  <si>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</si>
  <si>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</si>
  <si>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</si>
  <si>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</si>
  <si>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</si>
  <si>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</si>
  <si>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</si>
  <si>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</si>
  <si>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</si>
  <si>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</si>
  <si>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</si>
  <si>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</si>
  <si>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</si>
  <si>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</si>
  <si>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</si>
  <si>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</si>
  <si>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</si>
  <si>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</si>
  <si>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</si>
  <si>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</si>
  <si>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</si>
  <si>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</si>
  <si>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</si>
  <si>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</si>
  <si>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</si>
  <si>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</si>
  <si>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</si>
  <si>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</si>
  <si>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</si>
  <si>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</si>
  <si>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</si>
  <si>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</si>
  <si>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</si>
  <si>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</si>
  <si>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</si>
  <si>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</si>
  <si>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</si>
  <si>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</si>
  <si>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</si>
  <si>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</si>
  <si>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</si>
  <si>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</si>
  <si>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</si>
  <si>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</si>
  <si>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</si>
  <si>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</si>
  <si>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</si>
  <si>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</si>
  <si>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</si>
  <si>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</si>
  <si>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</si>
  <si>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</si>
  <si>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</si>
  <si>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</si>
  <si>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</si>
  <si>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</si>
  <si>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</si>
  <si>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</si>
  <si>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</si>
  <si>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</si>
  <si>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</si>
  <si>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</si>
  <si>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</si>
  <si>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</si>
  <si>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</si>
  <si>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</si>
  <si>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</si>
  <si>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</si>
  <si>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</si>
  <si>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</si>
  <si>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</si>
  <si>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</si>
  <si>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</si>
  <si>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</si>
  <si>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</si>
  <si>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</si>
  <si>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</si>
  <si>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</si>
  <si>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</si>
  <si>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</si>
  <si>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</si>
  <si>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</si>
  <si>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</si>
  <si>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</si>
  <si>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</si>
  <si>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</si>
  <si>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</si>
  <si>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</si>
  <si>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</si>
  <si>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</si>
  <si>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</si>
  <si>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</si>
  <si>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</si>
  <si>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</si>
  <si>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</si>
  <si>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</si>
  <si>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</si>
  <si>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</si>
  <si>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</si>
  <si>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</si>
  <si>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</si>
  <si>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</si>
  <si>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</si>
  <si>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</si>
  <si>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</si>
  <si>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</si>
  <si>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</si>
  <si>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</si>
  <si>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</si>
  <si>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</si>
  <si>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</si>
  <si>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</si>
  <si>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</si>
  <si>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</si>
  <si>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</si>
  <si>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</si>
  <si>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</si>
  <si>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</si>
  <si>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</si>
  <si>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</si>
  <si>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</si>
  <si>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</si>
  <si>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</si>
  <si>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</si>
  <si>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</si>
  <si>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</si>
  <si>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</si>
  <si>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</si>
  <si>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</si>
  <si>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</si>
  <si>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</si>
  <si>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</si>
  <si>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</si>
  <si>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</si>
  <si>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</si>
  <si>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</si>
  <si>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</si>
  <si>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</si>
  <si>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</si>
  <si>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</si>
  <si>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</si>
  <si>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</si>
  <si>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</si>
  <si>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</si>
  <si>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</si>
  <si>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</si>
  <si>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</si>
  <si>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</si>
  <si>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</si>
  <si>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</si>
  <si>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</si>
  <si>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</si>
  <si>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</si>
  <si>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</si>
  <si>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</si>
  <si>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</si>
  <si>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</si>
  <si>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</si>
  <si>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</si>
  <si>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</si>
  <si>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</si>
  <si>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</si>
  <si>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</si>
  <si>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</si>
  <si>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</si>
  <si>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</si>
  <si>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</si>
  <si>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</si>
  <si>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</si>
  <si>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</si>
  <si>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</si>
  <si>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</si>
  <si>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</si>
  <si>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</si>
  <si>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</si>
  <si>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</si>
  <si>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</si>
  <si>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</si>
  <si>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</si>
  <si>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</si>
  <si>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</si>
  <si>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</si>
  <si>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</si>
  <si>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</si>
  <si>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</si>
  <si>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</si>
  <si>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</si>
  <si>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</si>
  <si>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</si>
  <si>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</si>
  <si>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</si>
  <si>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</si>
  <si>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</si>
  <si>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</si>
  <si>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</si>
  <si>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</si>
  <si>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</si>
  <si>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</si>
  <si>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</si>
  <si>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</si>
  <si>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</si>
  <si>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</si>
  <si>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</si>
  <si>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</si>
  <si>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</si>
  <si>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</si>
  <si>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</si>
  <si>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</si>
  <si>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</si>
  <si>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</si>
  <si>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</si>
  <si>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</si>
  <si>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</si>
  <si>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</si>
  <si>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</si>
  <si>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</si>
  <si>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</si>
  <si>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</si>
  <si>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</si>
  <si>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</si>
  <si>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</si>
  <si>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</si>
  <si>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</si>
  <si>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</si>
  <si>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</si>
  <si>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</si>
  <si>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</si>
  <si>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</si>
  <si>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</si>
  <si>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</si>
  <si>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</si>
  <si>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</si>
  <si>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</si>
  <si>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</si>
  <si>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</si>
  <si>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</si>
  <si>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</si>
  <si>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</si>
  <si>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</si>
  <si>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</si>
  <si>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</si>
  <si>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</si>
  <si>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</si>
  <si>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</si>
  <si>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</si>
  <si>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</si>
  <si>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</si>
  <si>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</si>
  <si>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</si>
  <si>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</si>
  <si>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</si>
  <si>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</si>
  <si>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</si>
  <si>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</si>
  <si>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</si>
  <si>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</si>
  <si>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</si>
  <si>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</si>
  <si>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</si>
  <si>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</si>
  <si>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</si>
  <si>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</si>
  <si>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</si>
  <si>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</si>
  <si>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</si>
  <si>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</si>
  <si>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</si>
  <si>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</si>
  <si>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</si>
  <si>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</si>
  <si>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</si>
  <si>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</si>
  <si>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</si>
  <si>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</si>
  <si>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</si>
  <si>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</si>
  <si>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</si>
  <si>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</si>
  <si>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</si>
  <si>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</si>
  <si>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</si>
  <si>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</si>
  <si>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</si>
  <si>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</si>
  <si>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</si>
  <si>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</si>
  <si>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</si>
  <si>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</si>
  <si>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</si>
  <si>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</si>
  <si>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</si>
  <si>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</si>
  <si>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</si>
  <si>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</si>
  <si>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</si>
  <si>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</si>
  <si>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</si>
  <si>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</si>
  <si>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</si>
  <si>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</si>
  <si>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</si>
  <si>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</si>
  <si>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</si>
  <si>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</si>
  <si>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</si>
  <si>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</si>
  <si>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</si>
  <si>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</si>
  <si>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</si>
  <si>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</si>
  <si>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</si>
  <si>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</si>
  <si>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</si>
  <si>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</si>
  <si>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</si>
  <si>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</si>
  <si>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</si>
  <si>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</si>
  <si>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</si>
  <si>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</si>
  <si>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</si>
  <si>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</si>
  <si>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</si>
  <si>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</si>
  <si>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</si>
  <si>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</si>
  <si>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</si>
  <si>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</si>
  <si>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</si>
  <si>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</si>
  <si>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</si>
  <si>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</si>
  <si>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</si>
  <si>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</si>
  <si>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</si>
  <si>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</si>
  <si>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</si>
  <si>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</si>
  <si>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</si>
  <si>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</si>
  <si>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</si>
  <si>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</si>
  <si>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</si>
  <si>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</si>
  <si>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</si>
  <si>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</si>
  <si>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</si>
  <si>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</si>
  <si>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</si>
  <si>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</si>
  <si>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</si>
  <si>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</si>
  <si>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</si>
  <si>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</si>
  <si>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</si>
  <si>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</si>
  <si>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</si>
  <si>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</si>
  <si>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</si>
  <si>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</si>
  <si>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</si>
  <si>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</si>
  <si>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</si>
  <si>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</si>
  <si>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</si>
  <si>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</si>
  <si>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</si>
  <si>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</si>
  <si>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</si>
  <si>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</si>
  <si>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</si>
  <si>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</si>
  <si>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</si>
  <si>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</si>
  <si>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</si>
  <si>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</si>
  <si>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</si>
  <si>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</si>
  <si>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</si>
  <si>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</si>
  <si>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</si>
  <si>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</si>
  <si>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</si>
  <si>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</si>
  <si>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</si>
  <si>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</si>
  <si>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</si>
  <si>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</si>
  <si>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</si>
  <si>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</si>
  <si>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</si>
  <si>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</si>
  <si>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</si>
  <si>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</si>
  <si>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</si>
  <si>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</si>
  <si>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</si>
  <si>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</si>
  <si>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</si>
  <si>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</si>
  <si>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</si>
  <si>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</si>
  <si>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</si>
  <si>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</si>
  <si>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</si>
  <si>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</si>
  <si>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</si>
  <si>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</si>
  <si>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</si>
  <si>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</si>
  <si>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</si>
  <si>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</si>
  <si>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</si>
  <si>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</si>
  <si>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</si>
  <si>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</si>
  <si>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</si>
  <si>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</si>
  <si>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</si>
  <si>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</si>
  <si>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</si>
  <si>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</si>
  <si>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</si>
  <si>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</si>
  <si>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</si>
  <si>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</si>
  <si>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</si>
  <si>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</si>
  <si>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</si>
  <si>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</si>
  <si>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</si>
  <si>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</si>
  <si>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</si>
  <si>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</si>
  <si>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</si>
  <si>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</si>
  <si>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</si>
  <si>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</si>
  <si>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</si>
  <si>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</si>
  <si>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</si>
  <si>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</si>
  <si>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</si>
  <si>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</si>
  <si>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</si>
  <si>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</si>
  <si>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</si>
  <si>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</si>
  <si>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</si>
  <si>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</si>
  <si>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</si>
  <si>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</si>
  <si>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</si>
  <si>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</si>
  <si>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</si>
  <si>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</si>
  <si>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</si>
  <si>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</si>
  <si>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</si>
  <si>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</si>
  <si>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</si>
  <si>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</si>
  <si>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</si>
  <si>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</si>
  <si>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</si>
  <si>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</si>
  <si>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</si>
  <si>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</si>
  <si>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</si>
  <si>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</si>
  <si>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</si>
  <si>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</si>
  <si>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</si>
  <si>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</si>
  <si>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</si>
  <si>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</si>
  <si>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</si>
  <si>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</si>
  <si>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</si>
  <si>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</si>
  <si>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</si>
  <si>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</si>
  <si>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</si>
  <si>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</si>
  <si>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</si>
  <si>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</si>
  <si>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</si>
  <si>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</si>
  <si>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</si>
  <si>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</si>
  <si>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</si>
  <si>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</si>
  <si>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</si>
  <si>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</si>
  <si>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</si>
  <si>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</si>
  <si>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</si>
  <si>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</si>
  <si>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</si>
  <si>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</si>
  <si>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</si>
  <si>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</si>
  <si>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</si>
  <si>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</si>
  <si>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</si>
  <si>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</si>
  <si>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</si>
  <si>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</si>
  <si>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</si>
  <si>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</si>
  <si>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</si>
  <si>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</si>
  <si>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</si>
  <si>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</si>
  <si>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</si>
  <si>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</si>
  <si>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</si>
  <si>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</si>
  <si>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</si>
  <si>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</si>
  <si>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</si>
  <si>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</si>
  <si>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</si>
  <si>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</si>
  <si>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</si>
  <si>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</si>
  <si>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</si>
  <si>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</si>
  <si>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</si>
  <si>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</si>
  <si>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</si>
  <si>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</si>
  <si>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</si>
  <si>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</si>
  <si>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</si>
  <si>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</si>
  <si>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</si>
  <si>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</si>
  <si>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</si>
  <si>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</si>
  <si>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</si>
  <si>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</si>
  <si>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</si>
  <si>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</si>
  <si>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</si>
  <si>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</si>
  <si>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</si>
  <si>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</si>
  <si>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</si>
  <si>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</si>
  <si>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</si>
  <si>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</si>
  <si>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</si>
  <si>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</si>
  <si>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</si>
  <si>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</si>
  <si>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</si>
  <si>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</si>
  <si>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</si>
  <si>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</si>
  <si>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</si>
  <si>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</si>
  <si>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</si>
  <si>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</si>
  <si>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</si>
  <si>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</si>
  <si>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</si>
  <si>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</si>
  <si>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</si>
  <si>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</si>
  <si>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</si>
  <si>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</si>
  <si>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</si>
  <si>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</si>
  <si>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</si>
  <si>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</si>
  <si>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</si>
  <si>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</si>
  <si>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</si>
  <si>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</si>
  <si>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</si>
  <si>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</si>
  <si>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</si>
  <si>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</si>
  <si>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</si>
  <si>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</si>
  <si>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</si>
  <si>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</si>
  <si>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</si>
  <si>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</si>
  <si>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</si>
  <si>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</si>
  <si>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</si>
  <si>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</si>
  <si>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</si>
  <si>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</si>
  <si>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</si>
  <si>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</si>
  <si>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</si>
  <si>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</si>
  <si>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</si>
  <si>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</si>
  <si>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</si>
  <si>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</si>
  <si>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</si>
  <si>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</si>
  <si>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</si>
  <si>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</si>
  <si>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</si>
  <si>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</si>
  <si>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</si>
  <si>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</si>
  <si>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</si>
  <si>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</si>
  <si>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</si>
  <si>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</si>
  <si>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</si>
  <si>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</si>
  <si>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</si>
  <si>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</si>
  <si>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</si>
  <si>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</si>
  <si>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</si>
  <si>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</si>
  <si>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</si>
  <si>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</si>
  <si>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</si>
  <si>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</si>
  <si>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</si>
  <si>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</si>
  <si>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</si>
  <si>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</si>
  <si>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</si>
  <si>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</si>
  <si>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</si>
  <si>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</si>
  <si>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</si>
  <si>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</si>
  <si>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</si>
  <si>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</si>
  <si>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</si>
  <si>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</si>
  <si>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</si>
  <si>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</si>
  <si>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</si>
  <si>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</si>
  <si>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</si>
  <si>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</si>
  <si>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</si>
  <si>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</si>
  <si>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</si>
  <si>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</si>
  <si>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</si>
  <si>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</si>
  <si>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</si>
  <si>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</si>
  <si>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</si>
  <si>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</si>
  <si>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</si>
  <si>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</si>
  <si>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</si>
  <si>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</si>
  <si>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</si>
  <si>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</si>
  <si>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</si>
  <si>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</si>
  <si>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</si>
  <si>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</si>
  <si>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</si>
  <si>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</si>
  <si>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</si>
  <si>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</si>
  <si>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</si>
  <si>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</si>
  <si>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</si>
  <si>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</si>
  <si>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</si>
  <si>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</si>
  <si>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</si>
  <si>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</si>
  <si>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</si>
  <si>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</si>
  <si>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</si>
  <si>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</si>
  <si>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</si>
  <si>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</si>
  <si>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</si>
  <si>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</si>
  <si>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</si>
  <si>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</si>
  <si>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</si>
  <si>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</si>
  <si>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</si>
  <si>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</si>
  <si>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</si>
  <si>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</si>
  <si>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</si>
  <si>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</si>
  <si>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</si>
  <si>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</si>
  <si>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</si>
  <si>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</si>
  <si>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</si>
  <si>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</si>
  <si>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</si>
  <si>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</si>
  <si>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</si>
  <si>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</si>
  <si>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</si>
  <si>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</si>
  <si>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</si>
  <si>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</si>
  <si>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</si>
  <si>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</si>
  <si>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</si>
  <si>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</si>
  <si>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</si>
  <si>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</si>
  <si>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</si>
  <si>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</si>
  <si>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</si>
  <si>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</si>
  <si>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</si>
  <si>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</si>
  <si>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</si>
  <si>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</si>
  <si>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</si>
  <si>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</si>
  <si>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</si>
  <si>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</si>
  <si>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</si>
  <si>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</si>
  <si>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</si>
  <si>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</si>
  <si>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</si>
  <si>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</si>
  <si>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</si>
  <si>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</si>
  <si>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</si>
  <si>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</si>
  <si>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</si>
  <si>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</si>
  <si>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</si>
  <si>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</si>
  <si>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</si>
  <si>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</si>
  <si>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</si>
  <si>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</si>
  <si>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</si>
  <si>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</si>
  <si>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</si>
  <si>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</si>
  <si>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</si>
  <si>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</si>
  <si>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</si>
  <si>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</si>
  <si>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</si>
  <si>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</si>
  <si>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</si>
  <si>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</si>
  <si>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</si>
  <si>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</si>
  <si>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</si>
  <si>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</si>
  <si>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</si>
  <si>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</si>
  <si>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</si>
  <si>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</si>
  <si>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</si>
  <si>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</si>
  <si>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</si>
  <si>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</si>
  <si>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</si>
  <si>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</si>
  <si>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</si>
  <si>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</si>
  <si>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</si>
  <si>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</si>
  <si>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</si>
  <si>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</si>
  <si>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</si>
  <si>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</si>
  <si>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</si>
  <si>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</si>
  <si>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</si>
  <si>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</si>
  <si>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</si>
  <si>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</si>
  <si>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</si>
  <si>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</si>
  <si>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</si>
  <si>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</si>
  <si>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</si>
  <si>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</si>
  <si>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</si>
  <si>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</si>
  <si>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</si>
  <si>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</si>
  <si>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</si>
  <si>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</si>
  <si>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</si>
  <si>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</si>
  <si>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</si>
  <si>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</si>
  <si>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</si>
  <si>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</si>
  <si>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</si>
  <si>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</si>
  <si>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</si>
  <si>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</si>
  <si>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</si>
  <si>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</si>
  <si>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</si>
  <si>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</si>
  <si>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</si>
  <si>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</si>
  <si>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</si>
  <si>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</si>
  <si>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</si>
  <si>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</si>
  <si>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</si>
  <si>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</si>
  <si>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</si>
  <si>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</si>
  <si>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</si>
  <si>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</si>
  <si>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</si>
  <si>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</si>
  <si>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</si>
  <si>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</si>
  <si>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</si>
  <si>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</si>
  <si>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</si>
  <si>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</si>
  <si>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</si>
  <si>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</si>
  <si>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</si>
  <si>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</si>
  <si>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</si>
  <si>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</si>
  <si>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</si>
  <si>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</si>
  <si>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</si>
  <si>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</si>
  <si>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</si>
  <si>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</si>
  <si>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</si>
  <si>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</si>
  <si>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</si>
  <si>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</si>
  <si>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</si>
  <si>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</si>
  <si>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</si>
  <si>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</si>
  <si>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</si>
  <si>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</si>
  <si>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</si>
  <si>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</si>
  <si>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</si>
  <si>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</si>
  <si>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</si>
  <si>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</si>
  <si>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</si>
  <si>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</si>
  <si>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</si>
  <si>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</si>
  <si>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</si>
  <si>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</si>
  <si>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</si>
  <si>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</si>
  <si>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</si>
  <si>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</si>
  <si>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</si>
  <si>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</si>
  <si>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</si>
  <si>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</si>
  <si>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</si>
  <si>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</si>
  <si>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</si>
  <si>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</si>
  <si>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</si>
  <si>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</si>
  <si>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</si>
  <si>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</si>
  <si>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</si>
  <si>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</si>
  <si>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</si>
  <si>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</si>
  <si>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</si>
  <si>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</si>
  <si>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</si>
  <si>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</si>
  <si>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</si>
  <si>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</si>
  <si>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</si>
  <si>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</si>
  <si>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</si>
  <si>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</si>
  <si>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</si>
  <si>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</si>
  <si>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</si>
  <si>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</si>
  <si>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</si>
  <si>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</si>
  <si>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</si>
  <si>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</si>
  <si>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</si>
  <si>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</si>
  <si>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</si>
  <si>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</si>
  <si>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</si>
  <si>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</si>
  <si>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</si>
  <si>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</si>
  <si>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</si>
  <si>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</si>
  <si>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</si>
  <si>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</si>
  <si>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</si>
  <si>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</si>
  <si>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</si>
  <si>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</si>
  <si>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</si>
  <si>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</si>
  <si>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</si>
  <si>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</si>
  <si>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</si>
  <si>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</si>
  <si>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</si>
  <si>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</si>
  <si>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</si>
  <si>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</si>
  <si>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</si>
  <si>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</si>
  <si>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</si>
  <si>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</si>
  <si>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</si>
  <si>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</si>
  <si>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</si>
  <si>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</si>
  <si>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</si>
  <si>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</si>
  <si>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</si>
  <si>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</si>
  <si>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</si>
  <si>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</si>
  <si>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</si>
  <si>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</si>
  <si>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</si>
  <si>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</si>
  <si>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</si>
  <si>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</si>
  <si>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</si>
  <si>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</si>
  <si>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</si>
  <si>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</si>
  <si>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</si>
  <si>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</si>
  <si>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</si>
  <si>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</si>
  <si>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</si>
  <si>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</si>
  <si>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</si>
  <si>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</si>
  <si>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</si>
  <si>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</si>
  <si>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</si>
  <si>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</si>
  <si>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</si>
  <si>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</si>
  <si>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</si>
  <si>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</si>
  <si>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</si>
  <si>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</si>
  <si>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</si>
  <si>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</si>
  <si>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</si>
  <si>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</si>
  <si>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</si>
  <si>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</si>
  <si>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</si>
  <si>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</si>
  <si>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</si>
  <si>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</si>
  <si>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</si>
  <si>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</si>
  <si>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</si>
  <si>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</si>
  <si>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</si>
  <si>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</si>
  <si>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</si>
  <si>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</si>
  <si>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</si>
  <si>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</si>
  <si>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</si>
  <si>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</si>
  <si>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</si>
  <si>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</si>
  <si>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</si>
  <si>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</si>
  <si>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</si>
  <si>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</si>
  <si>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</si>
  <si>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</si>
  <si>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</si>
  <si>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</si>
  <si>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</si>
  <si>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</si>
  <si>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</si>
  <si>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</si>
  <si>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</si>
  <si>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</si>
  <si>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</si>
  <si>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</si>
  <si>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</si>
  <si>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</si>
  <si>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</si>
  <si>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</si>
  <si>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</si>
  <si>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</si>
  <si>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</si>
  <si>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</si>
  <si>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</si>
  <si>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</si>
  <si>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</si>
  <si>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</si>
  <si>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</si>
  <si>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</si>
  <si>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</si>
  <si>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</si>
  <si>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</si>
  <si>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</si>
  <si>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</si>
  <si>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</si>
  <si>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</si>
  <si>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</si>
  <si>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</si>
  <si>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</si>
  <si>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</si>
  <si>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</si>
  <si>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</si>
  <si>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</si>
  <si>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</si>
  <si>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</si>
  <si>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</si>
  <si>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</si>
  <si>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</si>
  <si>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</si>
  <si>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</si>
  <si>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</si>
  <si>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</si>
  <si>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</si>
  <si>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</si>
  <si>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</si>
  <si>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</si>
  <si>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</si>
  <si>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</si>
  <si>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</si>
  <si>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</si>
  <si>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</si>
  <si>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</si>
  <si>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</si>
  <si>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</si>
  <si>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</si>
  <si>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</si>
  <si>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</si>
  <si>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</si>
  <si>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</si>
  <si>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</si>
  <si>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</si>
  <si>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</si>
  <si>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</si>
  <si>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</si>
  <si>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</si>
  <si>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</si>
  <si>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</si>
  <si>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</si>
  <si>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</si>
  <si>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</si>
  <si>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</si>
  <si>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</si>
  <si>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</si>
  <si>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</si>
  <si>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</si>
  <si>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</si>
  <si>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</si>
  <si>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</si>
  <si>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</si>
  <si>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</si>
  <si>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</si>
  <si>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</si>
  <si>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</si>
  <si>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</si>
  <si>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</si>
  <si>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</si>
  <si>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</si>
  <si>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</si>
  <si>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</si>
  <si>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</si>
  <si>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</si>
  <si>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</si>
  <si>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</si>
  <si>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</si>
  <si>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</si>
  <si>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</si>
  <si>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</si>
  <si>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</si>
  <si>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</si>
  <si>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</si>
  <si>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</si>
  <si>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</si>
  <si>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</si>
  <si>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</si>
  <si>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</si>
  <si>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</si>
  <si>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</si>
  <si>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</si>
  <si>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</si>
  <si>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</si>
  <si>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</si>
  <si>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</si>
  <si>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</si>
  <si>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</si>
  <si>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</si>
  <si>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</si>
  <si>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</si>
  <si>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</si>
  <si>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</si>
  <si>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</si>
  <si>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</si>
  <si>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</si>
  <si>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</si>
  <si>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</si>
  <si>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</si>
  <si>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</si>
  <si>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</si>
  <si>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</si>
  <si>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</si>
  <si>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</si>
  <si>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</si>
  <si>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</si>
  <si>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</si>
  <si>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</si>
  <si>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</si>
  <si>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</si>
  <si>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</si>
  <si>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</si>
  <si>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</si>
  <si>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</si>
  <si>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</si>
  <si>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</si>
  <si>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</si>
  <si>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</si>
  <si>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</si>
  <si>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</si>
  <si>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</si>
  <si>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</si>
  <si>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</si>
  <si>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</si>
  <si>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</si>
  <si>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</si>
  <si>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</si>
  <si>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</si>
  <si>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</si>
  <si>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</si>
  <si>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</si>
  <si>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</si>
  <si>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</si>
  <si>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</si>
  <si>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</si>
  <si>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</si>
  <si>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</si>
  <si>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</si>
  <si>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</si>
  <si>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</si>
  <si>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</si>
  <si>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</si>
  <si>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</si>
  <si>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</si>
  <si>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</si>
  <si>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</si>
  <si>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</si>
  <si>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</si>
  <si>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</si>
  <si>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</si>
  <si>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</si>
  <si>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</si>
  <si>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</si>
  <si>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</si>
  <si>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</si>
  <si>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</si>
  <si>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</si>
  <si>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</si>
  <si>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</si>
  <si>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</si>
  <si>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</si>
  <si>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</si>
  <si>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</si>
  <si>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</si>
  <si>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</si>
  <si>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</si>
  <si>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</si>
  <si>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</si>
  <si>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</si>
  <si>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</si>
  <si>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</si>
  <si>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</si>
  <si>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</si>
  <si>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</si>
  <si>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</si>
  <si>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</si>
  <si>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</si>
  <si>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</si>
  <si>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</si>
  <si>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</si>
  <si>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</si>
  <si>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</si>
  <si>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</si>
  <si>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</si>
  <si>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</si>
  <si>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</si>
  <si>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</si>
  <si>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</si>
  <si>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</si>
  <si>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</si>
  <si>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</si>
  <si>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</si>
  <si>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</si>
  <si>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</si>
  <si>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</si>
  <si>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</si>
  <si>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</si>
  <si>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</si>
  <si>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</si>
  <si>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</si>
  <si>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</si>
  <si>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</si>
  <si>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</si>
  <si>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</si>
  <si>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</si>
  <si>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</si>
  <si>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</si>
  <si>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</si>
  <si>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</si>
  <si>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</si>
  <si>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</si>
  <si>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</si>
  <si>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</si>
  <si>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</si>
  <si>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</si>
  <si>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</si>
  <si>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</si>
  <si>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</si>
  <si>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</si>
  <si>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</si>
  <si>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</si>
  <si>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</si>
  <si>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</si>
  <si>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</si>
  <si>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</si>
  <si>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</si>
  <si>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</si>
  <si>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</si>
  <si>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</si>
  <si>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</si>
  <si>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</si>
  <si>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</si>
  <si>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</si>
  <si>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</si>
  <si>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</si>
  <si>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</si>
  <si>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</si>
  <si>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</si>
  <si>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</si>
  <si>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</si>
  <si>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</si>
  <si>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</si>
  <si>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</si>
  <si>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</si>
  <si>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</si>
  <si>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</si>
  <si>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</si>
  <si>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</si>
  <si>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</si>
  <si>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</si>
  <si>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</si>
  <si>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</si>
  <si>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</si>
  <si>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</si>
  <si>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</si>
  <si>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</si>
  <si>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</si>
  <si>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</si>
  <si>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</si>
  <si>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</si>
  <si>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</si>
  <si>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</si>
  <si>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</si>
  <si>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</si>
  <si>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</si>
  <si>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</si>
  <si>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</si>
  <si>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</si>
  <si>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</si>
  <si>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</si>
  <si>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</si>
  <si>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</si>
  <si>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</si>
  <si>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</si>
  <si>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</si>
  <si>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</si>
  <si>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</si>
  <si>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</si>
  <si>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</si>
  <si>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</si>
  <si>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</si>
  <si>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</si>
  <si>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</si>
  <si>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</si>
  <si>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</si>
  <si>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</si>
  <si>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</si>
  <si>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</si>
  <si>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</si>
  <si>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</si>
  <si>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</si>
  <si>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</si>
  <si>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</si>
  <si>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</si>
  <si>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</si>
  <si>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</si>
  <si>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</si>
  <si>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</si>
  <si>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</si>
  <si>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</si>
  <si>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</si>
  <si>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</si>
  <si>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</si>
  <si>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</si>
  <si>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</si>
  <si>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</si>
  <si>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</si>
  <si>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</si>
  <si>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</si>
  <si>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</si>
  <si>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</si>
  <si>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</si>
  <si>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</si>
  <si>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</si>
  <si>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</si>
  <si>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</si>
  <si>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</si>
  <si>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</si>
  <si>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</si>
  <si>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</si>
  <si>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</si>
  <si>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</si>
  <si>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</si>
  <si>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</si>
  <si>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</si>
  <si>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</si>
  <si>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</si>
  <si>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</si>
  <si>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</si>
  <si>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</si>
  <si>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</si>
  <si>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</si>
  <si>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</si>
  <si>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</si>
  <si>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</si>
  <si>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</si>
  <si>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</si>
  <si>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</si>
  <si>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</si>
  <si>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</si>
  <si>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</si>
  <si>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</si>
  <si>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</si>
  <si>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</si>
  <si>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</si>
  <si>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</si>
  <si>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</si>
  <si>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</si>
  <si>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</si>
  <si>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</si>
  <si>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</si>
  <si>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</si>
  <si>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</si>
  <si>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</si>
  <si>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</si>
  <si>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</si>
  <si>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</si>
  <si>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</si>
  <si>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</si>
  <si>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</si>
  <si>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</si>
  <si>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</si>
  <si>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</si>
  <si>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</si>
  <si>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</si>
  <si>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</si>
  <si>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</si>
  <si>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</si>
  <si>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</si>
  <si>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</si>
  <si>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</si>
  <si>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</si>
  <si>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</si>
  <si>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</si>
  <si>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</si>
  <si>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</si>
  <si>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</si>
  <si>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</si>
  <si>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</si>
  <si>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</si>
  <si>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</si>
  <si>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</si>
  <si>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</si>
  <si>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</si>
  <si>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</si>
  <si>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</si>
  <si>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</si>
  <si>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</si>
  <si>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</si>
  <si>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</si>
  <si>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</si>
  <si>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</si>
  <si>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</si>
  <si>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</si>
  <si>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</si>
  <si>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</si>
  <si>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</si>
  <si>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</si>
  <si>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</si>
  <si>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</si>
  <si>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</si>
  <si>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</si>
  <si>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</si>
  <si>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</si>
  <si>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</si>
  <si>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</si>
  <si>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</si>
  <si>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</si>
  <si>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</si>
  <si>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</si>
  <si>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</si>
  <si>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</si>
  <si>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</si>
  <si>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</si>
  <si>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</si>
  <si>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</si>
  <si>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</si>
  <si>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</si>
  <si>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</si>
  <si>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</si>
  <si>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</si>
  <si>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</si>
  <si>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</si>
  <si>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</si>
  <si>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</si>
  <si>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</si>
  <si>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</si>
  <si>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</si>
  <si>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</si>
  <si>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</si>
  <si>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</si>
  <si>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</si>
  <si>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</si>
  <si>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</si>
  <si>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</si>
  <si>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</si>
  <si>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</si>
  <si>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</si>
  <si>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</si>
  <si>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</si>
  <si>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</si>
  <si>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</si>
  <si>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</si>
  <si>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</si>
  <si>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</si>
  <si>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</si>
  <si>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</si>
  <si>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</si>
  <si>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</si>
  <si>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</si>
  <si>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</si>
  <si>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</si>
  <si>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</si>
  <si>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</si>
  <si>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</si>
  <si>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</si>
  <si>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</si>
  <si>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</si>
  <si>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</si>
  <si>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</si>
  <si>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</si>
  <si>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</si>
  <si>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</si>
  <si>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</si>
  <si>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</si>
  <si>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</si>
  <si>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</si>
  <si>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</si>
  <si>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</si>
  <si>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</si>
  <si>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</si>
  <si>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</si>
  <si>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</si>
  <si>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</si>
  <si>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</si>
  <si>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</si>
  <si>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</si>
  <si>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</si>
  <si>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</si>
  <si>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</si>
  <si>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</si>
  <si>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</si>
  <si>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</si>
  <si>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</si>
  <si>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</si>
  <si>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</si>
  <si>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</si>
  <si>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</si>
  <si>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</si>
  <si>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</si>
  <si>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</si>
  <si>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</si>
  <si>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</si>
  <si>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</si>
  <si>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</si>
  <si>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</si>
  <si>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</si>
  <si>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</si>
  <si>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</si>
  <si>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</si>
  <si>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</si>
  <si>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</si>
  <si>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</si>
  <si>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</si>
  <si>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</si>
  <si>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</si>
  <si>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</si>
  <si>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</si>
  <si>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</si>
  <si>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</si>
  <si>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</si>
  <si>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</si>
  <si>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</si>
  <si>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</si>
  <si>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</si>
  <si>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</si>
  <si>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</si>
  <si>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</si>
  <si>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</si>
  <si>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</si>
  <si>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</si>
  <si>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</si>
  <si>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</si>
  <si>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</si>
  <si>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</si>
  <si>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</si>
  <si>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</si>
  <si>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</si>
  <si>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</si>
  <si>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</si>
  <si>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</si>
  <si>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</si>
  <si>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</si>
  <si>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</si>
  <si>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</si>
  <si>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</si>
  <si>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</si>
  <si>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</si>
  <si>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</si>
  <si>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</si>
  <si>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</si>
  <si>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</si>
  <si>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</si>
  <si>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</si>
  <si>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</si>
  <si>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</si>
  <si>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</si>
  <si>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</si>
  <si>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</si>
  <si>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</si>
  <si>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</si>
  <si>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</si>
  <si>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</si>
  <si>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</si>
  <si>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</si>
  <si>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</si>
  <si>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</si>
  <si>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</si>
  <si>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</si>
  <si>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</si>
  <si>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</si>
  <si>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</si>
  <si>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</si>
  <si>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</si>
  <si>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</si>
  <si>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</si>
  <si>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</si>
  <si>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</si>
  <si>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</si>
  <si>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</si>
  <si>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</si>
  <si>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</si>
  <si>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</si>
  <si>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</si>
  <si>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</si>
  <si>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</si>
  <si>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</si>
  <si>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</si>
  <si>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</si>
  <si>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</si>
  <si>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</si>
  <si>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</si>
  <si>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</si>
  <si>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</si>
  <si>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</si>
  <si>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</si>
  <si>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</si>
  <si>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</si>
  <si>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</si>
  <si>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</si>
  <si>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</si>
  <si>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</si>
  <si>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</si>
  <si>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</si>
  <si>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</si>
  <si>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</si>
  <si>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</si>
  <si>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</si>
  <si>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</si>
  <si>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</si>
  <si>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</si>
  <si>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</si>
  <si>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</si>
  <si>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</si>
  <si>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</si>
  <si>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</si>
  <si>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</si>
  <si>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</si>
  <si>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</si>
  <si>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</si>
  <si>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</si>
  <si>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</si>
  <si>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</si>
  <si>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</si>
  <si>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</si>
  <si>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</si>
  <si>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</si>
  <si>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</si>
  <si>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</si>
  <si>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</si>
  <si>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</si>
  <si>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</si>
  <si>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</si>
  <si>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</si>
  <si>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</si>
  <si>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</si>
  <si>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</si>
  <si>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</si>
  <si>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</si>
  <si>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</si>
  <si>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</si>
  <si>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</si>
  <si>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</si>
  <si>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</si>
  <si>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</si>
  <si>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</si>
  <si>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</si>
  <si>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</si>
  <si>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</si>
  <si>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</si>
  <si>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</si>
  <si>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</si>
  <si>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</si>
  <si>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</si>
  <si>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</si>
  <si>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</si>
  <si>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</si>
  <si>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</si>
  <si>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</si>
  <si>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</si>
  <si>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</si>
  <si>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</si>
  <si>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</si>
  <si>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</si>
  <si>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</si>
  <si>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</si>
  <si>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</si>
  <si>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</si>
  <si>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</si>
  <si>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</si>
  <si>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</si>
  <si>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</si>
  <si>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</si>
  <si>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</si>
  <si>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</si>
  <si>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</si>
  <si>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</si>
  <si>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</si>
  <si>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</si>
  <si>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</si>
  <si>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</si>
  <si>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</si>
  <si>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</si>
  <si>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</si>
  <si>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</si>
  <si>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</si>
  <si>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</si>
  <si>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</si>
  <si>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</si>
  <si>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</si>
  <si>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</si>
  <si>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</si>
  <si>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</si>
  <si>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</si>
  <si>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</si>
  <si>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</si>
  <si>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</si>
  <si>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</si>
  <si>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</si>
  <si>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</si>
  <si>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</si>
  <si>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</si>
  <si>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</si>
  <si>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</si>
  <si>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</si>
  <si>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</si>
  <si>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</si>
  <si>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</si>
  <si>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</si>
  <si>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</si>
  <si>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</si>
  <si>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</si>
  <si>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</si>
  <si>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</si>
  <si>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</si>
  <si>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</si>
  <si>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</si>
  <si>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</si>
  <si>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</si>
  <si>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</si>
  <si>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</si>
  <si>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</si>
  <si>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</si>
  <si>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</si>
  <si>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</si>
  <si>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</si>
  <si>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</si>
  <si>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</si>
  <si>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</si>
  <si>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</si>
  <si>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</si>
  <si>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</si>
  <si>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</si>
  <si>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</si>
  <si>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335755270</t>
  </si>
  <si>
    <t>335755933</t>
  </si>
  <si>
    <t>335756246</t>
  </si>
  <si>
    <t>335756487</t>
  </si>
  <si>
    <t>FUERA DE SERVICIO</t>
  </si>
  <si>
    <t>Disponible</t>
  </si>
  <si>
    <t>FALLA ELECTRICA</t>
  </si>
  <si>
    <t>GAVETA DE DEPOSITO LLENA</t>
  </si>
  <si>
    <t>335757431</t>
  </si>
  <si>
    <t>335757690</t>
  </si>
  <si>
    <t>335757667</t>
  </si>
  <si>
    <t>335757657</t>
  </si>
  <si>
    <t>335757647</t>
  </si>
  <si>
    <t>2 Fallando y 1 Vacía</t>
  </si>
  <si>
    <t>335758066</t>
  </si>
  <si>
    <t>GAVETA DE DEPOSTIO LLENA</t>
  </si>
  <si>
    <t>335758102</t>
  </si>
  <si>
    <t>335758079</t>
  </si>
  <si>
    <t>Closed</t>
  </si>
  <si>
    <t>CARGA FALLIDA</t>
  </si>
  <si>
    <t>335758650</t>
  </si>
  <si>
    <t>335758667</t>
  </si>
  <si>
    <t>335758671</t>
  </si>
  <si>
    <t>335758415</t>
  </si>
  <si>
    <t>335758497</t>
  </si>
  <si>
    <t>335758598</t>
  </si>
  <si>
    <t>335758584</t>
  </si>
  <si>
    <t>335758585</t>
  </si>
  <si>
    <t>335758586</t>
  </si>
  <si>
    <t>335758600</t>
  </si>
  <si>
    <t>REINICIO FALLIDO</t>
  </si>
  <si>
    <t>2 Gavetas Fallando y 1 Vacía</t>
  </si>
  <si>
    <t>335758976</t>
  </si>
  <si>
    <t>335758975</t>
  </si>
  <si>
    <t>335758974</t>
  </si>
  <si>
    <t>335758971</t>
  </si>
  <si>
    <t>335758966</t>
  </si>
  <si>
    <t>335758951</t>
  </si>
  <si>
    <t>335758948</t>
  </si>
  <si>
    <t>335758945</t>
  </si>
  <si>
    <t>335758944</t>
  </si>
  <si>
    <t>335758943</t>
  </si>
  <si>
    <t>335758933</t>
  </si>
  <si>
    <t>335758932</t>
  </si>
  <si>
    <t>335758917</t>
  </si>
  <si>
    <t>335758916</t>
  </si>
  <si>
    <t>335758915</t>
  </si>
  <si>
    <t>335758913</t>
  </si>
  <si>
    <t>335758911</t>
  </si>
  <si>
    <t>335758910</t>
  </si>
  <si>
    <t>335758908</t>
  </si>
  <si>
    <t>335758897</t>
  </si>
  <si>
    <t>335758869</t>
  </si>
  <si>
    <t>335758843</t>
  </si>
  <si>
    <t>335758808</t>
  </si>
  <si>
    <t>335758793</t>
  </si>
  <si>
    <t>335758790</t>
  </si>
  <si>
    <t>335758764</t>
  </si>
  <si>
    <t>335758761</t>
  </si>
  <si>
    <t>335758740</t>
  </si>
  <si>
    <t>335758707</t>
  </si>
  <si>
    <t>GAVETA VACIA + GAVETA FALLANDO</t>
  </si>
  <si>
    <t>335759004</t>
  </si>
  <si>
    <t>335759003</t>
  </si>
  <si>
    <t>335759002</t>
  </si>
  <si>
    <t>335759001</t>
  </si>
  <si>
    <t>335758988</t>
  </si>
  <si>
    <t>335758987</t>
  </si>
  <si>
    <t>335758986</t>
  </si>
  <si>
    <t>335758982</t>
  </si>
  <si>
    <t>09 Enero de 2021</t>
  </si>
  <si>
    <t>335759014</t>
  </si>
  <si>
    <t>335759012</t>
  </si>
  <si>
    <t>335759011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</si>
</sst>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5"/>
      <tableStyleElement type="headerRow" dxfId="404"/>
      <tableStyleElement type="totalRow" dxfId="403"/>
      <tableStyleElement type="firstColumn" dxfId="402"/>
      <tableStyleElement type="lastColumn" dxfId="401"/>
      <tableStyleElement type="firstRowStripe" dxfId="400"/>
      <tableStyleElement type="firstColumnStripe" dxfId="3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6"/>
  <sheetViews>
    <sheetView tabSelected="1" zoomScale="75" zoomScaleNormal="75" workbookViewId="0">
      <pane ySplit="4" topLeftCell="A5" activePane="bottomLeft" state="frozen"/>
      <selection pane="bottomLeft" activeCell="G49" sqref="G49"/>
    </sheetView>
  </sheetViews>
  <sheetFormatPr baseColWidth="10" defaultColWidth="20.88671875" defaultRowHeight="14.4" x14ac:dyDescent="0.3"/>
  <cols>
    <col min="1" max="1" width="26" style="71" customWidth="1"/>
    <col min="2" max="2" width="21.109375" style="47" bestFit="1" customWidth="1"/>
    <col min="3" max="3" width="15.44140625" style="48" bestFit="1" customWidth="1"/>
    <col min="4" max="4" width="29.44140625" style="71" bestFit="1" customWidth="1"/>
    <col min="5" max="5" width="13.109375" style="85" bestFit="1" customWidth="1"/>
    <col min="6" max="6" width="11.5546875" style="49" customWidth="1"/>
    <col min="7" max="7" width="57.109375" style="49" customWidth="1"/>
    <col min="8" max="11" width="5.44140625" style="49" customWidth="1"/>
    <col min="12" max="12" width="49.44140625" style="49" customWidth="1"/>
    <col min="13" max="13" width="20.5546875" style="71" customWidth="1"/>
    <col min="14" max="14" width="18.33203125" style="87" customWidth="1"/>
    <col min="15" max="15" width="37.88671875" style="87" customWidth="1"/>
    <col min="16" max="16" width="23" style="75" customWidth="1"/>
    <col min="17" max="17" width="49.44140625" style="67" bestFit="1" customWidth="1"/>
    <col min="18" max="18" width="3.33203125" style="45" bestFit="1" customWidth="1"/>
    <col min="19" max="19" width="4.44140625" style="45" bestFit="1" customWidth="1"/>
    <col min="20" max="20" width="3" style="45" bestFit="1" customWidth="1"/>
    <col min="21" max="16384" width="20.88671875" style="45"/>
  </cols>
  <sheetData>
    <row r="1" spans="1:17" ht="17.399999999999999" x14ac:dyDescent="0.3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7.399999999999999" x14ac:dyDescent="0.3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" thickBot="1" x14ac:dyDescent="0.35">
      <c r="A3" s="133" t="s">
        <v>2563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124" t="s">
        <v>2493</v>
      </c>
      <c r="C5" s="121">
        <v>44201.900706018518</v>
      </c>
      <c r="D5" s="121" t="s">
        <v>2189</v>
      </c>
      <c r="E5" s="115">
        <v>816</v>
      </c>
      <c r="F5" s="86" t="str">
        <f>VLOOKUP(E5,VIP!$A$2:$O11213,2,0)</f>
        <v>DRBR816</v>
      </c>
      <c r="G5" s="114" t="str">
        <f>VLOOKUP(E5,'LISTADO ATM'!$A$2:$B$893,2,0)</f>
        <v xml:space="preserve">ATM Oficina Pedro Brand </v>
      </c>
      <c r="H5" s="114" t="str">
        <f>VLOOKUP(E5,VIP!$A$2:$O16134,7,FALSE)</f>
        <v>Si</v>
      </c>
      <c r="I5" s="114" t="str">
        <f>VLOOKUP(E5,VIP!$A$2:$O8099,8,FALSE)</f>
        <v>Si</v>
      </c>
      <c r="J5" s="114" t="str">
        <f>VLOOKUP(E5,VIP!$A$2:$O8049,8,FALSE)</f>
        <v>Si</v>
      </c>
      <c r="K5" s="114" t="str">
        <f>VLOOKUP(E5,VIP!$A$2:$O11623,6,0)</f>
        <v>NO</v>
      </c>
      <c r="L5" s="127" t="s">
        <v>2254</v>
      </c>
      <c r="M5" s="122" t="s">
        <v>2473</v>
      </c>
      <c r="N5" s="122" t="s">
        <v>2489</v>
      </c>
      <c r="O5" s="120" t="s">
        <v>2485</v>
      </c>
      <c r="P5" s="123"/>
      <c r="Q5" s="121">
        <v>44204.94940972222</v>
      </c>
    </row>
    <row r="6" spans="1:17" ht="17.399999999999999" x14ac:dyDescent="0.3">
      <c r="A6" s="86" t="str">
        <f>VLOOKUP(E6,'LISTADO ATM'!$A$2:$C$894,3,0)</f>
        <v>DISTRITO NACIONAL</v>
      </c>
      <c r="B6" s="124" t="s">
        <v>2494</v>
      </c>
      <c r="C6" s="121">
        <v>44202.505613425928</v>
      </c>
      <c r="D6" s="121" t="s">
        <v>2189</v>
      </c>
      <c r="E6" s="115">
        <v>587</v>
      </c>
      <c r="F6" s="86" t="str">
        <f>VLOOKUP(E6,VIP!$A$2:$O11214,2,0)</f>
        <v>DRBR123</v>
      </c>
      <c r="G6" s="114" t="str">
        <f>VLOOKUP(E6,'LISTADO ATM'!$A$2:$B$893,2,0)</f>
        <v xml:space="preserve">ATM Cuerpo de Ayudantes Militares </v>
      </c>
      <c r="H6" s="114" t="str">
        <f>VLOOKUP(E6,VIP!$A$2:$O16135,7,FALSE)</f>
        <v>Si</v>
      </c>
      <c r="I6" s="114" t="str">
        <f>VLOOKUP(E6,VIP!$A$2:$O8100,8,FALSE)</f>
        <v>Si</v>
      </c>
      <c r="J6" s="114" t="str">
        <f>VLOOKUP(E6,VIP!$A$2:$O8050,8,FALSE)</f>
        <v>Si</v>
      </c>
      <c r="K6" s="114" t="str">
        <f>VLOOKUP(E6,VIP!$A$2:$O11624,6,0)</f>
        <v>NO</v>
      </c>
      <c r="L6" s="127" t="s">
        <v>2254</v>
      </c>
      <c r="M6" s="122" t="s">
        <v>2473</v>
      </c>
      <c r="N6" s="122" t="s">
        <v>2489</v>
      </c>
      <c r="O6" s="120" t="s">
        <v>2485</v>
      </c>
      <c r="P6" s="123"/>
      <c r="Q6" s="126" t="s">
        <v>2254</v>
      </c>
    </row>
    <row r="7" spans="1:17" ht="17.399999999999999" x14ac:dyDescent="0.3">
      <c r="A7" s="86" t="str">
        <f>VLOOKUP(E7,'LISTADO ATM'!$A$2:$C$894,3,0)</f>
        <v>DISTRITO NACIONAL</v>
      </c>
      <c r="B7" s="124" t="s">
        <v>2495</v>
      </c>
      <c r="C7" s="121">
        <v>44202.638333333336</v>
      </c>
      <c r="D7" s="121" t="s">
        <v>2189</v>
      </c>
      <c r="E7" s="115">
        <v>409</v>
      </c>
      <c r="F7" s="86" t="str">
        <f>VLOOKUP(E7,VIP!$A$2:$O11228,2,0)</f>
        <v>DRBR409</v>
      </c>
      <c r="G7" s="114" t="str">
        <f>VLOOKUP(E7,'LISTADO ATM'!$A$2:$B$893,2,0)</f>
        <v xml:space="preserve">ATM Oficina Las Palmas de Herrera I </v>
      </c>
      <c r="H7" s="114" t="str">
        <f>VLOOKUP(E7,VIP!$A$2:$O16149,7,FALSE)</f>
        <v>Si</v>
      </c>
      <c r="I7" s="114" t="str">
        <f>VLOOKUP(E7,VIP!$A$2:$O8114,8,FALSE)</f>
        <v>Si</v>
      </c>
      <c r="J7" s="114" t="str">
        <f>VLOOKUP(E7,VIP!$A$2:$O8064,8,FALSE)</f>
        <v>Si</v>
      </c>
      <c r="K7" s="114" t="str">
        <f>VLOOKUP(E7,VIP!$A$2:$O11638,6,0)</f>
        <v>NO</v>
      </c>
      <c r="L7" s="127" t="s">
        <v>2463</v>
      </c>
      <c r="M7" s="122" t="s">
        <v>2473</v>
      </c>
      <c r="N7" s="122" t="s">
        <v>2489</v>
      </c>
      <c r="O7" s="120" t="s">
        <v>2485</v>
      </c>
      <c r="P7" s="123"/>
      <c r="Q7" s="126" t="s">
        <v>2463</v>
      </c>
    </row>
    <row r="8" spans="1:17" ht="17.399999999999999" x14ac:dyDescent="0.3">
      <c r="A8" s="86" t="str">
        <f>VLOOKUP(E8,'LISTADO ATM'!$A$2:$C$894,3,0)</f>
        <v>DISTRITO NACIONAL</v>
      </c>
      <c r="B8" s="124" t="s">
        <v>2496</v>
      </c>
      <c r="C8" s="121">
        <v>44202.821018518516</v>
      </c>
      <c r="D8" s="121" t="s">
        <v>2189</v>
      </c>
      <c r="E8" s="115">
        <v>560</v>
      </c>
      <c r="F8" s="86" t="str">
        <f>VLOOKUP(E8,VIP!$A$2:$O11205,2,0)</f>
        <v>DRBR229</v>
      </c>
      <c r="G8" s="114" t="str">
        <f>VLOOKUP(E8,'LISTADO ATM'!$A$2:$B$893,2,0)</f>
        <v xml:space="preserve">ATM Junta Central Electoral </v>
      </c>
      <c r="H8" s="114" t="str">
        <f>VLOOKUP(E8,VIP!$A$2:$O16126,7,FALSE)</f>
        <v>Si</v>
      </c>
      <c r="I8" s="114" t="str">
        <f>VLOOKUP(E8,VIP!$A$2:$O8091,8,FALSE)</f>
        <v>Si</v>
      </c>
      <c r="J8" s="114" t="str">
        <f>VLOOKUP(E8,VIP!$A$2:$O8041,8,FALSE)</f>
        <v>Si</v>
      </c>
      <c r="K8" s="114" t="str">
        <f>VLOOKUP(E8,VIP!$A$2:$O11615,6,0)</f>
        <v>SI</v>
      </c>
      <c r="L8" s="127" t="s">
        <v>2228</v>
      </c>
      <c r="M8" s="122" t="s">
        <v>2473</v>
      </c>
      <c r="N8" s="122" t="s">
        <v>2489</v>
      </c>
      <c r="O8" s="120" t="s">
        <v>2485</v>
      </c>
      <c r="P8" s="123"/>
      <c r="Q8" s="126" t="s">
        <v>2228</v>
      </c>
    </row>
    <row r="9" spans="1:17" ht="17.399999999999999" x14ac:dyDescent="0.3">
      <c r="A9" s="86" t="str">
        <f>VLOOKUP(E9,'LISTADO ATM'!$A$2:$C$894,3,0)</f>
        <v>DISTRITO NACIONAL</v>
      </c>
      <c r="B9" s="124" t="s">
        <v>2501</v>
      </c>
      <c r="C9" s="121">
        <v>44203.628935185188</v>
      </c>
      <c r="D9" s="121" t="s">
        <v>2189</v>
      </c>
      <c r="E9" s="115">
        <v>904</v>
      </c>
      <c r="F9" s="86" t="str">
        <f>VLOOKUP(E9,VIP!$A$2:$O11206,2,0)</f>
        <v>DRBR24B</v>
      </c>
      <c r="G9" s="114" t="str">
        <f>VLOOKUP(E9,'LISTADO ATM'!$A$2:$B$893,2,0)</f>
        <v xml:space="preserve">ATM Oficina Multicentro La Sirena Churchill </v>
      </c>
      <c r="H9" s="114" t="str">
        <f>VLOOKUP(E9,VIP!$A$2:$O16127,7,FALSE)</f>
        <v>Si</v>
      </c>
      <c r="I9" s="114" t="str">
        <f>VLOOKUP(E9,VIP!$A$2:$O8092,8,FALSE)</f>
        <v>Si</v>
      </c>
      <c r="J9" s="114" t="str">
        <f>VLOOKUP(E9,VIP!$A$2:$O8042,8,FALSE)</f>
        <v>Si</v>
      </c>
      <c r="K9" s="114" t="str">
        <f>VLOOKUP(E9,VIP!$A$2:$O11616,6,0)</f>
        <v>SI</v>
      </c>
      <c r="L9" s="127" t="s">
        <v>2228</v>
      </c>
      <c r="M9" s="122" t="s">
        <v>2473</v>
      </c>
      <c r="N9" s="122" t="s">
        <v>2489</v>
      </c>
      <c r="O9" s="120" t="s">
        <v>2485</v>
      </c>
      <c r="P9" s="123"/>
      <c r="Q9" s="126" t="s">
        <v>2228</v>
      </c>
    </row>
    <row r="10" spans="1:17" ht="17.399999999999999" x14ac:dyDescent="0.3">
      <c r="A10" s="86" t="str">
        <f>VLOOKUP(E10,'LISTADO ATM'!$A$2:$C$894,3,0)</f>
        <v>DISTRITO NACIONAL</v>
      </c>
      <c r="B10" s="124" t="s">
        <v>2505</v>
      </c>
      <c r="C10" s="121">
        <v>44203.720358796294</v>
      </c>
      <c r="D10" s="121" t="s">
        <v>2189</v>
      </c>
      <c r="E10" s="115">
        <v>570</v>
      </c>
      <c r="F10" s="86" t="str">
        <f>VLOOKUP(E10,VIP!$A$2:$O11207,2,0)</f>
        <v>DRBR478</v>
      </c>
      <c r="G10" s="114" t="str">
        <f>VLOOKUP(E10,'LISTADO ATM'!$A$2:$B$893,2,0)</f>
        <v xml:space="preserve">ATM S/M Liverpool Villa Mella </v>
      </c>
      <c r="H10" s="114" t="str">
        <f>VLOOKUP(E10,VIP!$A$2:$O16128,7,FALSE)</f>
        <v>Si</v>
      </c>
      <c r="I10" s="114" t="str">
        <f>VLOOKUP(E10,VIP!$A$2:$O8093,8,FALSE)</f>
        <v>Si</v>
      </c>
      <c r="J10" s="114" t="str">
        <f>VLOOKUP(E10,VIP!$A$2:$O8043,8,FALSE)</f>
        <v>Si</v>
      </c>
      <c r="K10" s="114" t="str">
        <f>VLOOKUP(E10,VIP!$A$2:$O11617,6,0)</f>
        <v>NO</v>
      </c>
      <c r="L10" s="127" t="s">
        <v>2228</v>
      </c>
      <c r="M10" s="122" t="s">
        <v>2473</v>
      </c>
      <c r="N10" s="122" t="s">
        <v>2489</v>
      </c>
      <c r="O10" s="120" t="s">
        <v>2485</v>
      </c>
      <c r="P10" s="123"/>
      <c r="Q10" s="126" t="s">
        <v>2228</v>
      </c>
    </row>
    <row r="11" spans="1:17" ht="17.399999999999999" x14ac:dyDescent="0.3">
      <c r="A11" s="86" t="str">
        <f>VLOOKUP(E11,'LISTADO ATM'!$A$2:$C$894,3,0)</f>
        <v>DISTRITO NACIONAL</v>
      </c>
      <c r="B11" s="124" t="s">
        <v>2504</v>
      </c>
      <c r="C11" s="121">
        <v>44203.726863425924</v>
      </c>
      <c r="D11" s="121" t="s">
        <v>2477</v>
      </c>
      <c r="E11" s="115">
        <v>238</v>
      </c>
      <c r="F11" s="86" t="str">
        <f>VLOOKUP(E11,VIP!$A$2:$O11215,2,0)</f>
        <v>DRBR238</v>
      </c>
      <c r="G11" s="114" t="str">
        <f>VLOOKUP(E11,'LISTADO ATM'!$A$2:$B$893,2,0)</f>
        <v xml:space="preserve">ATM Multicentro La Sirena Charles de Gaulle </v>
      </c>
      <c r="H11" s="114" t="str">
        <f>VLOOKUP(E11,VIP!$A$2:$O16136,7,FALSE)</f>
        <v>Si</v>
      </c>
      <c r="I11" s="114" t="str">
        <f>VLOOKUP(E11,VIP!$A$2:$O8101,8,FALSE)</f>
        <v>Si</v>
      </c>
      <c r="J11" s="114" t="str">
        <f>VLOOKUP(E11,VIP!$A$2:$O8051,8,FALSE)</f>
        <v>Si</v>
      </c>
      <c r="K11" s="114" t="str">
        <f>VLOOKUP(E11,VIP!$A$2:$O11625,6,0)</f>
        <v>No</v>
      </c>
      <c r="L11" s="127" t="s">
        <v>2500</v>
      </c>
      <c r="M11" s="122" t="s">
        <v>2473</v>
      </c>
      <c r="N11" s="122" t="s">
        <v>2482</v>
      </c>
      <c r="O11" s="120" t="s">
        <v>2484</v>
      </c>
      <c r="P11" s="123"/>
      <c r="Q11" s="126" t="s">
        <v>2500</v>
      </c>
    </row>
    <row r="12" spans="1:17" ht="17.399999999999999" x14ac:dyDescent="0.3">
      <c r="A12" s="86" t="str">
        <f>VLOOKUP(E12,'LISTADO ATM'!$A$2:$C$894,3,0)</f>
        <v>NORTE</v>
      </c>
      <c r="B12" s="124" t="s">
        <v>2503</v>
      </c>
      <c r="C12" s="121">
        <v>44203.729826388888</v>
      </c>
      <c r="D12" s="121" t="s">
        <v>2480</v>
      </c>
      <c r="E12" s="115">
        <v>304</v>
      </c>
      <c r="F12" s="86" t="str">
        <f>VLOOKUP(E12,VIP!$A$2:$O11216,2,0)</f>
        <v>DRBR304</v>
      </c>
      <c r="G12" s="114" t="str">
        <f>VLOOKUP(E12,'LISTADO ATM'!$A$2:$B$893,2,0)</f>
        <v xml:space="preserve">ATM Multicentro La Sirena Estrella Sadhala </v>
      </c>
      <c r="H12" s="114" t="str">
        <f>VLOOKUP(E12,VIP!$A$2:$O16137,7,FALSE)</f>
        <v>Si</v>
      </c>
      <c r="I12" s="114" t="str">
        <f>VLOOKUP(E12,VIP!$A$2:$O8102,8,FALSE)</f>
        <v>Si</v>
      </c>
      <c r="J12" s="114" t="str">
        <f>VLOOKUP(E12,VIP!$A$2:$O8052,8,FALSE)</f>
        <v>Si</v>
      </c>
      <c r="K12" s="114" t="str">
        <f>VLOOKUP(E12,VIP!$A$2:$O11626,6,0)</f>
        <v>NO</v>
      </c>
      <c r="L12" s="127" t="s">
        <v>2500</v>
      </c>
      <c r="M12" s="122" t="s">
        <v>2473</v>
      </c>
      <c r="N12" s="122" t="s">
        <v>2482</v>
      </c>
      <c r="O12" s="120" t="s">
        <v>2486</v>
      </c>
      <c r="P12" s="123"/>
      <c r="Q12" s="126" t="s">
        <v>2500</v>
      </c>
    </row>
    <row r="13" spans="1:17" ht="17.399999999999999" x14ac:dyDescent="0.3">
      <c r="A13" s="86" t="str">
        <f>VLOOKUP(E13,'LISTADO ATM'!$A$2:$C$894,3,0)</f>
        <v>ESTE</v>
      </c>
      <c r="B13" s="124" t="s">
        <v>2502</v>
      </c>
      <c r="C13" s="121">
        <v>44203.765486111108</v>
      </c>
      <c r="D13" s="121" t="s">
        <v>2189</v>
      </c>
      <c r="E13" s="115">
        <v>867</v>
      </c>
      <c r="F13" s="86" t="str">
        <f>VLOOKUP(E13,VIP!$A$2:$O11224,2,0)</f>
        <v>DRBR867</v>
      </c>
      <c r="G13" s="114" t="str">
        <f>VLOOKUP(E13,'LISTADO ATM'!$A$2:$B$893,2,0)</f>
        <v xml:space="preserve">ATM Estación Combustible Autopista El Coral </v>
      </c>
      <c r="H13" s="114" t="str">
        <f>VLOOKUP(E13,VIP!$A$2:$O16145,7,FALSE)</f>
        <v>Si</v>
      </c>
      <c r="I13" s="114" t="str">
        <f>VLOOKUP(E13,VIP!$A$2:$O8110,8,FALSE)</f>
        <v>Si</v>
      </c>
      <c r="J13" s="114" t="str">
        <f>VLOOKUP(E13,VIP!$A$2:$O8060,8,FALSE)</f>
        <v>Si</v>
      </c>
      <c r="K13" s="114" t="str">
        <f>VLOOKUP(E13,VIP!$A$2:$O11634,6,0)</f>
        <v>NO</v>
      </c>
      <c r="L13" s="127" t="s">
        <v>2441</v>
      </c>
      <c r="M13" s="122" t="s">
        <v>2473</v>
      </c>
      <c r="N13" s="122" t="s">
        <v>2482</v>
      </c>
      <c r="O13" s="120" t="s">
        <v>2485</v>
      </c>
      <c r="P13" s="126" t="s">
        <v>2512</v>
      </c>
      <c r="Q13" s="126" t="s">
        <v>2441</v>
      </c>
    </row>
    <row r="14" spans="1:17" ht="17.399999999999999" x14ac:dyDescent="0.3">
      <c r="A14" s="86" t="str">
        <f>VLOOKUP(E14,'LISTADO ATM'!$A$2:$C$894,3,0)</f>
        <v>NORTE</v>
      </c>
      <c r="B14" s="120" t="s">
        <v>2507</v>
      </c>
      <c r="C14" s="121">
        <v>44204.413900462961</v>
      </c>
      <c r="D14" s="121" t="s">
        <v>2480</v>
      </c>
      <c r="E14" s="115">
        <v>990</v>
      </c>
      <c r="F14" s="86" t="str">
        <f>VLOOKUP(E14,VIP!$A$2:$O11218,2,0)</f>
        <v>DRBR742</v>
      </c>
      <c r="G14" s="114" t="str">
        <f>VLOOKUP(E14,'LISTADO ATM'!$A$2:$B$893,2,0)</f>
        <v xml:space="preserve">ATM Autoservicio Bonao II </v>
      </c>
      <c r="H14" s="114" t="str">
        <f>VLOOKUP(E14,VIP!$A$2:$O16139,7,FALSE)</f>
        <v>Si</v>
      </c>
      <c r="I14" s="114" t="str">
        <f>VLOOKUP(E14,VIP!$A$2:$O8104,8,FALSE)</f>
        <v>Si</v>
      </c>
      <c r="J14" s="114" t="str">
        <f>VLOOKUP(E14,VIP!$A$2:$O8054,8,FALSE)</f>
        <v>Si</v>
      </c>
      <c r="K14" s="114" t="str">
        <f>VLOOKUP(E14,VIP!$A$2:$O11628,6,0)</f>
        <v>NO</v>
      </c>
      <c r="L14" s="127" t="s">
        <v>2508</v>
      </c>
      <c r="M14" s="122" t="s">
        <v>2473</v>
      </c>
      <c r="N14" s="122" t="s">
        <v>2482</v>
      </c>
      <c r="O14" s="120" t="s">
        <v>2486</v>
      </c>
      <c r="P14" s="122"/>
      <c r="Q14" s="126" t="s">
        <v>2508</v>
      </c>
    </row>
    <row r="15" spans="1:17" ht="17.399999999999999" x14ac:dyDescent="0.3">
      <c r="A15" s="86" t="str">
        <f>VLOOKUP(E15,'LISTADO ATM'!$A$2:$C$894,3,0)</f>
        <v>DISTRITO NACIONAL</v>
      </c>
      <c r="B15" s="120" t="s">
        <v>2510</v>
      </c>
      <c r="C15" s="121">
        <v>44204.419895833336</v>
      </c>
      <c r="D15" s="121" t="s">
        <v>2477</v>
      </c>
      <c r="E15" s="115">
        <v>708</v>
      </c>
      <c r="F15" s="86" t="str">
        <f>VLOOKUP(E15,VIP!$A$2:$O11220,2,0)</f>
        <v>DRBR505</v>
      </c>
      <c r="G15" s="114" t="str">
        <f>VLOOKUP(E15,'LISTADO ATM'!$A$2:$B$893,2,0)</f>
        <v xml:space="preserve">ATM El Vestir De Hoy </v>
      </c>
      <c r="H15" s="114" t="str">
        <f>VLOOKUP(E15,VIP!$A$2:$O16141,7,FALSE)</f>
        <v>Si</v>
      </c>
      <c r="I15" s="114" t="str">
        <f>VLOOKUP(E15,VIP!$A$2:$O8106,8,FALSE)</f>
        <v>Si</v>
      </c>
      <c r="J15" s="114" t="str">
        <f>VLOOKUP(E15,VIP!$A$2:$O8056,8,FALSE)</f>
        <v>Si</v>
      </c>
      <c r="K15" s="114" t="str">
        <f>VLOOKUP(E15,VIP!$A$2:$O11630,6,0)</f>
        <v>NO</v>
      </c>
      <c r="L15" s="127" t="s">
        <v>2466</v>
      </c>
      <c r="M15" s="122" t="s">
        <v>2473</v>
      </c>
      <c r="N15" s="122" t="s">
        <v>2482</v>
      </c>
      <c r="O15" s="120" t="s">
        <v>2484</v>
      </c>
      <c r="P15" s="122"/>
      <c r="Q15" s="126" t="s">
        <v>2430</v>
      </c>
    </row>
    <row r="16" spans="1:17" ht="17.399999999999999" x14ac:dyDescent="0.3">
      <c r="A16" s="86" t="str">
        <f>VLOOKUP(E16,'LISTADO ATM'!$A$2:$C$894,3,0)</f>
        <v>DISTRITO NACIONAL</v>
      </c>
      <c r="B16" s="120" t="s">
        <v>2509</v>
      </c>
      <c r="C16" s="121">
        <v>44204.426423611112</v>
      </c>
      <c r="D16" s="121" t="s">
        <v>2477</v>
      </c>
      <c r="E16" s="115">
        <v>836</v>
      </c>
      <c r="F16" s="86" t="str">
        <f>VLOOKUP(E16,VIP!$A$2:$O11217,2,0)</f>
        <v>DRBR836</v>
      </c>
      <c r="G16" s="114" t="str">
        <f>VLOOKUP(E16,'LISTADO ATM'!$A$2:$B$893,2,0)</f>
        <v xml:space="preserve">ATM UNP Plaza Luperón </v>
      </c>
      <c r="H16" s="114" t="str">
        <f>VLOOKUP(E16,VIP!$A$2:$O16138,7,FALSE)</f>
        <v>Si</v>
      </c>
      <c r="I16" s="114" t="str">
        <f>VLOOKUP(E16,VIP!$A$2:$O8103,8,FALSE)</f>
        <v>Si</v>
      </c>
      <c r="J16" s="114" t="str">
        <f>VLOOKUP(E16,VIP!$A$2:$O8053,8,FALSE)</f>
        <v>Si</v>
      </c>
      <c r="K16" s="114" t="str">
        <f>VLOOKUP(E16,VIP!$A$2:$O11627,6,0)</f>
        <v>NO</v>
      </c>
      <c r="L16" s="127" t="s">
        <v>2500</v>
      </c>
      <c r="M16" s="122" t="s">
        <v>2473</v>
      </c>
      <c r="N16" s="122" t="s">
        <v>2482</v>
      </c>
      <c r="O16" s="120" t="s">
        <v>2484</v>
      </c>
      <c r="P16" s="122"/>
      <c r="Q16" s="126" t="s">
        <v>2500</v>
      </c>
    </row>
    <row r="17" spans="1:17" ht="17.399999999999999" x14ac:dyDescent="0.3">
      <c r="A17" s="86" t="str">
        <f>VLOOKUP(E17,'LISTADO ATM'!$A$2:$C$894,3,0)</f>
        <v>DISTRITO NACIONAL</v>
      </c>
      <c r="B17" s="120" t="s">
        <v>2516</v>
      </c>
      <c r="C17" s="121">
        <v>44204.508402777778</v>
      </c>
      <c r="D17" s="121" t="s">
        <v>2477</v>
      </c>
      <c r="E17" s="115">
        <v>672</v>
      </c>
      <c r="F17" s="86" t="str">
        <f>VLOOKUP(E17,VIP!$A$2:$O11221,2,0)</f>
        <v>DRBR672</v>
      </c>
      <c r="G17" s="114" t="str">
        <f>VLOOKUP(E17,'LISTADO ATM'!$A$2:$B$893,2,0)</f>
        <v>ATM Destacamento Policía Nacional La Victoria</v>
      </c>
      <c r="H17" s="114" t="str">
        <f>VLOOKUP(E17,VIP!$A$2:$O16142,7,FALSE)</f>
        <v>Si</v>
      </c>
      <c r="I17" s="114" t="str">
        <f>VLOOKUP(E17,VIP!$A$2:$O8107,8,FALSE)</f>
        <v>Si</v>
      </c>
      <c r="J17" s="114" t="str">
        <f>VLOOKUP(E17,VIP!$A$2:$O8057,8,FALSE)</f>
        <v>Si</v>
      </c>
      <c r="K17" s="114" t="str">
        <f>VLOOKUP(E17,VIP!$A$2:$O11631,6,0)</f>
        <v>SI</v>
      </c>
      <c r="L17" s="127" t="s">
        <v>2466</v>
      </c>
      <c r="M17" s="122" t="s">
        <v>2473</v>
      </c>
      <c r="N17" s="122" t="s">
        <v>2482</v>
      </c>
      <c r="O17" s="120" t="s">
        <v>2484</v>
      </c>
      <c r="P17" s="122"/>
      <c r="Q17" s="126" t="s">
        <v>2430</v>
      </c>
    </row>
    <row r="18" spans="1:17" ht="17.399999999999999" x14ac:dyDescent="0.3">
      <c r="A18" s="86" t="str">
        <f>VLOOKUP(E18,'LISTADO ATM'!$A$2:$C$894,3,0)</f>
        <v>DISTRITO NACIONAL</v>
      </c>
      <c r="B18" s="120" t="s">
        <v>2517</v>
      </c>
      <c r="C18" s="121">
        <v>44204.536122685182</v>
      </c>
      <c r="D18" s="121" t="s">
        <v>2477</v>
      </c>
      <c r="E18" s="115">
        <v>165</v>
      </c>
      <c r="F18" s="86" t="str">
        <f>VLOOKUP(E18,VIP!$A$2:$O11222,2,0)</f>
        <v>DRBR165</v>
      </c>
      <c r="G18" s="114" t="str">
        <f>VLOOKUP(E18,'LISTADO ATM'!$A$2:$B$893,2,0)</f>
        <v>ATM Autoservicio Megacentro</v>
      </c>
      <c r="H18" s="114" t="str">
        <f>VLOOKUP(E18,VIP!$A$2:$O16143,7,FALSE)</f>
        <v>Si</v>
      </c>
      <c r="I18" s="114" t="str">
        <f>VLOOKUP(E18,VIP!$A$2:$O8108,8,FALSE)</f>
        <v>Si</v>
      </c>
      <c r="J18" s="114" t="str">
        <f>VLOOKUP(E18,VIP!$A$2:$O8058,8,FALSE)</f>
        <v>Si</v>
      </c>
      <c r="K18" s="114" t="str">
        <f>VLOOKUP(E18,VIP!$A$2:$O11632,6,0)</f>
        <v>SI</v>
      </c>
      <c r="L18" s="127" t="s">
        <v>2466</v>
      </c>
      <c r="M18" s="122" t="s">
        <v>2473</v>
      </c>
      <c r="N18" s="122" t="s">
        <v>2482</v>
      </c>
      <c r="O18" s="120" t="s">
        <v>2484</v>
      </c>
      <c r="P18" s="122"/>
      <c r="Q18" s="126" t="s">
        <v>2430</v>
      </c>
    </row>
    <row r="19" spans="1:17" ht="17.399999999999999" x14ac:dyDescent="0.3">
      <c r="A19" s="86" t="str">
        <f>VLOOKUP(E19,'LISTADO ATM'!$A$2:$C$894,3,0)</f>
        <v>ESTE</v>
      </c>
      <c r="B19" s="120" t="s">
        <v>2519</v>
      </c>
      <c r="C19" s="121">
        <v>44204.582627314812</v>
      </c>
      <c r="D19" s="121" t="s">
        <v>2189</v>
      </c>
      <c r="E19" s="115">
        <v>742</v>
      </c>
      <c r="F19" s="86" t="str">
        <f>VLOOKUP(E19,VIP!$A$2:$O11225,2,0)</f>
        <v>DRBR990</v>
      </c>
      <c r="G19" s="114" t="str">
        <f>VLOOKUP(E19,'LISTADO ATM'!$A$2:$B$893,2,0)</f>
        <v xml:space="preserve">ATM Oficina Plaza del Rey (La Romana) </v>
      </c>
      <c r="H19" s="114" t="str">
        <f>VLOOKUP(E19,VIP!$A$2:$O16146,7,FALSE)</f>
        <v>Si</v>
      </c>
      <c r="I19" s="114" t="str">
        <f>VLOOKUP(E19,VIP!$A$2:$O8111,8,FALSE)</f>
        <v>Si</v>
      </c>
      <c r="J19" s="114" t="str">
        <f>VLOOKUP(E19,VIP!$A$2:$O8061,8,FALSE)</f>
        <v>Si</v>
      </c>
      <c r="K19" s="114" t="str">
        <f>VLOOKUP(E19,VIP!$A$2:$O11635,6,0)</f>
        <v>NO</v>
      </c>
      <c r="L19" s="127" t="s">
        <v>2435</v>
      </c>
      <c r="M19" s="122" t="s">
        <v>2473</v>
      </c>
      <c r="N19" s="122" t="s">
        <v>2482</v>
      </c>
      <c r="O19" s="120" t="s">
        <v>2485</v>
      </c>
      <c r="P19" s="122" t="s">
        <v>2523</v>
      </c>
      <c r="Q19" s="126" t="s">
        <v>2435</v>
      </c>
    </row>
    <row r="20" spans="1:17" ht="17.399999999999999" x14ac:dyDescent="0.3">
      <c r="A20" s="86" t="str">
        <f>VLOOKUP(E20,'LISTADO ATM'!$A$2:$C$894,3,0)</f>
        <v>DISTRITO NACIONAL</v>
      </c>
      <c r="B20" s="120" t="s">
        <v>2520</v>
      </c>
      <c r="C20" s="121">
        <v>44204.58289351852</v>
      </c>
      <c r="D20" s="121" t="s">
        <v>2189</v>
      </c>
      <c r="E20" s="115">
        <v>744</v>
      </c>
      <c r="F20" s="86" t="str">
        <f>VLOOKUP(E20,VIP!$A$2:$O11226,2,0)</f>
        <v>DRBR289</v>
      </c>
      <c r="G20" s="114" t="str">
        <f>VLOOKUP(E20,'LISTADO ATM'!$A$2:$B$893,2,0)</f>
        <v xml:space="preserve">ATM Multicentro La Sirena Venezuela </v>
      </c>
      <c r="H20" s="114" t="str">
        <f>VLOOKUP(E20,VIP!$A$2:$O16147,7,FALSE)</f>
        <v>Si</v>
      </c>
      <c r="I20" s="114" t="str">
        <f>VLOOKUP(E20,VIP!$A$2:$O8112,8,FALSE)</f>
        <v>Si</v>
      </c>
      <c r="J20" s="114" t="str">
        <f>VLOOKUP(E20,VIP!$A$2:$O8062,8,FALSE)</f>
        <v>Si</v>
      </c>
      <c r="K20" s="114" t="str">
        <f>VLOOKUP(E20,VIP!$A$2:$O11636,6,0)</f>
        <v>SI</v>
      </c>
      <c r="L20" s="127" t="s">
        <v>2435</v>
      </c>
      <c r="M20" s="122" t="s">
        <v>2473</v>
      </c>
      <c r="N20" s="125" t="s">
        <v>2511</v>
      </c>
      <c r="O20" s="120" t="s">
        <v>2485</v>
      </c>
      <c r="P20" s="122" t="s">
        <v>2523</v>
      </c>
      <c r="Q20" s="126" t="s">
        <v>2435</v>
      </c>
    </row>
    <row r="21" spans="1:17" ht="17.399999999999999" x14ac:dyDescent="0.3">
      <c r="A21" s="86" t="str">
        <f>VLOOKUP(E21,'LISTADO ATM'!$A$2:$C$894,3,0)</f>
        <v>DISTRITO NACIONAL</v>
      </c>
      <c r="B21" s="120" t="s">
        <v>2521</v>
      </c>
      <c r="C21" s="121">
        <v>44204.583194444444</v>
      </c>
      <c r="D21" s="121" t="s">
        <v>2189</v>
      </c>
      <c r="E21" s="115">
        <v>12</v>
      </c>
      <c r="F21" s="86" t="str">
        <f>VLOOKUP(E21,VIP!$A$2:$O11227,2,0)</f>
        <v>DRBR012</v>
      </c>
      <c r="G21" s="114" t="str">
        <f>VLOOKUP(E21,'LISTADO ATM'!$A$2:$B$893,2,0)</f>
        <v xml:space="preserve">ATM Comercial Ganadera (San Isidro) </v>
      </c>
      <c r="H21" s="114" t="str">
        <f>VLOOKUP(E21,VIP!$A$2:$O16148,7,FALSE)</f>
        <v>Si</v>
      </c>
      <c r="I21" s="114" t="str">
        <f>VLOOKUP(E21,VIP!$A$2:$O8113,8,FALSE)</f>
        <v>No</v>
      </c>
      <c r="J21" s="114" t="str">
        <f>VLOOKUP(E21,VIP!$A$2:$O8063,8,FALSE)</f>
        <v>No</v>
      </c>
      <c r="K21" s="114" t="str">
        <f>VLOOKUP(E21,VIP!$A$2:$O11637,6,0)</f>
        <v>NO</v>
      </c>
      <c r="L21" s="127" t="s">
        <v>2435</v>
      </c>
      <c r="M21" s="122" t="s">
        <v>2473</v>
      </c>
      <c r="N21" s="122" t="s">
        <v>2489</v>
      </c>
      <c r="O21" s="120" t="s">
        <v>2485</v>
      </c>
      <c r="P21" s="122" t="s">
        <v>2523</v>
      </c>
      <c r="Q21" s="126" t="s">
        <v>2435</v>
      </c>
    </row>
    <row r="22" spans="1:17" ht="17.399999999999999" x14ac:dyDescent="0.3">
      <c r="A22" s="86" t="str">
        <f>VLOOKUP(E22,'LISTADO ATM'!$A$2:$C$894,3,0)</f>
        <v>DISTRITO NACIONAL</v>
      </c>
      <c r="B22" s="120" t="s">
        <v>2518</v>
      </c>
      <c r="C22" s="121">
        <v>44204.586863425924</v>
      </c>
      <c r="D22" s="121" t="s">
        <v>2477</v>
      </c>
      <c r="E22" s="115">
        <v>834</v>
      </c>
      <c r="F22" s="86" t="str">
        <f>VLOOKUP(E22,VIP!$A$2:$O11223,2,0)</f>
        <v>DRBR834</v>
      </c>
      <c r="G22" s="114" t="str">
        <f>VLOOKUP(E22,'LISTADO ATM'!$A$2:$B$893,2,0)</f>
        <v xml:space="preserve">ATM Centro Médico Moderno </v>
      </c>
      <c r="H22" s="114" t="str">
        <f>VLOOKUP(E22,VIP!$A$2:$O16144,7,FALSE)</f>
        <v>Si</v>
      </c>
      <c r="I22" s="114" t="str">
        <f>VLOOKUP(E22,VIP!$A$2:$O8109,8,FALSE)</f>
        <v>Si</v>
      </c>
      <c r="J22" s="114" t="str">
        <f>VLOOKUP(E22,VIP!$A$2:$O8059,8,FALSE)</f>
        <v>Si</v>
      </c>
      <c r="K22" s="114" t="str">
        <f>VLOOKUP(E22,VIP!$A$2:$O11633,6,0)</f>
        <v>NO</v>
      </c>
      <c r="L22" s="127" t="s">
        <v>2466</v>
      </c>
      <c r="M22" s="122" t="s">
        <v>2473</v>
      </c>
      <c r="N22" s="122" t="s">
        <v>2482</v>
      </c>
      <c r="O22" s="120" t="s">
        <v>2484</v>
      </c>
      <c r="P22" s="122"/>
      <c r="Q22" s="126" t="s">
        <v>2466</v>
      </c>
    </row>
    <row r="23" spans="1:17" ht="17.399999999999999" x14ac:dyDescent="0.3">
      <c r="A23" s="86" t="str">
        <f>VLOOKUP(E23,'LISTADO ATM'!$A$2:$C$894,3,0)</f>
        <v>DISTRITO NACIONAL</v>
      </c>
      <c r="B23" s="120" t="s">
        <v>2522</v>
      </c>
      <c r="C23" s="121">
        <v>44204.587546296294</v>
      </c>
      <c r="D23" s="121" t="s">
        <v>2189</v>
      </c>
      <c r="E23" s="115">
        <v>153</v>
      </c>
      <c r="F23" s="86" t="str">
        <f>VLOOKUP(E23,VIP!$A$2:$O11229,2,0)</f>
        <v>DRBR153</v>
      </c>
      <c r="G23" s="114" t="str">
        <f>VLOOKUP(E23,'LISTADO ATM'!$A$2:$B$893,2,0)</f>
        <v xml:space="preserve">ATM Rehabilitación </v>
      </c>
      <c r="H23" s="114" t="str">
        <f>VLOOKUP(E23,VIP!$A$2:$O16150,7,FALSE)</f>
        <v>No</v>
      </c>
      <c r="I23" s="114" t="str">
        <f>VLOOKUP(E23,VIP!$A$2:$O8115,8,FALSE)</f>
        <v>No</v>
      </c>
      <c r="J23" s="114" t="str">
        <f>VLOOKUP(E23,VIP!$A$2:$O8065,8,FALSE)</f>
        <v>No</v>
      </c>
      <c r="K23" s="114" t="str">
        <f>VLOOKUP(E23,VIP!$A$2:$O11639,6,0)</f>
        <v>NO</v>
      </c>
      <c r="L23" s="127" t="s">
        <v>2463</v>
      </c>
      <c r="M23" s="122" t="s">
        <v>2473</v>
      </c>
      <c r="N23" s="125" t="s">
        <v>2511</v>
      </c>
      <c r="O23" s="120" t="s">
        <v>2485</v>
      </c>
      <c r="P23" s="126"/>
      <c r="Q23" s="126" t="s">
        <v>2463</v>
      </c>
    </row>
    <row r="24" spans="1:17" ht="17.399999999999999" x14ac:dyDescent="0.3">
      <c r="A24" s="86" t="str">
        <f>VLOOKUP(E24,'LISTADO ATM'!$A$2:$C$894,3,0)</f>
        <v>DISTRITO NACIONAL</v>
      </c>
      <c r="B24" s="120" t="s">
        <v>2513</v>
      </c>
      <c r="C24" s="121">
        <v>44204.604942129627</v>
      </c>
      <c r="D24" s="121" t="s">
        <v>2189</v>
      </c>
      <c r="E24" s="115">
        <v>240</v>
      </c>
      <c r="F24" s="86" t="str">
        <f>VLOOKUP(E24,VIP!$A$2:$O11209,2,0)</f>
        <v>DRBR24D</v>
      </c>
      <c r="G24" s="114" t="str">
        <f>VLOOKUP(E24,'LISTADO ATM'!$A$2:$B$893,2,0)</f>
        <v xml:space="preserve">ATM Oficina Carrefour I </v>
      </c>
      <c r="H24" s="114" t="str">
        <f>VLOOKUP(E24,VIP!$A$2:$O16130,7,FALSE)</f>
        <v>Si</v>
      </c>
      <c r="I24" s="114" t="str">
        <f>VLOOKUP(E24,VIP!$A$2:$O8095,8,FALSE)</f>
        <v>Si</v>
      </c>
      <c r="J24" s="114" t="str">
        <f>VLOOKUP(E24,VIP!$A$2:$O8045,8,FALSE)</f>
        <v>Si</v>
      </c>
      <c r="K24" s="114" t="str">
        <f>VLOOKUP(E24,VIP!$A$2:$O11619,6,0)</f>
        <v>SI</v>
      </c>
      <c r="L24" s="127" t="s">
        <v>2228</v>
      </c>
      <c r="M24" s="122" t="s">
        <v>2473</v>
      </c>
      <c r="N24" s="125" t="s">
        <v>2511</v>
      </c>
      <c r="O24" s="120" t="s">
        <v>2485</v>
      </c>
      <c r="P24" s="122"/>
      <c r="Q24" s="126" t="s">
        <v>2228</v>
      </c>
    </row>
    <row r="25" spans="1:17" ht="17.399999999999999" x14ac:dyDescent="0.3">
      <c r="A25" s="86" t="str">
        <f>VLOOKUP(E25,'LISTADO ATM'!$A$2:$C$894,3,0)</f>
        <v>DISTRITO NACIONAL</v>
      </c>
      <c r="B25" s="120" t="s">
        <v>2514</v>
      </c>
      <c r="C25" s="121">
        <v>44204.607916666668</v>
      </c>
      <c r="D25" s="121" t="s">
        <v>2189</v>
      </c>
      <c r="E25" s="115">
        <v>487</v>
      </c>
      <c r="F25" s="86" t="str">
        <f>VLOOKUP(E25,VIP!$A$2:$O11210,2,0)</f>
        <v>DRBR487</v>
      </c>
      <c r="G25" s="114" t="str">
        <f>VLOOKUP(E25,'LISTADO ATM'!$A$2:$B$893,2,0)</f>
        <v xml:space="preserve">ATM Olé Hainamosa </v>
      </c>
      <c r="H25" s="114" t="str">
        <f>VLOOKUP(E25,VIP!$A$2:$O16131,7,FALSE)</f>
        <v>Si</v>
      </c>
      <c r="I25" s="114" t="str">
        <f>VLOOKUP(E25,VIP!$A$2:$O8096,8,FALSE)</f>
        <v>Si</v>
      </c>
      <c r="J25" s="114" t="str">
        <f>VLOOKUP(E25,VIP!$A$2:$O8046,8,FALSE)</f>
        <v>Si</v>
      </c>
      <c r="K25" s="114" t="str">
        <f>VLOOKUP(E25,VIP!$A$2:$O11620,6,0)</f>
        <v>SI</v>
      </c>
      <c r="L25" s="127" t="s">
        <v>2228</v>
      </c>
      <c r="M25" s="122" t="s">
        <v>2473</v>
      </c>
      <c r="N25" s="122" t="s">
        <v>2489</v>
      </c>
      <c r="O25" s="120" t="s">
        <v>2485</v>
      </c>
      <c r="P25" s="122"/>
      <c r="Q25" s="126" t="s">
        <v>2228</v>
      </c>
    </row>
    <row r="26" spans="1:17" ht="17.399999999999999" x14ac:dyDescent="0.3">
      <c r="A26" s="86" t="str">
        <f>VLOOKUP(E26,'LISTADO ATM'!$A$2:$C$894,3,0)</f>
        <v>DISTRITO NACIONAL</v>
      </c>
      <c r="B26" s="120" t="s">
        <v>2515</v>
      </c>
      <c r="C26" s="121">
        <v>44204.60832175926</v>
      </c>
      <c r="D26" s="121" t="s">
        <v>2189</v>
      </c>
      <c r="E26" s="115">
        <v>488</v>
      </c>
      <c r="F26" s="86" t="str">
        <f>VLOOKUP(E26,VIP!$A$2:$O11211,2,0)</f>
        <v>DRBR488</v>
      </c>
      <c r="G26" s="114" t="str">
        <f>VLOOKUP(E26,'LISTADO ATM'!$A$2:$B$893,2,0)</f>
        <v xml:space="preserve">ATM Aeropuerto El Higuero </v>
      </c>
      <c r="H26" s="114" t="str">
        <f>VLOOKUP(E26,VIP!$A$2:$O16132,7,FALSE)</f>
        <v>Si</v>
      </c>
      <c r="I26" s="114" t="str">
        <f>VLOOKUP(E26,VIP!$A$2:$O8097,8,FALSE)</f>
        <v>Si</v>
      </c>
      <c r="J26" s="114" t="str">
        <f>VLOOKUP(E26,VIP!$A$2:$O8047,8,FALSE)</f>
        <v>Si</v>
      </c>
      <c r="K26" s="114" t="str">
        <f>VLOOKUP(E26,VIP!$A$2:$O11621,6,0)</f>
        <v>NO</v>
      </c>
      <c r="L26" s="127" t="s">
        <v>2228</v>
      </c>
      <c r="M26" s="122" t="s">
        <v>2473</v>
      </c>
      <c r="N26" s="122" t="s">
        <v>2489</v>
      </c>
      <c r="O26" s="120" t="s">
        <v>2485</v>
      </c>
      <c r="P26" s="122"/>
      <c r="Q26" s="126" t="s">
        <v>2228</v>
      </c>
    </row>
    <row r="27" spans="1:17" ht="17.399999999999999" x14ac:dyDescent="0.3">
      <c r="A27" s="86" t="str">
        <f>VLOOKUP(E27,'LISTADO ATM'!$A$2:$C$894,3,0)</f>
        <v>DISTRITO NACIONAL</v>
      </c>
      <c r="B27" s="120" t="s">
        <v>2553</v>
      </c>
      <c r="C27" s="121">
        <v>44204.618275462963</v>
      </c>
      <c r="D27" s="121" t="s">
        <v>2477</v>
      </c>
      <c r="E27" s="115">
        <v>884</v>
      </c>
      <c r="F27" s="86" t="str">
        <f>VLOOKUP(E27,VIP!$A$2:$O11241,2,0)</f>
        <v>DRBR884</v>
      </c>
      <c r="G27" s="114" t="str">
        <f>VLOOKUP(E27,'LISTADO ATM'!$A$2:$B$893,2,0)</f>
        <v xml:space="preserve">ATM UNP Olé Sabana Perdida </v>
      </c>
      <c r="H27" s="114" t="str">
        <f>VLOOKUP(E27,VIP!$A$2:$O16162,7,FALSE)</f>
        <v>Si</v>
      </c>
      <c r="I27" s="114" t="str">
        <f>VLOOKUP(E27,VIP!$A$2:$O8127,8,FALSE)</f>
        <v>Si</v>
      </c>
      <c r="J27" s="114" t="str">
        <f>VLOOKUP(E27,VIP!$A$2:$O8077,8,FALSE)</f>
        <v>Si</v>
      </c>
      <c r="K27" s="114" t="str">
        <f>VLOOKUP(E27,VIP!$A$2:$O11651,6,0)</f>
        <v>NO</v>
      </c>
      <c r="L27" s="127" t="s">
        <v>2554</v>
      </c>
      <c r="M27" s="122" t="s">
        <v>2473</v>
      </c>
      <c r="N27" s="122" t="s">
        <v>2482</v>
      </c>
      <c r="O27" s="120" t="s">
        <v>2484</v>
      </c>
      <c r="P27" s="122"/>
      <c r="Q27" s="126" t="s">
        <v>2466</v>
      </c>
    </row>
    <row r="28" spans="1:17" ht="17.399999999999999" x14ac:dyDescent="0.3">
      <c r="A28" s="86" t="str">
        <f>VLOOKUP(E28,'LISTADO ATM'!$A$2:$C$894,3,0)</f>
        <v>DISTRITO NACIONAL</v>
      </c>
      <c r="B28" s="120" t="s">
        <v>2552</v>
      </c>
      <c r="C28" s="121">
        <v>44204.626018518517</v>
      </c>
      <c r="D28" s="121" t="s">
        <v>2189</v>
      </c>
      <c r="E28" s="115">
        <v>575</v>
      </c>
      <c r="F28" s="86" t="str">
        <f>VLOOKUP(E28,VIP!$A$2:$O11240,2,0)</f>
        <v>DRBR16P</v>
      </c>
      <c r="G28" s="114" t="str">
        <f>VLOOKUP(E28,'LISTADO ATM'!$A$2:$B$893,2,0)</f>
        <v xml:space="preserve">ATM EDESUR Tiradentes </v>
      </c>
      <c r="H28" s="114" t="str">
        <f>VLOOKUP(E28,VIP!$A$2:$O16161,7,FALSE)</f>
        <v>Si</v>
      </c>
      <c r="I28" s="114" t="str">
        <f>VLOOKUP(E28,VIP!$A$2:$O8126,8,FALSE)</f>
        <v>Si</v>
      </c>
      <c r="J28" s="114" t="str">
        <f>VLOOKUP(E28,VIP!$A$2:$O8076,8,FALSE)</f>
        <v>Si</v>
      </c>
      <c r="K28" s="114" t="str">
        <f>VLOOKUP(E28,VIP!$A$2:$O11650,6,0)</f>
        <v>NO</v>
      </c>
      <c r="L28" s="127" t="s">
        <v>2254</v>
      </c>
      <c r="M28" s="122" t="s">
        <v>2473</v>
      </c>
      <c r="N28" s="122" t="s">
        <v>2489</v>
      </c>
      <c r="O28" s="120" t="s">
        <v>2485</v>
      </c>
      <c r="P28" s="122"/>
      <c r="Q28" s="126" t="s">
        <v>2254</v>
      </c>
    </row>
    <row r="29" spans="1:17" ht="17.399999999999999" x14ac:dyDescent="0.3">
      <c r="A29" s="86" t="str">
        <f>VLOOKUP(E29,'LISTADO ATM'!$A$2:$C$894,3,0)</f>
        <v>DISTRITO NACIONAL</v>
      </c>
      <c r="B29" s="120" t="s">
        <v>2551</v>
      </c>
      <c r="C29" s="121">
        <v>44204.637326388889</v>
      </c>
      <c r="D29" s="121" t="s">
        <v>2189</v>
      </c>
      <c r="E29" s="115">
        <v>152</v>
      </c>
      <c r="F29" s="86" t="str">
        <f>VLOOKUP(E29,VIP!$A$2:$O11239,2,0)</f>
        <v>DRBR152</v>
      </c>
      <c r="G29" s="114" t="str">
        <f>VLOOKUP(E29,'LISTADO ATM'!$A$2:$B$893,2,0)</f>
        <v xml:space="preserve">ATM Kiosco Megacentro II </v>
      </c>
      <c r="H29" s="114" t="str">
        <f>VLOOKUP(E29,VIP!$A$2:$O16160,7,FALSE)</f>
        <v>Si</v>
      </c>
      <c r="I29" s="114" t="str">
        <f>VLOOKUP(E29,VIP!$A$2:$O8125,8,FALSE)</f>
        <v>Si</v>
      </c>
      <c r="J29" s="114" t="str">
        <f>VLOOKUP(E29,VIP!$A$2:$O8075,8,FALSE)</f>
        <v>Si</v>
      </c>
      <c r="K29" s="114" t="str">
        <f>VLOOKUP(E29,VIP!$A$2:$O11649,6,0)</f>
        <v>NO</v>
      </c>
      <c r="L29" s="127" t="s">
        <v>2228</v>
      </c>
      <c r="M29" s="122" t="s">
        <v>2473</v>
      </c>
      <c r="N29" s="122" t="s">
        <v>2489</v>
      </c>
      <c r="O29" s="120" t="s">
        <v>2485</v>
      </c>
      <c r="P29" s="122"/>
      <c r="Q29" s="126" t="s">
        <v>2228</v>
      </c>
    </row>
    <row r="30" spans="1:17" ht="17.399999999999999" x14ac:dyDescent="0.3">
      <c r="A30" s="86" t="str">
        <f>VLOOKUP(E30,'LISTADO ATM'!$A$2:$C$894,3,0)</f>
        <v>DISTRITO NACIONAL</v>
      </c>
      <c r="B30" s="120" t="s">
        <v>2550</v>
      </c>
      <c r="C30" s="121">
        <v>44204.638090277775</v>
      </c>
      <c r="D30" s="121" t="s">
        <v>2189</v>
      </c>
      <c r="E30" s="115">
        <v>568</v>
      </c>
      <c r="F30" s="86" t="str">
        <f>VLOOKUP(E30,VIP!$A$2:$O11238,2,0)</f>
        <v>DRBR01F</v>
      </c>
      <c r="G30" s="114" t="str">
        <f>VLOOKUP(E30,'LISTADO ATM'!$A$2:$B$893,2,0)</f>
        <v xml:space="preserve">ATM Ministerio de Educación </v>
      </c>
      <c r="H30" s="114" t="str">
        <f>VLOOKUP(E30,VIP!$A$2:$O16159,7,FALSE)</f>
        <v>Si</v>
      </c>
      <c r="I30" s="114" t="str">
        <f>VLOOKUP(E30,VIP!$A$2:$O8124,8,FALSE)</f>
        <v>Si</v>
      </c>
      <c r="J30" s="114" t="str">
        <f>VLOOKUP(E30,VIP!$A$2:$O8074,8,FALSE)</f>
        <v>Si</v>
      </c>
      <c r="K30" s="114" t="str">
        <f>VLOOKUP(E30,VIP!$A$2:$O11648,6,0)</f>
        <v>NO</v>
      </c>
      <c r="L30" s="127" t="s">
        <v>2254</v>
      </c>
      <c r="M30" s="122" t="s">
        <v>2473</v>
      </c>
      <c r="N30" s="122" t="s">
        <v>2489</v>
      </c>
      <c r="O30" s="120" t="s">
        <v>2485</v>
      </c>
      <c r="P30" s="122"/>
      <c r="Q30" s="126" t="s">
        <v>2254</v>
      </c>
    </row>
    <row r="31" spans="1:17" ht="17.399999999999999" x14ac:dyDescent="0.3">
      <c r="A31" s="86" t="str">
        <f>VLOOKUP(E31,'LISTADO ATM'!$A$2:$C$894,3,0)</f>
        <v>DISTRITO NACIONAL</v>
      </c>
      <c r="B31" s="120" t="s">
        <v>2549</v>
      </c>
      <c r="C31" s="121">
        <v>44204.652175925927</v>
      </c>
      <c r="D31" s="121" t="s">
        <v>2189</v>
      </c>
      <c r="E31" s="115">
        <v>212</v>
      </c>
      <c r="F31" s="86" t="str">
        <f>VLOOKUP(E31,VIP!$A$2:$O11237,2,0)</f>
        <v>DRBR212</v>
      </c>
      <c r="G31" s="114" t="str">
        <f>VLOOKUP(E31,'LISTADO ATM'!$A$2:$B$893,2,0)</f>
        <v>ATM Universidad Nacional Evangélica (Santo Domingo)</v>
      </c>
      <c r="H31" s="114" t="str">
        <f>VLOOKUP(E31,VIP!$A$2:$O16158,7,FALSE)</f>
        <v>Si</v>
      </c>
      <c r="I31" s="114" t="str">
        <f>VLOOKUP(E31,VIP!$A$2:$O8123,8,FALSE)</f>
        <v>No</v>
      </c>
      <c r="J31" s="114" t="str">
        <f>VLOOKUP(E31,VIP!$A$2:$O8073,8,FALSE)</f>
        <v>No</v>
      </c>
      <c r="K31" s="114" t="str">
        <f>VLOOKUP(E31,VIP!$A$2:$O11647,6,0)</f>
        <v>NO</v>
      </c>
      <c r="L31" s="127" t="s">
        <v>2463</v>
      </c>
      <c r="M31" s="122" t="s">
        <v>2473</v>
      </c>
      <c r="N31" s="122" t="s">
        <v>2489</v>
      </c>
      <c r="O31" s="120" t="s">
        <v>2485</v>
      </c>
      <c r="P31" s="122"/>
      <c r="Q31" s="126" t="s">
        <v>2463</v>
      </c>
    </row>
    <row r="32" spans="1:17" ht="17.399999999999999" x14ac:dyDescent="0.3">
      <c r="A32" s="86" t="str">
        <f>VLOOKUP(E32,'LISTADO ATM'!$A$2:$C$894,3,0)</f>
        <v>DISTRITO NACIONAL</v>
      </c>
      <c r="B32" s="120" t="s">
        <v>2548</v>
      </c>
      <c r="C32" s="121">
        <v>44204.65315972222</v>
      </c>
      <c r="D32" s="121" t="s">
        <v>2477</v>
      </c>
      <c r="E32" s="115">
        <v>406</v>
      </c>
      <c r="F32" s="86" t="str">
        <f>VLOOKUP(E32,VIP!$A$2:$O11236,2,0)</f>
        <v>DRBR406</v>
      </c>
      <c r="G32" s="114" t="str">
        <f>VLOOKUP(E32,'LISTADO ATM'!$A$2:$B$893,2,0)</f>
        <v xml:space="preserve">ATM UNP Plaza Lama Máximo Gómez </v>
      </c>
      <c r="H32" s="114" t="str">
        <f>VLOOKUP(E32,VIP!$A$2:$O16157,7,FALSE)</f>
        <v>Si</v>
      </c>
      <c r="I32" s="114" t="str">
        <f>VLOOKUP(E32,VIP!$A$2:$O8122,8,FALSE)</f>
        <v>Si</v>
      </c>
      <c r="J32" s="114" t="str">
        <f>VLOOKUP(E32,VIP!$A$2:$O8072,8,FALSE)</f>
        <v>Si</v>
      </c>
      <c r="K32" s="114" t="str">
        <f>VLOOKUP(E32,VIP!$A$2:$O11646,6,0)</f>
        <v>SI</v>
      </c>
      <c r="L32" s="127" t="s">
        <v>2430</v>
      </c>
      <c r="M32" s="122" t="s">
        <v>2473</v>
      </c>
      <c r="N32" s="122" t="s">
        <v>2482</v>
      </c>
      <c r="O32" s="120" t="s">
        <v>2484</v>
      </c>
      <c r="P32" s="122"/>
      <c r="Q32" s="126" t="s">
        <v>2430</v>
      </c>
    </row>
    <row r="33" spans="1:17" ht="17.399999999999999" x14ac:dyDescent="0.3">
      <c r="A33" s="86" t="str">
        <f>VLOOKUP(E33,'LISTADO ATM'!$A$2:$C$894,3,0)</f>
        <v>NORTE</v>
      </c>
      <c r="B33" s="120" t="s">
        <v>2547</v>
      </c>
      <c r="C33" s="121">
        <v>44204.657361111109</v>
      </c>
      <c r="D33" s="121" t="s">
        <v>2480</v>
      </c>
      <c r="E33" s="115">
        <v>291</v>
      </c>
      <c r="F33" s="86" t="str">
        <f>VLOOKUP(E33,VIP!$A$2:$O11235,2,0)</f>
        <v>DRBR291</v>
      </c>
      <c r="G33" s="114" t="str">
        <f>VLOOKUP(E33,'LISTADO ATM'!$A$2:$B$893,2,0)</f>
        <v xml:space="preserve">ATM S/M Jumbo Las Colinas </v>
      </c>
      <c r="H33" s="114" t="str">
        <f>VLOOKUP(E33,VIP!$A$2:$O16156,7,FALSE)</f>
        <v>Si</v>
      </c>
      <c r="I33" s="114" t="str">
        <f>VLOOKUP(E33,VIP!$A$2:$O8121,8,FALSE)</f>
        <v>Si</v>
      </c>
      <c r="J33" s="114" t="str">
        <f>VLOOKUP(E33,VIP!$A$2:$O8071,8,FALSE)</f>
        <v>Si</v>
      </c>
      <c r="K33" s="114" t="str">
        <f>VLOOKUP(E33,VIP!$A$2:$O11645,6,0)</f>
        <v>NO</v>
      </c>
      <c r="L33" s="127" t="s">
        <v>2430</v>
      </c>
      <c r="M33" s="122" t="s">
        <v>2473</v>
      </c>
      <c r="N33" s="122" t="s">
        <v>2482</v>
      </c>
      <c r="O33" s="120" t="s">
        <v>2486</v>
      </c>
      <c r="P33" s="122"/>
      <c r="Q33" s="126" t="s">
        <v>2430</v>
      </c>
    </row>
    <row r="34" spans="1:17" ht="17.399999999999999" x14ac:dyDescent="0.3">
      <c r="A34" s="86" t="str">
        <f>VLOOKUP(E34,'LISTADO ATM'!$A$2:$C$894,3,0)</f>
        <v>DISTRITO NACIONAL</v>
      </c>
      <c r="B34" s="120" t="s">
        <v>2546</v>
      </c>
      <c r="C34" s="121">
        <v>44204.661643518521</v>
      </c>
      <c r="D34" s="121" t="s">
        <v>2189</v>
      </c>
      <c r="E34" s="115">
        <v>325</v>
      </c>
      <c r="F34" s="86" t="str">
        <f>VLOOKUP(E34,VIP!$A$2:$O11234,2,0)</f>
        <v>DRBR325</v>
      </c>
      <c r="G34" s="114" t="str">
        <f>VLOOKUP(E34,'LISTADO ATM'!$A$2:$B$893,2,0)</f>
        <v>ATM Casa Edwin</v>
      </c>
      <c r="H34" s="114" t="str">
        <f>VLOOKUP(E34,VIP!$A$2:$O16155,7,FALSE)</f>
        <v>Si</v>
      </c>
      <c r="I34" s="114" t="str">
        <f>VLOOKUP(E34,VIP!$A$2:$O8120,8,FALSE)</f>
        <v>Si</v>
      </c>
      <c r="J34" s="114" t="str">
        <f>VLOOKUP(E34,VIP!$A$2:$O8070,8,FALSE)</f>
        <v>Si</v>
      </c>
      <c r="K34" s="114" t="str">
        <f>VLOOKUP(E34,VIP!$A$2:$O11644,6,0)</f>
        <v>NO</v>
      </c>
      <c r="L34" s="127" t="s">
        <v>2254</v>
      </c>
      <c r="M34" s="122" t="s">
        <v>2473</v>
      </c>
      <c r="N34" s="122" t="s">
        <v>2489</v>
      </c>
      <c r="O34" s="120" t="s">
        <v>2485</v>
      </c>
      <c r="P34" s="122"/>
      <c r="Q34" s="126" t="s">
        <v>2254</v>
      </c>
    </row>
    <row r="35" spans="1:17" ht="17.399999999999999" x14ac:dyDescent="0.3">
      <c r="A35" s="86" t="str">
        <f>VLOOKUP(E35,'LISTADO ATM'!$A$2:$C$894,3,0)</f>
        <v>DISTRITO NACIONAL</v>
      </c>
      <c r="B35" s="120" t="s">
        <v>2545</v>
      </c>
      <c r="C35" s="121">
        <v>44204.670162037037</v>
      </c>
      <c r="D35" s="121" t="s">
        <v>2477</v>
      </c>
      <c r="E35" s="115">
        <v>407</v>
      </c>
      <c r="F35" s="86" t="str">
        <f>VLOOKUP(E35,VIP!$A$2:$O11233,2,0)</f>
        <v>DRBR407</v>
      </c>
      <c r="G35" s="114" t="str">
        <f>VLOOKUP(E35,'LISTADO ATM'!$A$2:$B$893,2,0)</f>
        <v xml:space="preserve">ATM Multicentro La Sirena Villa Mella </v>
      </c>
      <c r="H35" s="114" t="str">
        <f>VLOOKUP(E35,VIP!$A$2:$O16154,7,FALSE)</f>
        <v>Si</v>
      </c>
      <c r="I35" s="114" t="str">
        <f>VLOOKUP(E35,VIP!$A$2:$O8119,8,FALSE)</f>
        <v>Si</v>
      </c>
      <c r="J35" s="114" t="str">
        <f>VLOOKUP(E35,VIP!$A$2:$O8069,8,FALSE)</f>
        <v>Si</v>
      </c>
      <c r="K35" s="114" t="str">
        <f>VLOOKUP(E35,VIP!$A$2:$O11643,6,0)</f>
        <v>NO</v>
      </c>
      <c r="L35" s="127" t="s">
        <v>2430</v>
      </c>
      <c r="M35" s="122" t="s">
        <v>2473</v>
      </c>
      <c r="N35" s="122" t="s">
        <v>2482</v>
      </c>
      <c r="O35" s="120" t="s">
        <v>2484</v>
      </c>
      <c r="P35" s="122"/>
      <c r="Q35" s="126" t="s">
        <v>2430</v>
      </c>
    </row>
    <row r="36" spans="1:17" ht="17.399999999999999" x14ac:dyDescent="0.3">
      <c r="A36" s="86" t="str">
        <f>VLOOKUP(E36,'LISTADO ATM'!$A$2:$C$894,3,0)</f>
        <v>DISTRITO NACIONAL</v>
      </c>
      <c r="B36" s="120" t="s">
        <v>2544</v>
      </c>
      <c r="C36" s="121">
        <v>44204.684999999998</v>
      </c>
      <c r="D36" s="121" t="s">
        <v>2477</v>
      </c>
      <c r="E36" s="115">
        <v>629</v>
      </c>
      <c r="F36" s="86" t="str">
        <f>VLOOKUP(E36,VIP!$A$2:$O11232,2,0)</f>
        <v>DRBR24M</v>
      </c>
      <c r="G36" s="114" t="str">
        <f>VLOOKUP(E36,'LISTADO ATM'!$A$2:$B$893,2,0)</f>
        <v xml:space="preserve">ATM Oficina Americana Independencia I </v>
      </c>
      <c r="H36" s="114" t="str">
        <f>VLOOKUP(E36,VIP!$A$2:$O16153,7,FALSE)</f>
        <v>Si</v>
      </c>
      <c r="I36" s="114" t="str">
        <f>VLOOKUP(E36,VIP!$A$2:$O8118,8,FALSE)</f>
        <v>Si</v>
      </c>
      <c r="J36" s="114" t="str">
        <f>VLOOKUP(E36,VIP!$A$2:$O8068,8,FALSE)</f>
        <v>Si</v>
      </c>
      <c r="K36" s="114" t="str">
        <f>VLOOKUP(E36,VIP!$A$2:$O11642,6,0)</f>
        <v>SI</v>
      </c>
      <c r="L36" s="127" t="s">
        <v>2430</v>
      </c>
      <c r="M36" s="122" t="s">
        <v>2473</v>
      </c>
      <c r="N36" s="122" t="s">
        <v>2482</v>
      </c>
      <c r="O36" s="120" t="s">
        <v>2484</v>
      </c>
      <c r="P36" s="122"/>
      <c r="Q36" s="126" t="s">
        <v>2430</v>
      </c>
    </row>
    <row r="37" spans="1:17" ht="17.399999999999999" x14ac:dyDescent="0.3">
      <c r="A37" s="86" t="str">
        <f>VLOOKUP(E37,'LISTADO ATM'!$A$2:$C$894,3,0)</f>
        <v>DISTRITO NACIONAL</v>
      </c>
      <c r="B37" s="120" t="s">
        <v>2543</v>
      </c>
      <c r="C37" s="121">
        <v>44204.693842592591</v>
      </c>
      <c r="D37" s="121" t="s">
        <v>2477</v>
      </c>
      <c r="E37" s="115">
        <v>607</v>
      </c>
      <c r="F37" s="86" t="str">
        <f>VLOOKUP(E37,VIP!$A$2:$O11231,2,0)</f>
        <v>DRBR607</v>
      </c>
      <c r="G37" s="114" t="str">
        <f>VLOOKUP(E37,'LISTADO ATM'!$A$2:$B$893,2,0)</f>
        <v xml:space="preserve">ATM ONAPI </v>
      </c>
      <c r="H37" s="114" t="str">
        <f>VLOOKUP(E37,VIP!$A$2:$O16152,7,FALSE)</f>
        <v>Si</v>
      </c>
      <c r="I37" s="114" t="str">
        <f>VLOOKUP(E37,VIP!$A$2:$O8117,8,FALSE)</f>
        <v>Si</v>
      </c>
      <c r="J37" s="114" t="str">
        <f>VLOOKUP(E37,VIP!$A$2:$O8067,8,FALSE)</f>
        <v>Si</v>
      </c>
      <c r="K37" s="114" t="str">
        <f>VLOOKUP(E37,VIP!$A$2:$O11641,6,0)</f>
        <v>NO</v>
      </c>
      <c r="L37" s="127" t="s">
        <v>2430</v>
      </c>
      <c r="M37" s="122" t="s">
        <v>2473</v>
      </c>
      <c r="N37" s="122" t="s">
        <v>2482</v>
      </c>
      <c r="O37" s="120" t="s">
        <v>2484</v>
      </c>
      <c r="P37" s="122"/>
      <c r="Q37" s="126" t="s">
        <v>2430</v>
      </c>
    </row>
    <row r="38" spans="1:17" ht="17.399999999999999" x14ac:dyDescent="0.3">
      <c r="A38" s="86" t="str">
        <f>VLOOKUP(E38,'LISTADO ATM'!$A$2:$C$894,3,0)</f>
        <v>DISTRITO NACIONAL</v>
      </c>
      <c r="B38" s="120" t="s">
        <v>2542</v>
      </c>
      <c r="C38" s="121">
        <v>44204.695104166669</v>
      </c>
      <c r="D38" s="121" t="s">
        <v>2189</v>
      </c>
      <c r="E38" s="115">
        <v>879</v>
      </c>
      <c r="F38" s="86" t="str">
        <f>VLOOKUP(E38,VIP!$A$2:$O11230,2,0)</f>
        <v>DRBR879</v>
      </c>
      <c r="G38" s="114" t="str">
        <f>VLOOKUP(E38,'LISTADO ATM'!$A$2:$B$893,2,0)</f>
        <v xml:space="preserve">ATM Plaza Metropolitana </v>
      </c>
      <c r="H38" s="114" t="str">
        <f>VLOOKUP(E38,VIP!$A$2:$O16151,7,FALSE)</f>
        <v>Si</v>
      </c>
      <c r="I38" s="114" t="str">
        <f>VLOOKUP(E38,VIP!$A$2:$O8116,8,FALSE)</f>
        <v>Si</v>
      </c>
      <c r="J38" s="114" t="str">
        <f>VLOOKUP(E38,VIP!$A$2:$O8066,8,FALSE)</f>
        <v>Si</v>
      </c>
      <c r="K38" s="114" t="str">
        <f>VLOOKUP(E38,VIP!$A$2:$O11640,6,0)</f>
        <v>NO</v>
      </c>
      <c r="L38" s="127" t="s">
        <v>2228</v>
      </c>
      <c r="M38" s="122" t="s">
        <v>2473</v>
      </c>
      <c r="N38" s="122" t="s">
        <v>2489</v>
      </c>
      <c r="O38" s="120" t="s">
        <v>2485</v>
      </c>
      <c r="P38" s="122"/>
      <c r="Q38" s="126" t="s">
        <v>2228</v>
      </c>
    </row>
    <row r="39" spans="1:17" ht="17.399999999999999" x14ac:dyDescent="0.3">
      <c r="A39" s="86" t="str">
        <f>VLOOKUP(E39,'LISTADO ATM'!$A$2:$C$894,3,0)</f>
        <v>NORTE</v>
      </c>
      <c r="B39" s="120" t="s">
        <v>2541</v>
      </c>
      <c r="C39" s="121">
        <v>44204.695509259262</v>
      </c>
      <c r="D39" s="121" t="s">
        <v>2190</v>
      </c>
      <c r="E39" s="115">
        <v>288</v>
      </c>
      <c r="F39" s="86" t="str">
        <f>VLOOKUP(E39,VIP!$A$2:$O11229,2,0)</f>
        <v>DRBR288</v>
      </c>
      <c r="G39" s="114" t="str">
        <f>VLOOKUP(E39,'LISTADO ATM'!$A$2:$B$893,2,0)</f>
        <v xml:space="preserve">ATM Oficina Camino Real II (Puerto Plata) </v>
      </c>
      <c r="H39" s="114" t="str">
        <f>VLOOKUP(E39,VIP!$A$2:$O16150,7,FALSE)</f>
        <v>N/A</v>
      </c>
      <c r="I39" s="114" t="str">
        <f>VLOOKUP(E39,VIP!$A$2:$O8115,8,FALSE)</f>
        <v>N/A</v>
      </c>
      <c r="J39" s="114" t="str">
        <f>VLOOKUP(E39,VIP!$A$2:$O8065,8,FALSE)</f>
        <v>N/A</v>
      </c>
      <c r="K39" s="114" t="str">
        <f>VLOOKUP(E39,VIP!$A$2:$O11639,6,0)</f>
        <v>N/A</v>
      </c>
      <c r="L39" s="127" t="s">
        <v>2228</v>
      </c>
      <c r="M39" s="122" t="s">
        <v>2473</v>
      </c>
      <c r="N39" s="122" t="s">
        <v>2482</v>
      </c>
      <c r="O39" s="120" t="s">
        <v>2488</v>
      </c>
      <c r="P39" s="122"/>
      <c r="Q39" s="126" t="s">
        <v>2228</v>
      </c>
    </row>
    <row r="40" spans="1:17" ht="17.399999999999999" x14ac:dyDescent="0.3">
      <c r="A40" s="86" t="str">
        <f>VLOOKUP(E40,'LISTADO ATM'!$A$2:$C$894,3,0)</f>
        <v>NORTE</v>
      </c>
      <c r="B40" s="120" t="s">
        <v>2540</v>
      </c>
      <c r="C40" s="121">
        <v>44204.696018518516</v>
      </c>
      <c r="D40" s="121" t="s">
        <v>2190</v>
      </c>
      <c r="E40" s="115">
        <v>633</v>
      </c>
      <c r="F40" s="86" t="str">
        <f>VLOOKUP(E40,VIP!$A$2:$O11228,2,0)</f>
        <v>DRBR260</v>
      </c>
      <c r="G40" s="114" t="str">
        <f>VLOOKUP(E40,'LISTADO ATM'!$A$2:$B$893,2,0)</f>
        <v xml:space="preserve">ATM Autobanco Las Colinas </v>
      </c>
      <c r="H40" s="114" t="str">
        <f>VLOOKUP(E40,VIP!$A$2:$O16149,7,FALSE)</f>
        <v>Si</v>
      </c>
      <c r="I40" s="114" t="str">
        <f>VLOOKUP(E40,VIP!$A$2:$O8114,8,FALSE)</f>
        <v>Si</v>
      </c>
      <c r="J40" s="114" t="str">
        <f>VLOOKUP(E40,VIP!$A$2:$O8064,8,FALSE)</f>
        <v>Si</v>
      </c>
      <c r="K40" s="114" t="str">
        <f>VLOOKUP(E40,VIP!$A$2:$O11638,6,0)</f>
        <v>SI</v>
      </c>
      <c r="L40" s="127" t="s">
        <v>2228</v>
      </c>
      <c r="M40" s="122" t="s">
        <v>2473</v>
      </c>
      <c r="N40" s="122" t="s">
        <v>2482</v>
      </c>
      <c r="O40" s="120" t="s">
        <v>2488</v>
      </c>
      <c r="P40" s="122"/>
      <c r="Q40" s="126" t="s">
        <v>2228</v>
      </c>
    </row>
    <row r="41" spans="1:17" ht="17.399999999999999" x14ac:dyDescent="0.3">
      <c r="A41" s="86" t="str">
        <f>VLOOKUP(E41,'LISTADO ATM'!$A$2:$C$894,3,0)</f>
        <v>DISTRITO NACIONAL</v>
      </c>
      <c r="B41" s="120" t="s">
        <v>2539</v>
      </c>
      <c r="C41" s="121">
        <v>44204.696631944447</v>
      </c>
      <c r="D41" s="121" t="s">
        <v>2189</v>
      </c>
      <c r="E41" s="115">
        <v>938</v>
      </c>
      <c r="F41" s="86" t="str">
        <f>VLOOKUP(E41,VIP!$A$2:$O11227,2,0)</f>
        <v>DRBR938</v>
      </c>
      <c r="G41" s="114" t="str">
        <f>VLOOKUP(E41,'LISTADO ATM'!$A$2:$B$893,2,0)</f>
        <v xml:space="preserve">ATM Autobanco Oficina Filadelfia Plaza </v>
      </c>
      <c r="H41" s="114" t="str">
        <f>VLOOKUP(E41,VIP!$A$2:$O16148,7,FALSE)</f>
        <v>Si</v>
      </c>
      <c r="I41" s="114" t="str">
        <f>VLOOKUP(E41,VIP!$A$2:$O8113,8,FALSE)</f>
        <v>Si</v>
      </c>
      <c r="J41" s="114" t="str">
        <f>VLOOKUP(E41,VIP!$A$2:$O8063,8,FALSE)</f>
        <v>Si</v>
      </c>
      <c r="K41" s="114" t="str">
        <f>VLOOKUP(E41,VIP!$A$2:$O11637,6,0)</f>
        <v>NO</v>
      </c>
      <c r="L41" s="127" t="s">
        <v>2228</v>
      </c>
      <c r="M41" s="122" t="s">
        <v>2473</v>
      </c>
      <c r="N41" s="122" t="s">
        <v>2489</v>
      </c>
      <c r="O41" s="120" t="s">
        <v>2485</v>
      </c>
      <c r="P41" s="122"/>
      <c r="Q41" s="126" t="s">
        <v>2228</v>
      </c>
    </row>
    <row r="42" spans="1:17" ht="17.399999999999999" x14ac:dyDescent="0.3">
      <c r="A42" s="86" t="str">
        <f>VLOOKUP(E42,'LISTADO ATM'!$A$2:$C$894,3,0)</f>
        <v>DISTRITO NACIONAL</v>
      </c>
      <c r="B42" s="120" t="s">
        <v>2538</v>
      </c>
      <c r="C42" s="121">
        <v>44204.697071759256</v>
      </c>
      <c r="D42" s="121" t="s">
        <v>2189</v>
      </c>
      <c r="E42" s="115">
        <v>957</v>
      </c>
      <c r="F42" s="86" t="str">
        <f>VLOOKUP(E42,VIP!$A$2:$O11226,2,0)</f>
        <v>DRBR23F</v>
      </c>
      <c r="G42" s="114" t="str">
        <f>VLOOKUP(E42,'LISTADO ATM'!$A$2:$B$893,2,0)</f>
        <v xml:space="preserve">ATM Oficina Venezuela </v>
      </c>
      <c r="H42" s="114" t="str">
        <f>VLOOKUP(E42,VIP!$A$2:$O16147,7,FALSE)</f>
        <v>Si</v>
      </c>
      <c r="I42" s="114" t="str">
        <f>VLOOKUP(E42,VIP!$A$2:$O8112,8,FALSE)</f>
        <v>Si</v>
      </c>
      <c r="J42" s="114" t="str">
        <f>VLOOKUP(E42,VIP!$A$2:$O8062,8,FALSE)</f>
        <v>Si</v>
      </c>
      <c r="K42" s="114" t="str">
        <f>VLOOKUP(E42,VIP!$A$2:$O11636,6,0)</f>
        <v>SI</v>
      </c>
      <c r="L42" s="127" t="s">
        <v>2228</v>
      </c>
      <c r="M42" s="122" t="s">
        <v>2473</v>
      </c>
      <c r="N42" s="122" t="s">
        <v>2489</v>
      </c>
      <c r="O42" s="120" t="s">
        <v>2485</v>
      </c>
      <c r="P42" s="122"/>
      <c r="Q42" s="121">
        <v>44204.970937500002</v>
      </c>
    </row>
    <row r="43" spans="1:17" ht="17.399999999999999" x14ac:dyDescent="0.3">
      <c r="A43" s="86" t="str">
        <f>VLOOKUP(E43,'LISTADO ATM'!$A$2:$C$894,3,0)</f>
        <v>ESTE</v>
      </c>
      <c r="B43" s="120" t="s">
        <v>2537</v>
      </c>
      <c r="C43" s="121">
        <v>44204.697465277779</v>
      </c>
      <c r="D43" s="121" t="s">
        <v>2189</v>
      </c>
      <c r="E43" s="115">
        <v>268</v>
      </c>
      <c r="F43" s="86" t="str">
        <f>VLOOKUP(E43,VIP!$A$2:$O11225,2,0)</f>
        <v>DRBR268</v>
      </c>
      <c r="G43" s="114" t="str">
        <f>VLOOKUP(E43,'LISTADO ATM'!$A$2:$B$893,2,0)</f>
        <v xml:space="preserve">ATM Autobanco La Altagracia (Higuey) </v>
      </c>
      <c r="H43" s="114" t="str">
        <f>VLOOKUP(E43,VIP!$A$2:$O16146,7,FALSE)</f>
        <v>Si</v>
      </c>
      <c r="I43" s="114" t="str">
        <f>VLOOKUP(E43,VIP!$A$2:$O8111,8,FALSE)</f>
        <v>Si</v>
      </c>
      <c r="J43" s="114" t="str">
        <f>VLOOKUP(E43,VIP!$A$2:$O8061,8,FALSE)</f>
        <v>Si</v>
      </c>
      <c r="K43" s="114" t="str">
        <f>VLOOKUP(E43,VIP!$A$2:$O11635,6,0)</f>
        <v>NO</v>
      </c>
      <c r="L43" s="127" t="s">
        <v>2228</v>
      </c>
      <c r="M43" s="122" t="s">
        <v>2473</v>
      </c>
      <c r="N43" s="122" t="s">
        <v>2489</v>
      </c>
      <c r="O43" s="120" t="s">
        <v>2485</v>
      </c>
      <c r="P43" s="122"/>
      <c r="Q43" s="126" t="s">
        <v>2228</v>
      </c>
    </row>
    <row r="44" spans="1:17" ht="17.399999999999999" x14ac:dyDescent="0.3">
      <c r="A44" s="86" t="str">
        <f>VLOOKUP(E44,'LISTADO ATM'!$A$2:$C$894,3,0)</f>
        <v>DISTRITO NACIONAL</v>
      </c>
      <c r="B44" s="120" t="s">
        <v>2536</v>
      </c>
      <c r="C44" s="121">
        <v>44204.711423611108</v>
      </c>
      <c r="D44" s="121" t="s">
        <v>2189</v>
      </c>
      <c r="E44" s="115">
        <v>298</v>
      </c>
      <c r="F44" s="86" t="str">
        <f>VLOOKUP(E44,VIP!$A$2:$O11224,2,0)</f>
        <v>DRBR298</v>
      </c>
      <c r="G44" s="114" t="str">
        <f>VLOOKUP(E44,'LISTADO ATM'!$A$2:$B$893,2,0)</f>
        <v xml:space="preserve">ATM S/M Aprezio Engombe </v>
      </c>
      <c r="H44" s="114" t="str">
        <f>VLOOKUP(E44,VIP!$A$2:$O16145,7,FALSE)</f>
        <v>Si</v>
      </c>
      <c r="I44" s="114" t="str">
        <f>VLOOKUP(E44,VIP!$A$2:$O8110,8,FALSE)</f>
        <v>Si</v>
      </c>
      <c r="J44" s="114" t="str">
        <f>VLOOKUP(E44,VIP!$A$2:$O8060,8,FALSE)</f>
        <v>Si</v>
      </c>
      <c r="K44" s="114" t="str">
        <f>VLOOKUP(E44,VIP!$A$2:$O11634,6,0)</f>
        <v>NO</v>
      </c>
      <c r="L44" s="127" t="s">
        <v>2228</v>
      </c>
      <c r="M44" s="122" t="s">
        <v>2473</v>
      </c>
      <c r="N44" s="122" t="s">
        <v>2489</v>
      </c>
      <c r="O44" s="120" t="s">
        <v>2485</v>
      </c>
      <c r="P44" s="122"/>
      <c r="Q44" s="126" t="s">
        <v>2228</v>
      </c>
    </row>
    <row r="45" spans="1:17" ht="17.399999999999999" x14ac:dyDescent="0.3">
      <c r="A45" s="86" t="str">
        <f>VLOOKUP(E45,'LISTADO ATM'!$A$2:$C$894,3,0)</f>
        <v>DISTRITO NACIONAL</v>
      </c>
      <c r="B45" s="120" t="s">
        <v>2535</v>
      </c>
      <c r="C45" s="121">
        <v>44204.712326388886</v>
      </c>
      <c r="D45" s="121" t="s">
        <v>2477</v>
      </c>
      <c r="E45" s="115">
        <v>946</v>
      </c>
      <c r="F45" s="86" t="str">
        <f>VLOOKUP(E45,VIP!$A$2:$O11223,2,0)</f>
        <v>DRBR24R</v>
      </c>
      <c r="G45" s="114" t="str">
        <f>VLOOKUP(E45,'LISTADO ATM'!$A$2:$B$893,2,0)</f>
        <v xml:space="preserve">ATM Oficina Núñez de Cáceres I </v>
      </c>
      <c r="H45" s="114" t="str">
        <f>VLOOKUP(E45,VIP!$A$2:$O16144,7,FALSE)</f>
        <v>Si</v>
      </c>
      <c r="I45" s="114" t="str">
        <f>VLOOKUP(E45,VIP!$A$2:$O8109,8,FALSE)</f>
        <v>Si</v>
      </c>
      <c r="J45" s="114" t="str">
        <f>VLOOKUP(E45,VIP!$A$2:$O8059,8,FALSE)</f>
        <v>Si</v>
      </c>
      <c r="K45" s="114" t="str">
        <f>VLOOKUP(E45,VIP!$A$2:$O11633,6,0)</f>
        <v>NO</v>
      </c>
      <c r="L45" s="127" t="s">
        <v>2500</v>
      </c>
      <c r="M45" s="122" t="s">
        <v>2473</v>
      </c>
      <c r="N45" s="122" t="s">
        <v>2482</v>
      </c>
      <c r="O45" s="120" t="s">
        <v>2484</v>
      </c>
      <c r="P45" s="122"/>
      <c r="Q45" s="126" t="s">
        <v>2500</v>
      </c>
    </row>
    <row r="46" spans="1:17" ht="17.399999999999999" x14ac:dyDescent="0.3">
      <c r="A46" s="86" t="str">
        <f>VLOOKUP(E46,'LISTADO ATM'!$A$2:$C$894,3,0)</f>
        <v>ESTE</v>
      </c>
      <c r="B46" s="120" t="s">
        <v>2534</v>
      </c>
      <c r="C46" s="121">
        <v>44204.720092592594</v>
      </c>
      <c r="D46" s="121" t="s">
        <v>2189</v>
      </c>
      <c r="E46" s="115">
        <v>923</v>
      </c>
      <c r="F46" s="86" t="str">
        <f>VLOOKUP(E46,VIP!$A$2:$O11222,2,0)</f>
        <v>DRBR923</v>
      </c>
      <c r="G46" s="114" t="str">
        <f>VLOOKUP(E46,'LISTADO ATM'!$A$2:$B$893,2,0)</f>
        <v xml:space="preserve">ATM Agroindustrial San Pedro de Macorís </v>
      </c>
      <c r="H46" s="114" t="str">
        <f>VLOOKUP(E46,VIP!$A$2:$O16143,7,FALSE)</f>
        <v>Si</v>
      </c>
      <c r="I46" s="114" t="str">
        <f>VLOOKUP(E46,VIP!$A$2:$O8108,8,FALSE)</f>
        <v>Si</v>
      </c>
      <c r="J46" s="114" t="str">
        <f>VLOOKUP(E46,VIP!$A$2:$O8058,8,FALSE)</f>
        <v>Si</v>
      </c>
      <c r="K46" s="114" t="str">
        <f>VLOOKUP(E46,VIP!$A$2:$O11632,6,0)</f>
        <v>NO</v>
      </c>
      <c r="L46" s="127" t="s">
        <v>2254</v>
      </c>
      <c r="M46" s="122" t="s">
        <v>2473</v>
      </c>
      <c r="N46" s="122" t="s">
        <v>2489</v>
      </c>
      <c r="O46" s="120" t="s">
        <v>2485</v>
      </c>
      <c r="P46" s="122"/>
      <c r="Q46" s="126" t="s">
        <v>2254</v>
      </c>
    </row>
    <row r="47" spans="1:17" ht="17.399999999999999" x14ac:dyDescent="0.3">
      <c r="A47" s="86" t="str">
        <f>VLOOKUP(E47,'LISTADO ATM'!$A$2:$C$894,3,0)</f>
        <v>DISTRITO NACIONAL</v>
      </c>
      <c r="B47" s="120" t="s">
        <v>2533</v>
      </c>
      <c r="C47" s="121">
        <v>44204.721365740741</v>
      </c>
      <c r="D47" s="121" t="s">
        <v>2189</v>
      </c>
      <c r="E47" s="115">
        <v>539</v>
      </c>
      <c r="F47" s="86" t="str">
        <f>VLOOKUP(E47,VIP!$A$2:$O11221,2,0)</f>
        <v>DRBR539</v>
      </c>
      <c r="G47" s="114" t="str">
        <f>VLOOKUP(E47,'LISTADO ATM'!$A$2:$B$893,2,0)</f>
        <v>ATM S/M La Cadena Los Proceres</v>
      </c>
      <c r="H47" s="114" t="str">
        <f>VLOOKUP(E47,VIP!$A$2:$O16142,7,FALSE)</f>
        <v>Si</v>
      </c>
      <c r="I47" s="114" t="str">
        <f>VLOOKUP(E47,VIP!$A$2:$O8107,8,FALSE)</f>
        <v>Si</v>
      </c>
      <c r="J47" s="114" t="str">
        <f>VLOOKUP(E47,VIP!$A$2:$O8057,8,FALSE)</f>
        <v>Si</v>
      </c>
      <c r="K47" s="114" t="str">
        <f>VLOOKUP(E47,VIP!$A$2:$O11631,6,0)</f>
        <v>NO</v>
      </c>
      <c r="L47" s="127" t="s">
        <v>2463</v>
      </c>
      <c r="M47" s="122" t="s">
        <v>2473</v>
      </c>
      <c r="N47" s="122" t="s">
        <v>2489</v>
      </c>
      <c r="O47" s="120" t="s">
        <v>2485</v>
      </c>
      <c r="P47" s="122"/>
      <c r="Q47" s="126" t="s">
        <v>2463</v>
      </c>
    </row>
    <row r="48" spans="1:17" ht="17.399999999999999" x14ac:dyDescent="0.3">
      <c r="A48" s="86" t="str">
        <f>VLOOKUP(E48,'LISTADO ATM'!$A$2:$C$894,3,0)</f>
        <v>SUR</v>
      </c>
      <c r="B48" s="120" t="s">
        <v>2532</v>
      </c>
      <c r="C48" s="121">
        <v>44204.724629629629</v>
      </c>
      <c r="D48" s="121" t="s">
        <v>2189</v>
      </c>
      <c r="E48" s="115">
        <v>817</v>
      </c>
      <c r="F48" s="86" t="str">
        <f>VLOOKUP(E48,VIP!$A$2:$O11220,2,0)</f>
        <v>DRBR817</v>
      </c>
      <c r="G48" s="114" t="str">
        <f>VLOOKUP(E48,'LISTADO ATM'!$A$2:$B$893,2,0)</f>
        <v xml:space="preserve">ATM Ayuntamiento Sabana Larga (San José de Ocoa) </v>
      </c>
      <c r="H48" s="114" t="str">
        <f>VLOOKUP(E48,VIP!$A$2:$O16141,7,FALSE)</f>
        <v>Si</v>
      </c>
      <c r="I48" s="114" t="str">
        <f>VLOOKUP(E48,VIP!$A$2:$O8106,8,FALSE)</f>
        <v>Si</v>
      </c>
      <c r="J48" s="114" t="str">
        <f>VLOOKUP(E48,VIP!$A$2:$O8056,8,FALSE)</f>
        <v>Si</v>
      </c>
      <c r="K48" s="114" t="str">
        <f>VLOOKUP(E48,VIP!$A$2:$O11630,6,0)</f>
        <v>NO</v>
      </c>
      <c r="L48" s="127" t="s">
        <v>2441</v>
      </c>
      <c r="M48" s="122" t="s">
        <v>2473</v>
      </c>
      <c r="N48" s="122" t="s">
        <v>2489</v>
      </c>
      <c r="O48" s="120" t="s">
        <v>2485</v>
      </c>
      <c r="P48" s="122" t="s">
        <v>2523</v>
      </c>
      <c r="Q48" s="126" t="s">
        <v>2441</v>
      </c>
    </row>
    <row r="49" spans="1:17" ht="17.399999999999999" x14ac:dyDescent="0.3">
      <c r="A49" s="86" t="str">
        <f>VLOOKUP(E49,'LISTADO ATM'!$A$2:$C$894,3,0)</f>
        <v>DISTRITO NACIONAL</v>
      </c>
      <c r="B49" s="120" t="s">
        <v>2531</v>
      </c>
      <c r="C49" s="121">
        <v>44204.732164351852</v>
      </c>
      <c r="D49" s="121" t="s">
        <v>2189</v>
      </c>
      <c r="E49" s="115">
        <v>696</v>
      </c>
      <c r="F49" s="86" t="str">
        <f>VLOOKUP(E49,VIP!$A$2:$O11219,2,0)</f>
        <v>DRBR696</v>
      </c>
      <c r="G49" s="114" t="str">
        <f>VLOOKUP(E49,'LISTADO ATM'!$A$2:$B$893,2,0)</f>
        <v>ATM Olé Jacobo Majluta</v>
      </c>
      <c r="H49" s="114" t="str">
        <f>VLOOKUP(E49,VIP!$A$2:$O16140,7,FALSE)</f>
        <v>Si</v>
      </c>
      <c r="I49" s="114" t="str">
        <f>VLOOKUP(E49,VIP!$A$2:$O8105,8,FALSE)</f>
        <v>Si</v>
      </c>
      <c r="J49" s="114" t="str">
        <f>VLOOKUP(E49,VIP!$A$2:$O8055,8,FALSE)</f>
        <v>Si</v>
      </c>
      <c r="K49" s="114" t="str">
        <f>VLOOKUP(E49,VIP!$A$2:$O11629,6,0)</f>
        <v>NO</v>
      </c>
      <c r="L49" s="127" t="s">
        <v>2228</v>
      </c>
      <c r="M49" s="122" t="s">
        <v>2473</v>
      </c>
      <c r="N49" s="122" t="s">
        <v>2482</v>
      </c>
      <c r="O49" s="120" t="s">
        <v>2485</v>
      </c>
      <c r="P49" s="122"/>
      <c r="Q49" s="126" t="s">
        <v>2228</v>
      </c>
    </row>
    <row r="50" spans="1:17" ht="17.399999999999999" x14ac:dyDescent="0.3">
      <c r="A50" s="86" t="str">
        <f>VLOOKUP(E50,'LISTADO ATM'!$A$2:$C$894,3,0)</f>
        <v>DISTRITO NACIONAL</v>
      </c>
      <c r="B50" s="120" t="s">
        <v>2530</v>
      </c>
      <c r="C50" s="121">
        <v>44204.735960648148</v>
      </c>
      <c r="D50" s="121" t="s">
        <v>2189</v>
      </c>
      <c r="E50" s="115">
        <v>70</v>
      </c>
      <c r="F50" s="86" t="str">
        <f>VLOOKUP(E50,VIP!$A$2:$O11218,2,0)</f>
        <v>DRBR070</v>
      </c>
      <c r="G50" s="114" t="str">
        <f>VLOOKUP(E50,'LISTADO ATM'!$A$2:$B$893,2,0)</f>
        <v xml:space="preserve">ATM Autoservicio Plaza Lama Zona Oriental </v>
      </c>
      <c r="H50" s="114" t="str">
        <f>VLOOKUP(E50,VIP!$A$2:$O16139,7,FALSE)</f>
        <v>Si</v>
      </c>
      <c r="I50" s="114" t="str">
        <f>VLOOKUP(E50,VIP!$A$2:$O8104,8,FALSE)</f>
        <v>Si</v>
      </c>
      <c r="J50" s="114" t="str">
        <f>VLOOKUP(E50,VIP!$A$2:$O8054,8,FALSE)</f>
        <v>Si</v>
      </c>
      <c r="K50" s="114" t="str">
        <f>VLOOKUP(E50,VIP!$A$2:$O11628,6,0)</f>
        <v>NO</v>
      </c>
      <c r="L50" s="127" t="s">
        <v>2228</v>
      </c>
      <c r="M50" s="122" t="s">
        <v>2473</v>
      </c>
      <c r="N50" s="122" t="s">
        <v>2482</v>
      </c>
      <c r="O50" s="120" t="s">
        <v>2485</v>
      </c>
      <c r="P50" s="122"/>
      <c r="Q50" s="126" t="s">
        <v>2228</v>
      </c>
    </row>
    <row r="51" spans="1:17" ht="17.399999999999999" x14ac:dyDescent="0.3">
      <c r="A51" s="86" t="str">
        <f>VLOOKUP(E51,'LISTADO ATM'!$A$2:$C$894,3,0)</f>
        <v>ESTE</v>
      </c>
      <c r="B51" s="120" t="s">
        <v>2529</v>
      </c>
      <c r="C51" s="121">
        <v>44204.745856481481</v>
      </c>
      <c r="D51" s="121" t="s">
        <v>2189</v>
      </c>
      <c r="E51" s="115">
        <v>204</v>
      </c>
      <c r="F51" s="86" t="str">
        <f>VLOOKUP(E51,VIP!$A$2:$O11217,2,0)</f>
        <v>DRBR204</v>
      </c>
      <c r="G51" s="114" t="str">
        <f>VLOOKUP(E51,'LISTADO ATM'!$A$2:$B$893,2,0)</f>
        <v>ATM Hotel Dominicus II</v>
      </c>
      <c r="H51" s="114" t="str">
        <f>VLOOKUP(E51,VIP!$A$2:$O16138,7,FALSE)</f>
        <v>Si</v>
      </c>
      <c r="I51" s="114" t="str">
        <f>VLOOKUP(E51,VIP!$A$2:$O8103,8,FALSE)</f>
        <v>Si</v>
      </c>
      <c r="J51" s="114" t="str">
        <f>VLOOKUP(E51,VIP!$A$2:$O8053,8,FALSE)</f>
        <v>Si</v>
      </c>
      <c r="K51" s="114" t="str">
        <f>VLOOKUP(E51,VIP!$A$2:$O11627,6,0)</f>
        <v>NO</v>
      </c>
      <c r="L51" s="127" t="s">
        <v>2254</v>
      </c>
      <c r="M51" s="122" t="s">
        <v>2473</v>
      </c>
      <c r="N51" s="122" t="s">
        <v>2482</v>
      </c>
      <c r="O51" s="120" t="s">
        <v>2485</v>
      </c>
      <c r="P51" s="122"/>
      <c r="Q51" s="126" t="s">
        <v>2254</v>
      </c>
    </row>
    <row r="52" spans="1:17" ht="17.399999999999999" x14ac:dyDescent="0.3">
      <c r="A52" s="86" t="str">
        <f>VLOOKUP(E52,'LISTADO ATM'!$A$2:$C$894,3,0)</f>
        <v>DISTRITO NACIONAL</v>
      </c>
      <c r="B52" s="120" t="s">
        <v>2528</v>
      </c>
      <c r="C52" s="121">
        <v>44204.747662037036</v>
      </c>
      <c r="D52" s="121" t="s">
        <v>2477</v>
      </c>
      <c r="E52" s="115">
        <v>87</v>
      </c>
      <c r="F52" s="86" t="str">
        <f>VLOOKUP(E52,VIP!$A$2:$O11216,2,0)</f>
        <v>DRBR087</v>
      </c>
      <c r="G52" s="114" t="str">
        <f>VLOOKUP(E52,'LISTADO ATM'!$A$2:$B$893,2,0)</f>
        <v xml:space="preserve">ATM Autoservicio Sarasota </v>
      </c>
      <c r="H52" s="114" t="str">
        <f>VLOOKUP(E52,VIP!$A$2:$O16137,7,FALSE)</f>
        <v>Si</v>
      </c>
      <c r="I52" s="114" t="str">
        <f>VLOOKUP(E52,VIP!$A$2:$O8102,8,FALSE)</f>
        <v>Si</v>
      </c>
      <c r="J52" s="114" t="str">
        <f>VLOOKUP(E52,VIP!$A$2:$O8052,8,FALSE)</f>
        <v>Si</v>
      </c>
      <c r="K52" s="114" t="str">
        <f>VLOOKUP(E52,VIP!$A$2:$O11626,6,0)</f>
        <v>NO</v>
      </c>
      <c r="L52" s="127" t="s">
        <v>2500</v>
      </c>
      <c r="M52" s="122" t="s">
        <v>2473</v>
      </c>
      <c r="N52" s="122" t="s">
        <v>2482</v>
      </c>
      <c r="O52" s="120" t="s">
        <v>2484</v>
      </c>
      <c r="P52" s="122"/>
      <c r="Q52" s="126" t="s">
        <v>2500</v>
      </c>
    </row>
    <row r="53" spans="1:17" ht="17.399999999999999" x14ac:dyDescent="0.3">
      <c r="A53" s="86" t="str">
        <f>VLOOKUP(E53,'LISTADO ATM'!$A$2:$C$894,3,0)</f>
        <v>DISTRITO NACIONAL</v>
      </c>
      <c r="B53" s="120" t="s">
        <v>2527</v>
      </c>
      <c r="C53" s="121">
        <v>44204.749988425923</v>
      </c>
      <c r="D53" s="121" t="s">
        <v>2189</v>
      </c>
      <c r="E53" s="115">
        <v>280</v>
      </c>
      <c r="F53" s="86" t="str">
        <f>VLOOKUP(E53,VIP!$A$2:$O11215,2,0)</f>
        <v>DRBR752</v>
      </c>
      <c r="G53" s="114" t="str">
        <f>VLOOKUP(E53,'LISTADO ATM'!$A$2:$B$893,2,0)</f>
        <v xml:space="preserve">ATM Cooperativa BR </v>
      </c>
      <c r="H53" s="114" t="str">
        <f>VLOOKUP(E53,VIP!$A$2:$O16136,7,FALSE)</f>
        <v>Si</v>
      </c>
      <c r="I53" s="114" t="str">
        <f>VLOOKUP(E53,VIP!$A$2:$O8101,8,FALSE)</f>
        <v>Si</v>
      </c>
      <c r="J53" s="114" t="str">
        <f>VLOOKUP(E53,VIP!$A$2:$O8051,8,FALSE)</f>
        <v>Si</v>
      </c>
      <c r="K53" s="114" t="str">
        <f>VLOOKUP(E53,VIP!$A$2:$O11625,6,0)</f>
        <v>NO</v>
      </c>
      <c r="L53" s="127" t="s">
        <v>2228</v>
      </c>
      <c r="M53" s="122" t="s">
        <v>2473</v>
      </c>
      <c r="N53" s="122" t="s">
        <v>2482</v>
      </c>
      <c r="O53" s="120" t="s">
        <v>2485</v>
      </c>
      <c r="P53" s="122"/>
      <c r="Q53" s="126" t="s">
        <v>2228</v>
      </c>
    </row>
    <row r="54" spans="1:17" ht="17.399999999999999" x14ac:dyDescent="0.3">
      <c r="A54" s="86" t="str">
        <f>VLOOKUP(E54,'LISTADO ATM'!$A$2:$C$894,3,0)</f>
        <v>DISTRITO NACIONAL</v>
      </c>
      <c r="B54" s="120" t="s">
        <v>2526</v>
      </c>
      <c r="C54" s="121">
        <v>44204.754374999997</v>
      </c>
      <c r="D54" s="121" t="s">
        <v>2189</v>
      </c>
      <c r="E54" s="115">
        <v>490</v>
      </c>
      <c r="F54" s="86" t="str">
        <f>VLOOKUP(E54,VIP!$A$2:$O11214,2,0)</f>
        <v>DRBR490</v>
      </c>
      <c r="G54" s="114" t="str">
        <f>VLOOKUP(E54,'LISTADO ATM'!$A$2:$B$893,2,0)</f>
        <v xml:space="preserve">ATM Hospital Ney Arias Lora </v>
      </c>
      <c r="H54" s="114" t="str">
        <f>VLOOKUP(E54,VIP!$A$2:$O16135,7,FALSE)</f>
        <v>Si</v>
      </c>
      <c r="I54" s="114" t="str">
        <f>VLOOKUP(E54,VIP!$A$2:$O8100,8,FALSE)</f>
        <v>Si</v>
      </c>
      <c r="J54" s="114" t="str">
        <f>VLOOKUP(E54,VIP!$A$2:$O8050,8,FALSE)</f>
        <v>Si</v>
      </c>
      <c r="K54" s="114" t="str">
        <f>VLOOKUP(E54,VIP!$A$2:$O11624,6,0)</f>
        <v>NO</v>
      </c>
      <c r="L54" s="127" t="s">
        <v>2228</v>
      </c>
      <c r="M54" s="122" t="s">
        <v>2473</v>
      </c>
      <c r="N54" s="122" t="s">
        <v>2482</v>
      </c>
      <c r="O54" s="120" t="s">
        <v>2485</v>
      </c>
      <c r="P54" s="122"/>
      <c r="Q54" s="126" t="s">
        <v>2228</v>
      </c>
    </row>
    <row r="55" spans="1:17" ht="17.399999999999999" x14ac:dyDescent="0.3">
      <c r="A55" s="86" t="str">
        <f>VLOOKUP(E55,'LISTADO ATM'!$A$2:$C$894,3,0)</f>
        <v>NORTE</v>
      </c>
      <c r="B55" s="120" t="s">
        <v>2525</v>
      </c>
      <c r="C55" s="121">
        <v>44204.754479166666</v>
      </c>
      <c r="D55" s="121" t="s">
        <v>2189</v>
      </c>
      <c r="E55" s="115">
        <v>307</v>
      </c>
      <c r="F55" s="86" t="str">
        <f>VLOOKUP(E55,VIP!$A$2:$O11213,2,0)</f>
        <v>DRBR307</v>
      </c>
      <c r="G55" s="114" t="str">
        <f>VLOOKUP(E55,'LISTADO ATM'!$A$2:$B$893,2,0)</f>
        <v>ATM Oficina Nagua II</v>
      </c>
      <c r="H55" s="114" t="str">
        <f>VLOOKUP(E55,VIP!$A$2:$O16134,7,FALSE)</f>
        <v>Si</v>
      </c>
      <c r="I55" s="114" t="str">
        <f>VLOOKUP(E55,VIP!$A$2:$O8099,8,FALSE)</f>
        <v>Si</v>
      </c>
      <c r="J55" s="114" t="str">
        <f>VLOOKUP(E55,VIP!$A$2:$O8049,8,FALSE)</f>
        <v>Si</v>
      </c>
      <c r="K55" s="114" t="str">
        <f>VLOOKUP(E55,VIP!$A$2:$O11623,6,0)</f>
        <v>SI</v>
      </c>
      <c r="L55" s="127" t="s">
        <v>2441</v>
      </c>
      <c r="M55" s="122" t="s">
        <v>2473</v>
      </c>
      <c r="N55" s="122" t="s">
        <v>2482</v>
      </c>
      <c r="O55" s="120" t="s">
        <v>2485</v>
      </c>
      <c r="P55" s="122" t="s">
        <v>2523</v>
      </c>
      <c r="Q55" s="126" t="s">
        <v>2441</v>
      </c>
    </row>
    <row r="56" spans="1:17" ht="17.399999999999999" x14ac:dyDescent="0.3">
      <c r="A56" s="86" t="str">
        <f>VLOOKUP(E56,'LISTADO ATM'!$A$2:$C$894,3,0)</f>
        <v>DISTRITO NACIONAL</v>
      </c>
      <c r="B56" s="120" t="s">
        <v>2562</v>
      </c>
      <c r="C56" s="121">
        <v>44204.768831018519</v>
      </c>
      <c r="D56" s="121" t="s">
        <v>2189</v>
      </c>
      <c r="E56" s="115">
        <v>973</v>
      </c>
      <c r="F56" s="86" t="str">
        <f>VLOOKUP(E56,VIP!$A$2:$O11243,2,0)</f>
        <v>DRBR912</v>
      </c>
      <c r="G56" s="114" t="str">
        <f>VLOOKUP(E56,'LISTADO ATM'!$A$2:$B$893,2,0)</f>
        <v xml:space="preserve">ATM Oficina Sabana de la Mar </v>
      </c>
      <c r="H56" s="114" t="str">
        <f>VLOOKUP(E56,VIP!$A$2:$O16164,7,FALSE)</f>
        <v>Si</v>
      </c>
      <c r="I56" s="114" t="str">
        <f>VLOOKUP(E56,VIP!$A$2:$O8129,8,FALSE)</f>
        <v>Si</v>
      </c>
      <c r="J56" s="114" t="str">
        <f>VLOOKUP(E56,VIP!$A$2:$O8079,8,FALSE)</f>
        <v>Si</v>
      </c>
      <c r="K56" s="114" t="str">
        <f>VLOOKUP(E56,VIP!$A$2:$O11653,6,0)</f>
        <v>NO</v>
      </c>
      <c r="L56" s="127" t="s">
        <v>2228</v>
      </c>
      <c r="M56" s="122" t="s">
        <v>2473</v>
      </c>
      <c r="N56" s="122" t="s">
        <v>2482</v>
      </c>
      <c r="O56" s="120" t="s">
        <v>2485</v>
      </c>
      <c r="P56" s="122"/>
      <c r="Q56" s="126" t="s">
        <v>2228</v>
      </c>
    </row>
    <row r="57" spans="1:17" ht="17.399999999999999" x14ac:dyDescent="0.3">
      <c r="A57" s="86" t="str">
        <f>VLOOKUP(E57,'LISTADO ATM'!$A$2:$C$894,3,0)</f>
        <v>DISTRITO NACIONAL</v>
      </c>
      <c r="B57" s="120" t="s">
        <v>2561</v>
      </c>
      <c r="C57" s="121">
        <v>44204.794363425928</v>
      </c>
      <c r="D57" s="121" t="s">
        <v>2189</v>
      </c>
      <c r="E57" s="115">
        <v>87</v>
      </c>
      <c r="F57" s="86" t="str">
        <f>VLOOKUP(E57,VIP!$A$2:$O11242,2,0)</f>
        <v>DRBR087</v>
      </c>
      <c r="G57" s="114" t="str">
        <f>VLOOKUP(E57,'LISTADO ATM'!$A$2:$B$893,2,0)</f>
        <v xml:space="preserve">ATM Autoservicio Sarasota </v>
      </c>
      <c r="H57" s="114" t="str">
        <f>VLOOKUP(E57,VIP!$A$2:$O16163,7,FALSE)</f>
        <v>Si</v>
      </c>
      <c r="I57" s="114" t="str">
        <f>VLOOKUP(E57,VIP!$A$2:$O8128,8,FALSE)</f>
        <v>Si</v>
      </c>
      <c r="J57" s="114" t="str">
        <f>VLOOKUP(E57,VIP!$A$2:$O8078,8,FALSE)</f>
        <v>Si</v>
      </c>
      <c r="K57" s="114" t="str">
        <f>VLOOKUP(E57,VIP!$A$2:$O11652,6,0)</f>
        <v>NO</v>
      </c>
      <c r="L57" s="127" t="s">
        <v>2228</v>
      </c>
      <c r="M57" s="122" t="s">
        <v>2473</v>
      </c>
      <c r="N57" s="122" t="s">
        <v>2482</v>
      </c>
      <c r="O57" s="120" t="s">
        <v>2485</v>
      </c>
      <c r="P57" s="122"/>
      <c r="Q57" s="126" t="s">
        <v>2228</v>
      </c>
    </row>
    <row r="58" spans="1:17" ht="17.399999999999999" x14ac:dyDescent="0.3">
      <c r="A58" s="86" t="str">
        <f>VLOOKUP(E58,'LISTADO ATM'!$A$2:$C$894,3,0)</f>
        <v>DISTRITO NACIONAL</v>
      </c>
      <c r="B58" s="120" t="s">
        <v>2560</v>
      </c>
      <c r="C58" s="121">
        <v>44204.7971875</v>
      </c>
      <c r="D58" s="121" t="s">
        <v>2189</v>
      </c>
      <c r="E58" s="115">
        <v>246</v>
      </c>
      <c r="F58" s="86" t="str">
        <f>VLOOKUP(E58,VIP!$A$2:$O11241,2,0)</f>
        <v>DRBR246</v>
      </c>
      <c r="G58" s="114" t="str">
        <f>VLOOKUP(E58,'LISTADO ATM'!$A$2:$B$893,2,0)</f>
        <v xml:space="preserve">ATM Oficina Torre BR (Lobby) </v>
      </c>
      <c r="H58" s="114" t="str">
        <f>VLOOKUP(E58,VIP!$A$2:$O16162,7,FALSE)</f>
        <v>Si</v>
      </c>
      <c r="I58" s="114" t="str">
        <f>VLOOKUP(E58,VIP!$A$2:$O8127,8,FALSE)</f>
        <v>Si</v>
      </c>
      <c r="J58" s="114" t="str">
        <f>VLOOKUP(E58,VIP!$A$2:$O8077,8,FALSE)</f>
        <v>Si</v>
      </c>
      <c r="K58" s="114" t="str">
        <f>VLOOKUP(E58,VIP!$A$2:$O11651,6,0)</f>
        <v>SI</v>
      </c>
      <c r="L58" s="127" t="s">
        <v>2463</v>
      </c>
      <c r="M58" s="122" t="s">
        <v>2473</v>
      </c>
      <c r="N58" s="122" t="s">
        <v>2482</v>
      </c>
      <c r="O58" s="120" t="s">
        <v>2485</v>
      </c>
      <c r="P58" s="122"/>
      <c r="Q58" s="126" t="s">
        <v>2463</v>
      </c>
    </row>
    <row r="59" spans="1:17" ht="17.399999999999999" x14ac:dyDescent="0.3">
      <c r="A59" s="86" t="str">
        <f>VLOOKUP(E59,'LISTADO ATM'!$A$2:$C$894,3,0)</f>
        <v>NORTE</v>
      </c>
      <c r="B59" s="120" t="s">
        <v>2559</v>
      </c>
      <c r="C59" s="121">
        <v>44204.798344907409</v>
      </c>
      <c r="D59" s="121" t="s">
        <v>2189</v>
      </c>
      <c r="E59" s="115">
        <v>854</v>
      </c>
      <c r="F59" s="86" t="str">
        <f>VLOOKUP(E59,VIP!$A$2:$O11240,2,0)</f>
        <v>DRBR854</v>
      </c>
      <c r="G59" s="114" t="str">
        <f>VLOOKUP(E59,'LISTADO ATM'!$A$2:$B$893,2,0)</f>
        <v xml:space="preserve">ATM Centro Comercial Blanco Batista </v>
      </c>
      <c r="H59" s="114" t="str">
        <f>VLOOKUP(E59,VIP!$A$2:$O16161,7,FALSE)</f>
        <v>Si</v>
      </c>
      <c r="I59" s="114" t="str">
        <f>VLOOKUP(E59,VIP!$A$2:$O8126,8,FALSE)</f>
        <v>Si</v>
      </c>
      <c r="J59" s="114" t="str">
        <f>VLOOKUP(E59,VIP!$A$2:$O8076,8,FALSE)</f>
        <v>Si</v>
      </c>
      <c r="K59" s="114" t="str">
        <f>VLOOKUP(E59,VIP!$A$2:$O11650,6,0)</f>
        <v>NO</v>
      </c>
      <c r="L59" s="127" t="s">
        <v>2228</v>
      </c>
      <c r="M59" s="122" t="s">
        <v>2473</v>
      </c>
      <c r="N59" s="122" t="s">
        <v>2482</v>
      </c>
      <c r="O59" s="120" t="s">
        <v>2485</v>
      </c>
      <c r="P59" s="122"/>
      <c r="Q59" s="126" t="s">
        <v>2228</v>
      </c>
    </row>
    <row r="60" spans="1:17" ht="17.399999999999999" x14ac:dyDescent="0.3">
      <c r="A60" s="86" t="str">
        <f>VLOOKUP(E60,'LISTADO ATM'!$A$2:$C$894,3,0)</f>
        <v>NORTE</v>
      </c>
      <c r="B60" s="120" t="s">
        <v>2558</v>
      </c>
      <c r="C60" s="121">
        <v>44204.873761574076</v>
      </c>
      <c r="D60" s="121" t="s">
        <v>2190</v>
      </c>
      <c r="E60" s="115">
        <v>262</v>
      </c>
      <c r="F60" s="86" t="str">
        <f>VLOOKUP(E60,VIP!$A$2:$O11239,2,0)</f>
        <v>DRBR262</v>
      </c>
      <c r="G60" s="114" t="str">
        <f>VLOOKUP(E60,'LISTADO ATM'!$A$2:$B$893,2,0)</f>
        <v xml:space="preserve">ATM Oficina Obras Públicas (Santiago) </v>
      </c>
      <c r="H60" s="114" t="str">
        <f>VLOOKUP(E60,VIP!$A$2:$O16160,7,FALSE)</f>
        <v>Si</v>
      </c>
      <c r="I60" s="114" t="str">
        <f>VLOOKUP(E60,VIP!$A$2:$O8125,8,FALSE)</f>
        <v>Si</v>
      </c>
      <c r="J60" s="114" t="str">
        <f>VLOOKUP(E60,VIP!$A$2:$O8075,8,FALSE)</f>
        <v>Si</v>
      </c>
      <c r="K60" s="114" t="str">
        <f>VLOOKUP(E60,VIP!$A$2:$O11649,6,0)</f>
        <v>SI</v>
      </c>
      <c r="L60" s="127" t="s">
        <v>2228</v>
      </c>
      <c r="M60" s="122" t="s">
        <v>2473</v>
      </c>
      <c r="N60" s="122" t="s">
        <v>2482</v>
      </c>
      <c r="O60" s="120" t="s">
        <v>2483</v>
      </c>
      <c r="P60" s="122"/>
      <c r="Q60" s="126" t="s">
        <v>2228</v>
      </c>
    </row>
    <row r="61" spans="1:17" ht="17.399999999999999" x14ac:dyDescent="0.3">
      <c r="A61" s="86" t="str">
        <f>VLOOKUP(E61,'LISTADO ATM'!$A$2:$C$894,3,0)</f>
        <v>DISTRITO NACIONAL</v>
      </c>
      <c r="B61" s="120" t="s">
        <v>2557</v>
      </c>
      <c r="C61" s="121">
        <v>44204.875196759262</v>
      </c>
      <c r="D61" s="121" t="s">
        <v>2189</v>
      </c>
      <c r="E61" s="115">
        <v>951</v>
      </c>
      <c r="F61" s="86" t="str">
        <f>VLOOKUP(E61,VIP!$A$2:$O11238,2,0)</f>
        <v>DRBR203</v>
      </c>
      <c r="G61" s="114" t="str">
        <f>VLOOKUP(E61,'LISTADO ATM'!$A$2:$B$893,2,0)</f>
        <v xml:space="preserve">ATM Oficina Plaza Haché JFK </v>
      </c>
      <c r="H61" s="114" t="str">
        <f>VLOOKUP(E61,VIP!$A$2:$O16159,7,FALSE)</f>
        <v>Si</v>
      </c>
      <c r="I61" s="114" t="str">
        <f>VLOOKUP(E61,VIP!$A$2:$O8124,8,FALSE)</f>
        <v>Si</v>
      </c>
      <c r="J61" s="114" t="str">
        <f>VLOOKUP(E61,VIP!$A$2:$O8074,8,FALSE)</f>
        <v>Si</v>
      </c>
      <c r="K61" s="114" t="str">
        <f>VLOOKUP(E61,VIP!$A$2:$O11648,6,0)</f>
        <v>NO</v>
      </c>
      <c r="L61" s="127" t="s">
        <v>2228</v>
      </c>
      <c r="M61" s="122" t="s">
        <v>2473</v>
      </c>
      <c r="N61" s="122" t="s">
        <v>2482</v>
      </c>
      <c r="O61" s="120" t="s">
        <v>2485</v>
      </c>
      <c r="P61" s="122"/>
      <c r="Q61" s="126" t="s">
        <v>2228</v>
      </c>
    </row>
    <row r="62" spans="1:17" ht="17.399999999999999" x14ac:dyDescent="0.3">
      <c r="A62" s="86" t="str">
        <f>VLOOKUP(E62,'LISTADO ATM'!$A$2:$C$894,3,0)</f>
        <v>ESTE</v>
      </c>
      <c r="B62" s="120" t="s">
        <v>2556</v>
      </c>
      <c r="C62" s="121">
        <v>44204.875949074078</v>
      </c>
      <c r="D62" s="121" t="s">
        <v>2189</v>
      </c>
      <c r="E62" s="115">
        <v>111</v>
      </c>
      <c r="F62" s="86" t="str">
        <f>VLOOKUP(E62,VIP!$A$2:$O11237,2,0)</f>
        <v>DRBR111</v>
      </c>
      <c r="G62" s="114" t="str">
        <f>VLOOKUP(E62,'LISTADO ATM'!$A$2:$B$893,2,0)</f>
        <v xml:space="preserve">ATM Oficina San Pedro </v>
      </c>
      <c r="H62" s="114" t="str">
        <f>VLOOKUP(E62,VIP!$A$2:$O16158,7,FALSE)</f>
        <v>Si</v>
      </c>
      <c r="I62" s="114" t="str">
        <f>VLOOKUP(E62,VIP!$A$2:$O8123,8,FALSE)</f>
        <v>Si</v>
      </c>
      <c r="J62" s="114" t="str">
        <f>VLOOKUP(E62,VIP!$A$2:$O8073,8,FALSE)</f>
        <v>Si</v>
      </c>
      <c r="K62" s="114" t="str">
        <f>VLOOKUP(E62,VIP!$A$2:$O11647,6,0)</f>
        <v>SI</v>
      </c>
      <c r="L62" s="127" t="s">
        <v>2228</v>
      </c>
      <c r="M62" s="122" t="s">
        <v>2473</v>
      </c>
      <c r="N62" s="122" t="s">
        <v>2482</v>
      </c>
      <c r="O62" s="120" t="s">
        <v>2485</v>
      </c>
      <c r="P62" s="122"/>
      <c r="Q62" s="126" t="s">
        <v>2228</v>
      </c>
    </row>
    <row r="63" spans="1:17" ht="17.399999999999999" x14ac:dyDescent="0.3">
      <c r="A63" s="86" t="str">
        <f>VLOOKUP(E63,'LISTADO ATM'!$A$2:$C$894,3,0)</f>
        <v>NORTE</v>
      </c>
      <c r="B63" s="120" t="s">
        <v>2555</v>
      </c>
      <c r="C63" s="121">
        <v>44204.877523148149</v>
      </c>
      <c r="D63" s="121" t="s">
        <v>2190</v>
      </c>
      <c r="E63" s="115">
        <v>172</v>
      </c>
      <c r="F63" s="86" t="str">
        <f>VLOOKUP(E63,VIP!$A$2:$O11236,2,0)</f>
        <v>DRBR172</v>
      </c>
      <c r="G63" s="114" t="str">
        <f>VLOOKUP(E63,'LISTADO ATM'!$A$2:$B$893,2,0)</f>
        <v xml:space="preserve">ATM UNP Guaucí </v>
      </c>
      <c r="H63" s="114" t="str">
        <f>VLOOKUP(E63,VIP!$A$2:$O16157,7,FALSE)</f>
        <v>Si</v>
      </c>
      <c r="I63" s="114" t="str">
        <f>VLOOKUP(E63,VIP!$A$2:$O8122,8,FALSE)</f>
        <v>Si</v>
      </c>
      <c r="J63" s="114" t="str">
        <f>VLOOKUP(E63,VIP!$A$2:$O8072,8,FALSE)</f>
        <v>Si</v>
      </c>
      <c r="K63" s="114" t="str">
        <f>VLOOKUP(E63,VIP!$A$2:$O11646,6,0)</f>
        <v>NO</v>
      </c>
      <c r="L63" s="127" t="s">
        <v>2228</v>
      </c>
      <c r="M63" s="122" t="s">
        <v>2473</v>
      </c>
      <c r="N63" s="122" t="s">
        <v>2482</v>
      </c>
      <c r="O63" s="120" t="s">
        <v>2483</v>
      </c>
      <c r="P63" s="122"/>
      <c r="Q63" s="126" t="s">
        <v>2228</v>
      </c>
    </row>
    <row r="64" spans="1:17" s="88" customFormat="1" ht="17.399999999999999" x14ac:dyDescent="0.3">
      <c r="A64" s="86" t="str">
        <f>VLOOKUP(E64,'LISTADO ATM'!$A$2:$C$894,3,0)</f>
        <v>DISTRITO NACIONAL</v>
      </c>
      <c r="B64" s="120" t="s">
        <v>2566</v>
      </c>
      <c r="C64" s="121">
        <v>44205.026990740742</v>
      </c>
      <c r="D64" s="121" t="s">
        <v>2477</v>
      </c>
      <c r="E64" s="115">
        <v>971</v>
      </c>
      <c r="F64" s="86" t="str">
        <f>VLOOKUP(E64,VIP!$A$2:$O11240,2,0)</f>
        <v>DRBR24U</v>
      </c>
      <c r="G64" s="114" t="str">
        <f>VLOOKUP(E64,'LISTADO ATM'!$A$2:$B$893,2,0)</f>
        <v xml:space="preserve">ATM Club Banreservas I </v>
      </c>
      <c r="H64" s="114" t="str">
        <f>VLOOKUP(E64,VIP!$A$2:$O16161,7,FALSE)</f>
        <v>Si</v>
      </c>
      <c r="I64" s="114" t="str">
        <f>VLOOKUP(E64,VIP!$A$2:$O8126,8,FALSE)</f>
        <v>Si</v>
      </c>
      <c r="J64" s="114" t="str">
        <f>VLOOKUP(E64,VIP!$A$2:$O8076,8,FALSE)</f>
        <v>Si</v>
      </c>
      <c r="K64" s="114" t="str">
        <f>VLOOKUP(E64,VIP!$A$2:$O11650,6,0)</f>
        <v>NO</v>
      </c>
      <c r="L64" s="127" t="s">
        <v>2466</v>
      </c>
      <c r="M64" s="122" t="s">
        <v>2473</v>
      </c>
      <c r="N64" s="122" t="s">
        <v>2482</v>
      </c>
      <c r="O64" s="120" t="s">
        <v>2484</v>
      </c>
      <c r="P64" s="122"/>
      <c r="Q64" s="126" t="s">
        <v>2466</v>
      </c>
    </row>
    <row r="65" spans="1:17" s="88" customFormat="1" ht="17.399999999999999" x14ac:dyDescent="0.3">
      <c r="A65" s="86" t="str">
        <f>VLOOKUP(E65,'LISTADO ATM'!$A$2:$C$894,3,0)</f>
        <v>NORTE</v>
      </c>
      <c r="B65" s="120" t="s">
        <v>2565</v>
      </c>
      <c r="C65" s="121">
        <v>44205.030624999999</v>
      </c>
      <c r="D65" s="121" t="s">
        <v>2480</v>
      </c>
      <c r="E65" s="115">
        <v>732</v>
      </c>
      <c r="F65" s="86" t="str">
        <f>VLOOKUP(E65,VIP!$A$2:$O11239,2,0)</f>
        <v>DRBR12H</v>
      </c>
      <c r="G65" s="114" t="str">
        <f>VLOOKUP(E65,'LISTADO ATM'!$A$2:$B$893,2,0)</f>
        <v xml:space="preserve">ATM Molino del Valle (Santiago) </v>
      </c>
      <c r="H65" s="114" t="str">
        <f>VLOOKUP(E65,VIP!$A$2:$O16160,7,FALSE)</f>
        <v>Si</v>
      </c>
      <c r="I65" s="114" t="str">
        <f>VLOOKUP(E65,VIP!$A$2:$O8125,8,FALSE)</f>
        <v>Si</v>
      </c>
      <c r="J65" s="114" t="str">
        <f>VLOOKUP(E65,VIP!$A$2:$O8075,8,FALSE)</f>
        <v>Si</v>
      </c>
      <c r="K65" s="114" t="str">
        <f>VLOOKUP(E65,VIP!$A$2:$O11649,6,0)</f>
        <v>NO</v>
      </c>
      <c r="L65" s="127" t="s">
        <v>2466</v>
      </c>
      <c r="M65" s="122" t="s">
        <v>2473</v>
      </c>
      <c r="N65" s="122" t="s">
        <v>2482</v>
      </c>
      <c r="O65" s="120" t="s">
        <v>2486</v>
      </c>
      <c r="P65" s="122"/>
      <c r="Q65" s="126" t="s">
        <v>2466</v>
      </c>
    </row>
    <row r="66" spans="1:17" s="88" customFormat="1" ht="17.399999999999999" x14ac:dyDescent="0.3">
      <c r="A66" s="86" t="str">
        <f>VLOOKUP(E66,'LISTADO ATM'!$A$2:$C$894,3,0)</f>
        <v>DISTRITO NACIONAL</v>
      </c>
      <c r="B66" s="120" t="s">
        <v>2564</v>
      </c>
      <c r="C66" s="121">
        <v>44205.065208333333</v>
      </c>
      <c r="D66" s="121" t="s">
        <v>2189</v>
      </c>
      <c r="E66" s="115">
        <v>507</v>
      </c>
      <c r="F66" s="86" t="str">
        <f>VLOOKUP(E66,VIP!$A$2:$O11238,2,0)</f>
        <v>DRBR507</v>
      </c>
      <c r="G66" s="114" t="str">
        <f>VLOOKUP(E66,'LISTADO ATM'!$A$2:$B$893,2,0)</f>
        <v>ATM Estación Sigma Boca Chica</v>
      </c>
      <c r="H66" s="114" t="str">
        <f>VLOOKUP(E66,VIP!$A$2:$O16159,7,FALSE)</f>
        <v>Si</v>
      </c>
      <c r="I66" s="114" t="str">
        <f>VLOOKUP(E66,VIP!$A$2:$O8124,8,FALSE)</f>
        <v>Si</v>
      </c>
      <c r="J66" s="114" t="str">
        <f>VLOOKUP(E66,VIP!$A$2:$O8074,8,FALSE)</f>
        <v>Si</v>
      </c>
      <c r="K66" s="114" t="str">
        <f>VLOOKUP(E66,VIP!$A$2:$O11648,6,0)</f>
        <v>NO</v>
      </c>
      <c r="L66" s="127" t="s">
        <v>2254</v>
      </c>
      <c r="M66" s="122" t="s">
        <v>2473</v>
      </c>
      <c r="N66" s="122" t="s">
        <v>2482</v>
      </c>
      <c r="O66" s="120" t="s">
        <v>2485</v>
      </c>
      <c r="P66" s="122"/>
      <c r="Q66" s="126" t="s">
        <v>2254</v>
      </c>
    </row>
  </sheetData>
  <autoFilter ref="A4:Q4">
    <sortState ref="A5:Q6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7:B1048576 B11:B63 B1:B4">
    <cfRule type="duplicateValues" dxfId="398" priority="304476"/>
  </conditionalFormatting>
  <conditionalFormatting sqref="B67:B1048576 B11:B63">
    <cfRule type="duplicateValues" dxfId="397" priority="304480"/>
  </conditionalFormatting>
  <conditionalFormatting sqref="B67:B1048576 B11:B63 B1:B4">
    <cfRule type="duplicateValues" dxfId="396" priority="304483"/>
    <cfRule type="duplicateValues" dxfId="395" priority="304484"/>
    <cfRule type="duplicateValues" dxfId="394" priority="304485"/>
  </conditionalFormatting>
  <conditionalFormatting sqref="B67:B1048576 B11:B63 B1:B4">
    <cfRule type="duplicateValues" dxfId="393" priority="304495"/>
    <cfRule type="duplicateValues" dxfId="392" priority="304496"/>
  </conditionalFormatting>
  <conditionalFormatting sqref="B67:B1048576 B11:B63">
    <cfRule type="duplicateValues" dxfId="391" priority="304503"/>
    <cfRule type="duplicateValues" dxfId="390" priority="304504"/>
    <cfRule type="duplicateValues" dxfId="389" priority="304505"/>
  </conditionalFormatting>
  <conditionalFormatting sqref="E67:E1048576 E56:E63 E11:E40 E1:E4">
    <cfRule type="duplicateValues" dxfId="388" priority="304516"/>
  </conditionalFormatting>
  <conditionalFormatting sqref="E67:E1048576 E56:E63 E11:E40 E1:E4">
    <cfRule type="duplicateValues" dxfId="387" priority="304520"/>
    <cfRule type="duplicateValues" dxfId="386" priority="304521"/>
  </conditionalFormatting>
  <conditionalFormatting sqref="E67:E1048576 E56:E63 E11:E40">
    <cfRule type="duplicateValues" dxfId="385" priority="304528"/>
    <cfRule type="duplicateValues" dxfId="384" priority="304529"/>
  </conditionalFormatting>
  <conditionalFormatting sqref="E67:E1048576 E56:E63 E11:E40">
    <cfRule type="duplicateValues" dxfId="383" priority="304534"/>
  </conditionalFormatting>
  <conditionalFormatting sqref="E67:E1048576 E56:E63 E11:E40 E1:E4">
    <cfRule type="duplicateValues" dxfId="382" priority="304537"/>
    <cfRule type="duplicateValues" dxfId="381" priority="304538"/>
    <cfRule type="duplicateValues" dxfId="380" priority="304539"/>
  </conditionalFormatting>
  <conditionalFormatting sqref="E67:E1048576 E56:E63 E11:E40">
    <cfRule type="duplicateValues" dxfId="379" priority="304549"/>
    <cfRule type="duplicateValues" dxfId="378" priority="304550"/>
    <cfRule type="duplicateValues" dxfId="377" priority="304551"/>
  </conditionalFormatting>
  <conditionalFormatting sqref="E5">
    <cfRule type="duplicateValues" dxfId="376" priority="197"/>
  </conditionalFormatting>
  <conditionalFormatting sqref="E5">
    <cfRule type="duplicateValues" dxfId="375" priority="195"/>
    <cfRule type="duplicateValues" dxfId="374" priority="196"/>
  </conditionalFormatting>
  <conditionalFormatting sqref="E5">
    <cfRule type="duplicateValues" dxfId="373" priority="192"/>
    <cfRule type="duplicateValues" dxfId="372" priority="193"/>
    <cfRule type="duplicateValues" dxfId="371" priority="194"/>
  </conditionalFormatting>
  <conditionalFormatting sqref="E6:E40">
    <cfRule type="duplicateValues" dxfId="370" priority="115"/>
  </conditionalFormatting>
  <conditionalFormatting sqref="E6:E40">
    <cfRule type="duplicateValues" dxfId="369" priority="112"/>
    <cfRule type="duplicateValues" dxfId="368" priority="113"/>
    <cfRule type="duplicateValues" dxfId="367" priority="114"/>
  </conditionalFormatting>
  <conditionalFormatting sqref="E6:E40">
    <cfRule type="duplicateValues" dxfId="366" priority="108"/>
    <cfRule type="duplicateValues" dxfId="365" priority="109"/>
    <cfRule type="duplicateValues" dxfId="364" priority="110"/>
    <cfRule type="duplicateValues" dxfId="363" priority="111"/>
  </conditionalFormatting>
  <conditionalFormatting sqref="E6:E40">
    <cfRule type="duplicateValues" dxfId="362" priority="106"/>
    <cfRule type="duplicateValues" dxfId="361" priority="107"/>
  </conditionalFormatting>
  <conditionalFormatting sqref="E41:E42">
    <cfRule type="duplicateValues" dxfId="360" priority="47"/>
    <cfRule type="duplicateValues" dxfId="359" priority="48"/>
    <cfRule type="duplicateValues" dxfId="358" priority="49"/>
  </conditionalFormatting>
  <conditionalFormatting sqref="E41:E42">
    <cfRule type="duplicateValues" dxfId="357" priority="50"/>
  </conditionalFormatting>
  <conditionalFormatting sqref="E41:E42">
    <cfRule type="duplicateValues" dxfId="356" priority="51"/>
  </conditionalFormatting>
  <conditionalFormatting sqref="E41:E42">
    <cfRule type="duplicateValues" dxfId="355" priority="52"/>
    <cfRule type="duplicateValues" dxfId="354" priority="53"/>
  </conditionalFormatting>
  <conditionalFormatting sqref="E41:E42">
    <cfRule type="duplicateValues" dxfId="353" priority="56"/>
    <cfRule type="duplicateValues" dxfId="352" priority="57"/>
    <cfRule type="duplicateValues" dxfId="351" priority="58"/>
  </conditionalFormatting>
  <conditionalFormatting sqref="E41:E42">
    <cfRule type="duplicateValues" dxfId="350" priority="59"/>
    <cfRule type="duplicateValues" dxfId="349" priority="60"/>
    <cfRule type="duplicateValues" dxfId="348" priority="61"/>
    <cfRule type="duplicateValues" dxfId="347" priority="62"/>
  </conditionalFormatting>
  <conditionalFormatting sqref="E41:E42">
    <cfRule type="duplicateValues" dxfId="346" priority="63"/>
  </conditionalFormatting>
  <conditionalFormatting sqref="E55:E63">
    <cfRule type="duplicateValues" dxfId="345" priority="35"/>
  </conditionalFormatting>
  <conditionalFormatting sqref="E55:E63">
    <cfRule type="duplicateValues" dxfId="344" priority="36"/>
  </conditionalFormatting>
  <conditionalFormatting sqref="E55:E63">
    <cfRule type="duplicateValues" dxfId="343" priority="37"/>
    <cfRule type="duplicateValues" dxfId="342" priority="38"/>
    <cfRule type="duplicateValues" dxfId="341" priority="39"/>
  </conditionalFormatting>
  <conditionalFormatting sqref="E55:E63">
    <cfRule type="duplicateValues" dxfId="340" priority="40"/>
    <cfRule type="duplicateValues" dxfId="339" priority="41"/>
    <cfRule type="duplicateValues" dxfId="338" priority="42"/>
    <cfRule type="duplicateValues" dxfId="337" priority="43"/>
  </conditionalFormatting>
  <conditionalFormatting sqref="E55:E63">
    <cfRule type="duplicateValues" dxfId="336" priority="44"/>
  </conditionalFormatting>
  <conditionalFormatting sqref="E55:E63">
    <cfRule type="duplicateValues" dxfId="335" priority="45"/>
    <cfRule type="duplicateValues" dxfId="334" priority="46"/>
  </conditionalFormatting>
  <conditionalFormatting sqref="E5">
    <cfRule type="duplicateValues" dxfId="333" priority="304746"/>
    <cfRule type="duplicateValues" dxfId="332" priority="304747"/>
    <cfRule type="duplicateValues" dxfId="331" priority="304748"/>
    <cfRule type="duplicateValues" dxfId="330" priority="304749"/>
  </conditionalFormatting>
  <conditionalFormatting sqref="E5:E40">
    <cfRule type="duplicateValues" dxfId="329" priority="304752"/>
  </conditionalFormatting>
  <conditionalFormatting sqref="E5:E40">
    <cfRule type="duplicateValues" dxfId="328" priority="304753"/>
    <cfRule type="duplicateValues" dxfId="327" priority="304754"/>
  </conditionalFormatting>
  <conditionalFormatting sqref="E5:E40">
    <cfRule type="duplicateValues" dxfId="326" priority="304755"/>
    <cfRule type="duplicateValues" dxfId="325" priority="304756"/>
    <cfRule type="duplicateValues" dxfId="324" priority="304757"/>
  </conditionalFormatting>
  <conditionalFormatting sqref="E5:E40">
    <cfRule type="duplicateValues" dxfId="323" priority="304758"/>
  </conditionalFormatting>
  <conditionalFormatting sqref="E5:E40">
    <cfRule type="duplicateValues" dxfId="322" priority="304759"/>
  </conditionalFormatting>
  <conditionalFormatting sqref="E5:E40">
    <cfRule type="duplicateValues" dxfId="321" priority="304760"/>
    <cfRule type="duplicateValues" dxfId="320" priority="304761"/>
  </conditionalFormatting>
  <conditionalFormatting sqref="B64:B66">
    <cfRule type="duplicateValues" dxfId="319" priority="304961"/>
  </conditionalFormatting>
  <conditionalFormatting sqref="B64:B66">
    <cfRule type="duplicateValues" dxfId="318" priority="304962"/>
    <cfRule type="duplicateValues" dxfId="317" priority="304963"/>
    <cfRule type="duplicateValues" dxfId="316" priority="304964"/>
  </conditionalFormatting>
  <conditionalFormatting sqref="B64:B66">
    <cfRule type="duplicateValues" dxfId="315" priority="304965"/>
    <cfRule type="duplicateValues" dxfId="314" priority="304966"/>
  </conditionalFormatting>
  <conditionalFormatting sqref="E64:E66">
    <cfRule type="duplicateValues" dxfId="313" priority="304967"/>
  </conditionalFormatting>
  <conditionalFormatting sqref="E64:E66">
    <cfRule type="duplicateValues" dxfId="312" priority="304968"/>
    <cfRule type="duplicateValues" dxfId="311" priority="304969"/>
  </conditionalFormatting>
  <conditionalFormatting sqref="E64:E66">
    <cfRule type="duplicateValues" dxfId="310" priority="304970"/>
    <cfRule type="duplicateValues" dxfId="309" priority="304971"/>
    <cfRule type="duplicateValues" dxfId="308" priority="304972"/>
  </conditionalFormatting>
  <conditionalFormatting sqref="E64:E66">
    <cfRule type="duplicateValues" dxfId="307" priority="304973"/>
    <cfRule type="duplicateValues" dxfId="306" priority="304974"/>
    <cfRule type="duplicateValues" dxfId="305" priority="304975"/>
    <cfRule type="duplicateValues" dxfId="304" priority="304976"/>
  </conditionalFormatting>
  <conditionalFormatting sqref="E41:E54">
    <cfRule type="duplicateValues" dxfId="303" priority="305033"/>
  </conditionalFormatting>
  <conditionalFormatting sqref="E43:E54">
    <cfRule type="duplicateValues" dxfId="302" priority="305035"/>
    <cfRule type="duplicateValues" dxfId="301" priority="305036"/>
    <cfRule type="duplicateValues" dxfId="300" priority="305037"/>
  </conditionalFormatting>
  <conditionalFormatting sqref="E43:E54">
    <cfRule type="duplicateValues" dxfId="299" priority="305041"/>
    <cfRule type="duplicateValues" dxfId="298" priority="305042"/>
    <cfRule type="duplicateValues" dxfId="297" priority="305043"/>
    <cfRule type="duplicateValues" dxfId="296" priority="305044"/>
  </conditionalFormatting>
  <conditionalFormatting sqref="E43:E54">
    <cfRule type="duplicateValues" dxfId="295" priority="305049"/>
  </conditionalFormatting>
  <conditionalFormatting sqref="E43:E54">
    <cfRule type="duplicateValues" dxfId="294" priority="305051"/>
    <cfRule type="duplicateValues" dxfId="293" priority="30505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9" t="s">
        <v>0</v>
      </c>
      <c r="B1" s="16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1" t="s">
        <v>8</v>
      </c>
      <c r="B9" s="162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3" t="s">
        <v>9</v>
      </c>
      <c r="B14" s="16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8" zoomScale="85" zoomScaleNormal="85" workbookViewId="0">
      <selection activeCell="D19" sqref="D19"/>
    </sheetView>
  </sheetViews>
  <sheetFormatPr baseColWidth="10" defaultColWidth="52.6640625" defaultRowHeight="14.4" x14ac:dyDescent="0.3"/>
  <cols>
    <col min="1" max="16384" width="52.6640625" style="88"/>
  </cols>
  <sheetData>
    <row r="1" spans="1:5" ht="23.4" x14ac:dyDescent="0.3">
      <c r="A1" s="139" t="s">
        <v>2479</v>
      </c>
      <c r="B1" s="140"/>
      <c r="C1" s="140"/>
      <c r="D1" s="140"/>
      <c r="E1" s="141"/>
    </row>
    <row r="2" spans="1:5" ht="23.4" x14ac:dyDescent="0.3">
      <c r="A2" s="139" t="s">
        <v>2158</v>
      </c>
      <c r="B2" s="140"/>
      <c r="C2" s="140"/>
      <c r="D2" s="140"/>
      <c r="E2" s="141"/>
    </row>
    <row r="3" spans="1:5" ht="26.4" x14ac:dyDescent="0.3">
      <c r="A3" s="142" t="s">
        <v>2479</v>
      </c>
      <c r="B3" s="143"/>
      <c r="C3" s="143"/>
      <c r="D3" s="143"/>
      <c r="E3" s="144"/>
    </row>
    <row r="4" spans="1:5" ht="18" thickBot="1" x14ac:dyDescent="0.35">
      <c r="A4" s="89"/>
      <c r="B4" s="90"/>
      <c r="C4" s="91"/>
      <c r="D4" s="92"/>
      <c r="E4" s="93"/>
    </row>
    <row r="5" spans="1:5" ht="18" thickBot="1" x14ac:dyDescent="0.35">
      <c r="A5" s="94" t="s">
        <v>2423</v>
      </c>
      <c r="B5" s="95">
        <v>44409.75</v>
      </c>
      <c r="C5" s="96"/>
      <c r="D5" s="97"/>
      <c r="E5" s="98"/>
    </row>
    <row r="6" spans="1:5" ht="18" thickBot="1" x14ac:dyDescent="0.35">
      <c r="A6" s="94" t="s">
        <v>2424</v>
      </c>
      <c r="B6" s="95">
        <v>44440.25</v>
      </c>
      <c r="C6" s="96"/>
      <c r="D6" s="97"/>
      <c r="E6" s="98"/>
    </row>
    <row r="7" spans="1:5" ht="18" thickBot="1" x14ac:dyDescent="0.35">
      <c r="A7" s="99"/>
      <c r="B7" s="100"/>
      <c r="C7" s="101"/>
      <c r="D7" s="102"/>
      <c r="E7" s="103"/>
    </row>
    <row r="8" spans="1:5" ht="18" thickBot="1" x14ac:dyDescent="0.35">
      <c r="A8" s="145" t="s">
        <v>2425</v>
      </c>
      <c r="B8" s="146"/>
      <c r="C8" s="146"/>
      <c r="D8" s="146"/>
      <c r="E8" s="147"/>
    </row>
    <row r="9" spans="1:5" ht="17.399999999999999" x14ac:dyDescent="0.3">
      <c r="A9" s="104" t="s">
        <v>15</v>
      </c>
      <c r="B9" s="104" t="s">
        <v>2426</v>
      </c>
      <c r="C9" s="105" t="s">
        <v>46</v>
      </c>
      <c r="D9" s="105" t="s">
        <v>2433</v>
      </c>
      <c r="E9" s="105" t="s">
        <v>2427</v>
      </c>
    </row>
    <row r="10" spans="1:5" ht="17.399999999999999" x14ac:dyDescent="0.3">
      <c r="A10" s="115" t="str">
        <f>VLOOKUP(B10,'[1]LISTADO ATM'!$A$2:$C$817,3,0)</f>
        <v>NORTE</v>
      </c>
      <c r="B10" s="115">
        <v>151</v>
      </c>
      <c r="C10" s="115" t="str">
        <f>VLOOKUP(B10,'[1]LISTADO ATM'!$A$2:$B$816,2,0)</f>
        <v xml:space="preserve">ATM Oficina Nagua </v>
      </c>
      <c r="D10" s="116" t="s">
        <v>2490</v>
      </c>
      <c r="E10" s="112">
        <v>335758042</v>
      </c>
    </row>
    <row r="11" spans="1:5" ht="18" thickBot="1" x14ac:dyDescent="0.35">
      <c r="A11" s="109" t="s">
        <v>2428</v>
      </c>
      <c r="B11" s="111">
        <f>COUNT(B10:B10)</f>
        <v>1</v>
      </c>
      <c r="C11" s="148"/>
      <c r="D11" s="149"/>
      <c r="E11" s="150"/>
    </row>
    <row r="12" spans="1:5" ht="15" thickBot="1" x14ac:dyDescent="0.35"/>
    <row r="13" spans="1:5" ht="18" thickBot="1" x14ac:dyDescent="0.35">
      <c r="A13" s="145" t="s">
        <v>2430</v>
      </c>
      <c r="B13" s="146"/>
      <c r="C13" s="146"/>
      <c r="D13" s="146"/>
      <c r="E13" s="147"/>
    </row>
    <row r="14" spans="1:5" ht="17.399999999999999" x14ac:dyDescent="0.3">
      <c r="A14" s="104" t="s">
        <v>15</v>
      </c>
      <c r="B14" s="104" t="s">
        <v>2426</v>
      </c>
      <c r="C14" s="105" t="s">
        <v>46</v>
      </c>
      <c r="D14" s="105" t="s">
        <v>2433</v>
      </c>
      <c r="E14" s="105" t="s">
        <v>2427</v>
      </c>
    </row>
    <row r="15" spans="1:5" ht="17.399999999999999" x14ac:dyDescent="0.3">
      <c r="A15" s="115" t="str">
        <f>VLOOKUP(B15,'[1]LISTADO ATM'!$A$2:$C$817,3,0)</f>
        <v>NORTE</v>
      </c>
      <c r="B15" s="115">
        <v>291</v>
      </c>
      <c r="C15" s="115" t="str">
        <f>VLOOKUP(B15,'[1]LISTADO ATM'!$A$2:$B$816,2,0)</f>
        <v xml:space="preserve">ATM S/M Jumbo Las Colinas </v>
      </c>
      <c r="D15" s="117" t="s">
        <v>2455</v>
      </c>
      <c r="E15" s="112">
        <v>335758808</v>
      </c>
    </row>
    <row r="16" spans="1:5" ht="17.399999999999999" x14ac:dyDescent="0.3">
      <c r="A16" s="115" t="str">
        <f>VLOOKUP(B16,'[1]LISTADO ATM'!$A$2:$C$817,3,0)</f>
        <v>DISTRITO NACIONAL</v>
      </c>
      <c r="B16" s="115">
        <v>406</v>
      </c>
      <c r="C16" s="115" t="str">
        <f>VLOOKUP(B16,'[1]LISTADO ATM'!$A$2:$B$816,2,0)</f>
        <v xml:space="preserve">ATM UNP Plaza Lama Máximo Gómez </v>
      </c>
      <c r="D16" s="117" t="s">
        <v>2455</v>
      </c>
      <c r="E16" s="112">
        <v>335758793</v>
      </c>
    </row>
    <row r="17" spans="1:5" ht="17.399999999999999" x14ac:dyDescent="0.3">
      <c r="A17" s="115" t="str">
        <f>VLOOKUP(B17,'[1]LISTADO ATM'!$A$2:$C$817,3,0)</f>
        <v>DISTRITO NACIONAL</v>
      </c>
      <c r="B17" s="115">
        <v>407</v>
      </c>
      <c r="C17" s="115" t="str">
        <f>VLOOKUP(B17,'[1]LISTADO ATM'!$A$2:$B$816,2,0)</f>
        <v xml:space="preserve">ATM Multicentro La Sirena Villa Mella </v>
      </c>
      <c r="D17" s="117" t="s">
        <v>2455</v>
      </c>
      <c r="E17" s="112">
        <v>335758869</v>
      </c>
    </row>
    <row r="18" spans="1:5" ht="17.399999999999999" x14ac:dyDescent="0.3">
      <c r="A18" s="115" t="str">
        <f>VLOOKUP(B18,'[1]LISTADO ATM'!$A$2:$C$817,3,0)</f>
        <v>DISTRITO NACIONAL</v>
      </c>
      <c r="B18" s="115">
        <v>629</v>
      </c>
      <c r="C18" s="115" t="str">
        <f>VLOOKUP(B18,'[1]LISTADO ATM'!$A$2:$B$816,2,0)</f>
        <v xml:space="preserve">ATM Oficina Americana Independencia I </v>
      </c>
      <c r="D18" s="117" t="s">
        <v>2455</v>
      </c>
      <c r="E18" s="112">
        <v>335758897</v>
      </c>
    </row>
    <row r="19" spans="1:5" ht="17.399999999999999" x14ac:dyDescent="0.3">
      <c r="A19" s="115" t="str">
        <f>VLOOKUP(B19,'[1]LISTADO ATM'!$A$2:$C$817,3,0)</f>
        <v>DISTRITO NACIONAL</v>
      </c>
      <c r="B19" s="115">
        <v>165</v>
      </c>
      <c r="C19" s="115" t="str">
        <f>VLOOKUP(B19,'[1]LISTADO ATM'!$A$2:$B$816,2,0)</f>
        <v>ATM Autoservicio Megacentro</v>
      </c>
      <c r="D19" s="117" t="s">
        <v>2455</v>
      </c>
      <c r="E19" s="112">
        <v>335758497</v>
      </c>
    </row>
    <row r="20" spans="1:5" ht="17.399999999999999" x14ac:dyDescent="0.3">
      <c r="A20" s="115" t="str">
        <f>VLOOKUP(B20,'[1]LISTADO ATM'!$A$2:$C$817,3,0)</f>
        <v>DISTRITO NACIONAL</v>
      </c>
      <c r="B20" s="115">
        <v>672</v>
      </c>
      <c r="C20" s="115" t="str">
        <f>VLOOKUP(B20,'[1]LISTADO ATM'!$A$2:$B$816,2,0)</f>
        <v>ATM Destacamento Policía Nacional La Victoria</v>
      </c>
      <c r="D20" s="117" t="s">
        <v>2455</v>
      </c>
      <c r="E20" s="112" t="s">
        <v>2516</v>
      </c>
    </row>
    <row r="21" spans="1:5" ht="17.399999999999999" x14ac:dyDescent="0.3">
      <c r="A21" s="115" t="str">
        <f>VLOOKUP(B21,'[1]LISTADO ATM'!$A$2:$C$817,3,0)</f>
        <v>DISTRITO NACIONAL</v>
      </c>
      <c r="B21" s="115">
        <v>607</v>
      </c>
      <c r="C21" s="115" t="str">
        <f>VLOOKUP(B21,'[1]LISTADO ATM'!$A$2:$B$816,2,0)</f>
        <v xml:space="preserve">ATM ONAPI </v>
      </c>
      <c r="D21" s="117" t="s">
        <v>2455</v>
      </c>
      <c r="E21" s="112">
        <v>335758908</v>
      </c>
    </row>
    <row r="22" spans="1:5" ht="17.399999999999999" x14ac:dyDescent="0.3">
      <c r="A22" s="115" t="str">
        <f>VLOOKUP(B22,'[1]LISTADO ATM'!$A$2:$C$817,3,0)</f>
        <v>DISTRITO NACIONAL</v>
      </c>
      <c r="B22" s="115">
        <v>708</v>
      </c>
      <c r="C22" s="115" t="str">
        <f>VLOOKUP(B22,'[1]LISTADO ATM'!$A$2:$B$816,2,0)</f>
        <v xml:space="preserve">ATM El Vestir De Hoy </v>
      </c>
      <c r="D22" s="117" t="s">
        <v>2455</v>
      </c>
      <c r="E22" s="112">
        <v>335758079</v>
      </c>
    </row>
    <row r="23" spans="1:5" ht="18" thickBot="1" x14ac:dyDescent="0.35">
      <c r="A23" s="109" t="s">
        <v>2428</v>
      </c>
      <c r="B23" s="111">
        <f>COUNT(B15:B22)</f>
        <v>8</v>
      </c>
      <c r="C23" s="106"/>
      <c r="D23" s="107"/>
      <c r="E23" s="108"/>
    </row>
    <row r="24" spans="1:5" ht="15" thickBot="1" x14ac:dyDescent="0.35"/>
    <row r="25" spans="1:5" ht="18" thickBot="1" x14ac:dyDescent="0.35">
      <c r="A25" s="145" t="s">
        <v>2431</v>
      </c>
      <c r="B25" s="146"/>
      <c r="C25" s="146"/>
      <c r="D25" s="146"/>
      <c r="E25" s="147"/>
    </row>
    <row r="26" spans="1:5" ht="17.399999999999999" x14ac:dyDescent="0.3">
      <c r="A26" s="104" t="s">
        <v>15</v>
      </c>
      <c r="B26" s="104" t="s">
        <v>2426</v>
      </c>
      <c r="C26" s="105" t="s">
        <v>46</v>
      </c>
      <c r="D26" s="105" t="s">
        <v>2433</v>
      </c>
      <c r="E26" s="105" t="s">
        <v>2427</v>
      </c>
    </row>
    <row r="27" spans="1:5" ht="17.399999999999999" x14ac:dyDescent="0.3">
      <c r="A27" s="115" t="str">
        <f>VLOOKUP(B27,'[1]LISTADO ATM'!$A$2:$C$817,3,0)</f>
        <v>DISTRITO NACIONAL</v>
      </c>
      <c r="B27" s="115">
        <v>834</v>
      </c>
      <c r="C27" s="115" t="str">
        <f>VLOOKUP(B27,'[1]LISTADO ATM'!$A$2:$B$816,2,0)</f>
        <v xml:space="preserve">ATM Centro Médico Moderno </v>
      </c>
      <c r="D27" s="118" t="s">
        <v>2459</v>
      </c>
      <c r="E27" s="112">
        <v>335758598</v>
      </c>
    </row>
    <row r="28" spans="1:5" ht="17.399999999999999" x14ac:dyDescent="0.3">
      <c r="A28" s="115" t="str">
        <f>VLOOKUP(B28,'[1]LISTADO ATM'!$A$2:$C$817,3,0)</f>
        <v>DISTRITO NACIONAL</v>
      </c>
      <c r="B28" s="115">
        <v>884</v>
      </c>
      <c r="C28" s="115" t="str">
        <f>VLOOKUP(B28,'[1]LISTADO ATM'!$A$2:$B$816,2,0)</f>
        <v xml:space="preserve">ATM UNP Olé Sabana Perdida </v>
      </c>
      <c r="D28" s="118" t="s">
        <v>2459</v>
      </c>
      <c r="E28" s="112">
        <v>335758707</v>
      </c>
    </row>
    <row r="29" spans="1:5" ht="17.399999999999999" x14ac:dyDescent="0.3">
      <c r="A29" s="115" t="str">
        <f>VLOOKUP(B29,'[1]LISTADO ATM'!$A$2:$C$817,3,0)</f>
        <v>DISTRITO NACIONAL</v>
      </c>
      <c r="B29" s="115">
        <v>971</v>
      </c>
      <c r="C29" s="115" t="str">
        <f>VLOOKUP(B29,'[1]LISTADO ATM'!$A$2:$B$816,2,0)</f>
        <v xml:space="preserve">ATM Club Banreservas I </v>
      </c>
      <c r="D29" s="118" t="s">
        <v>2459</v>
      </c>
      <c r="E29" s="112">
        <v>335759011</v>
      </c>
    </row>
    <row r="30" spans="1:5" ht="17.399999999999999" x14ac:dyDescent="0.3">
      <c r="A30" s="115" t="str">
        <f>VLOOKUP(B30,'[1]LISTADO ATM'!$A$2:$C$817,3,0)</f>
        <v>NORTE</v>
      </c>
      <c r="B30" s="115">
        <v>732</v>
      </c>
      <c r="C30" s="115" t="str">
        <f>VLOOKUP(B30,'[1]LISTADO ATM'!$A$2:$B$816,2,0)</f>
        <v xml:space="preserve">ATM Molino del Valle (Santiago) </v>
      </c>
      <c r="D30" s="118" t="s">
        <v>2459</v>
      </c>
      <c r="E30" s="112">
        <v>335759012</v>
      </c>
    </row>
    <row r="31" spans="1:5" ht="18" thickBot="1" x14ac:dyDescent="0.35">
      <c r="A31" s="109" t="s">
        <v>2428</v>
      </c>
      <c r="B31" s="111">
        <f>COUNT(B27:B30)</f>
        <v>4</v>
      </c>
      <c r="C31" s="107"/>
      <c r="D31" s="107"/>
      <c r="E31" s="108"/>
    </row>
    <row r="32" spans="1:5" ht="15" thickBot="1" x14ac:dyDescent="0.35"/>
    <row r="33" spans="1:5" ht="18" thickBot="1" x14ac:dyDescent="0.35">
      <c r="A33" s="151" t="s">
        <v>2429</v>
      </c>
      <c r="B33" s="152"/>
    </row>
    <row r="34" spans="1:5" ht="18" thickBot="1" x14ac:dyDescent="0.35">
      <c r="A34" s="153">
        <f>+B23+B31</f>
        <v>12</v>
      </c>
      <c r="B34" s="154"/>
    </row>
    <row r="35" spans="1:5" ht="15" thickBot="1" x14ac:dyDescent="0.35"/>
    <row r="36" spans="1:5" ht="18" thickBot="1" x14ac:dyDescent="0.35">
      <c r="A36" s="145" t="s">
        <v>2432</v>
      </c>
      <c r="B36" s="146"/>
      <c r="C36" s="146"/>
      <c r="D36" s="146"/>
      <c r="E36" s="147"/>
    </row>
    <row r="37" spans="1:5" ht="17.399999999999999" x14ac:dyDescent="0.3">
      <c r="A37" s="104" t="s">
        <v>15</v>
      </c>
      <c r="B37" s="104" t="s">
        <v>2426</v>
      </c>
      <c r="C37" s="110" t="s">
        <v>46</v>
      </c>
      <c r="D37" s="137" t="s">
        <v>2433</v>
      </c>
      <c r="E37" s="138"/>
    </row>
    <row r="38" spans="1:5" ht="17.399999999999999" x14ac:dyDescent="0.3">
      <c r="A38" s="115" t="str">
        <f>VLOOKUP(B38,'[1]LISTADO ATM'!$A$2:$C$817,3,0)</f>
        <v>DISTRITO NACIONAL</v>
      </c>
      <c r="B38" s="115">
        <v>815</v>
      </c>
      <c r="C38" s="115" t="str">
        <f>VLOOKUP(B38,'[1]LISTADO ATM'!$A$2:$B$816,2,0)</f>
        <v xml:space="preserve">ATM Oficina Atalaya del Mar </v>
      </c>
      <c r="D38" s="135" t="s">
        <v>2506</v>
      </c>
      <c r="E38" s="136"/>
    </row>
    <row r="39" spans="1:5" ht="17.399999999999999" x14ac:dyDescent="0.3">
      <c r="A39" s="115" t="str">
        <f>VLOOKUP(B39,'[1]LISTADO ATM'!$A$2:$C$817,3,0)</f>
        <v>DISTRITO NACIONAL</v>
      </c>
      <c r="B39" s="115">
        <v>448</v>
      </c>
      <c r="C39" s="115" t="str">
        <f>VLOOKUP(B39,'[1]LISTADO ATM'!$A$2:$B$816,2,0)</f>
        <v xml:space="preserve">ATM Club Banco Central </v>
      </c>
      <c r="D39" s="135" t="s">
        <v>2491</v>
      </c>
      <c r="E39" s="136"/>
    </row>
    <row r="40" spans="1:5" ht="17.399999999999999" x14ac:dyDescent="0.3">
      <c r="A40" s="115" t="str">
        <f>VLOOKUP(B40,'[1]LISTADO ATM'!$A$2:$C$817,3,0)</f>
        <v>NORTE</v>
      </c>
      <c r="B40" s="115">
        <v>851</v>
      </c>
      <c r="C40" s="115" t="str">
        <f>VLOOKUP(B40,'[1]LISTADO ATM'!$A$2:$B$816,2,0)</f>
        <v xml:space="preserve">ATM Hospital Vinicio Calventi </v>
      </c>
      <c r="D40" s="135" t="s">
        <v>2524</v>
      </c>
      <c r="E40" s="136"/>
    </row>
    <row r="41" spans="1:5" ht="17.399999999999999" x14ac:dyDescent="0.3">
      <c r="A41" s="115" t="str">
        <f>VLOOKUP(B41,'[1]LISTADO ATM'!$A$2:$C$817,3,0)</f>
        <v>DISTRITO NACIONAL</v>
      </c>
      <c r="B41" s="115">
        <v>690</v>
      </c>
      <c r="C41" s="115" t="str">
        <f>VLOOKUP(B41,'[1]LISTADO ATM'!$A$2:$B$816,2,0)</f>
        <v>ATM Eco Petroleo Esperanza</v>
      </c>
      <c r="D41" s="135" t="s">
        <v>2524</v>
      </c>
      <c r="E41" s="136"/>
    </row>
    <row r="42" spans="1:5" ht="17.399999999999999" x14ac:dyDescent="0.3">
      <c r="A42" s="115" t="str">
        <f>VLOOKUP(B42,'[1]LISTADO ATM'!$A$2:$C$817,3,0)</f>
        <v>ESTE</v>
      </c>
      <c r="B42" s="115">
        <v>159</v>
      </c>
      <c r="C42" s="115" t="str">
        <f>VLOOKUP(B42,'[1]LISTADO ATM'!$A$2:$B$816,2,0)</f>
        <v xml:space="preserve">ATM Hotel Dreams Bayahibe I </v>
      </c>
      <c r="D42" s="135" t="s">
        <v>2491</v>
      </c>
      <c r="E42" s="136"/>
    </row>
    <row r="43" spans="1:5" ht="17.399999999999999" x14ac:dyDescent="0.3">
      <c r="A43" s="115" t="str">
        <f>VLOOKUP(B43,'[1]LISTADO ATM'!$A$2:$C$817,3,0)</f>
        <v>DISTRITO NACIONAL</v>
      </c>
      <c r="B43" s="115">
        <v>557</v>
      </c>
      <c r="C43" s="115" t="str">
        <f>VLOOKUP(B43,'[1]LISTADO ATM'!$A$2:$B$816,2,0)</f>
        <v xml:space="preserve">ATM Multicentro La Sirena Ave. Mella </v>
      </c>
      <c r="D43" s="135" t="s">
        <v>2491</v>
      </c>
      <c r="E43" s="136"/>
    </row>
    <row r="44" spans="1:5" ht="17.399999999999999" x14ac:dyDescent="0.3">
      <c r="A44" s="115" t="str">
        <f>VLOOKUP(B44,'[1]LISTADO ATM'!$A$2:$C$817,3,0)</f>
        <v>DISTRITO NACIONAL</v>
      </c>
      <c r="B44" s="115">
        <v>688</v>
      </c>
      <c r="C44" s="115" t="str">
        <f>VLOOKUP(B44,'[1]LISTADO ATM'!$A$2:$B$816,2,0)</f>
        <v>ATM Innova Centro Ave. Kennedy</v>
      </c>
      <c r="D44" s="135" t="s">
        <v>2476</v>
      </c>
      <c r="E44" s="136"/>
    </row>
    <row r="45" spans="1:5" ht="17.399999999999999" x14ac:dyDescent="0.3">
      <c r="A45" s="115" t="str">
        <f>VLOOKUP(B45,'[1]LISTADO ATM'!$A$2:$C$817,3,0)</f>
        <v>ESTE</v>
      </c>
      <c r="B45" s="115">
        <v>742</v>
      </c>
      <c r="C45" s="115" t="str">
        <f>VLOOKUP(B45,'[1]LISTADO ATM'!$A$2:$B$816,2,0)</f>
        <v xml:space="preserve">ATM Oficina Plaza del Rey (La Romana) </v>
      </c>
      <c r="D45" s="135" t="s">
        <v>2476</v>
      </c>
      <c r="E45" s="136"/>
    </row>
    <row r="46" spans="1:5" ht="17.399999999999999" x14ac:dyDescent="0.3">
      <c r="A46" s="115" t="str">
        <f>VLOOKUP(B46,'[1]LISTADO ATM'!$A$2:$C$817,3,0)</f>
        <v>NORTE</v>
      </c>
      <c r="B46" s="115">
        <v>874</v>
      </c>
      <c r="C46" s="115" t="str">
        <f>VLOOKUP(B46,'[1]LISTADO ATM'!$A$2:$B$816,2,0)</f>
        <v xml:space="preserve">ATM Zona Franca Esperanza II (Mao) </v>
      </c>
      <c r="D46" s="135" t="s">
        <v>2524</v>
      </c>
      <c r="E46" s="136"/>
    </row>
    <row r="47" spans="1:5" ht="17.399999999999999" x14ac:dyDescent="0.3">
      <c r="A47" s="115" t="str">
        <f>VLOOKUP(B47,'[1]LISTADO ATM'!$A$2:$C$817,3,0)</f>
        <v>DISTRITO NACIONAL</v>
      </c>
      <c r="B47" s="115">
        <v>628</v>
      </c>
      <c r="C47" s="115" t="str">
        <f>VLOOKUP(B47,'[1]LISTADO ATM'!$A$2:$B$816,2,0)</f>
        <v xml:space="preserve">ATM Autobanco San Isidro </v>
      </c>
      <c r="D47" s="135" t="s">
        <v>2524</v>
      </c>
      <c r="E47" s="136"/>
    </row>
    <row r="48" spans="1:5" ht="17.399999999999999" x14ac:dyDescent="0.3">
      <c r="A48" s="115" t="str">
        <f>VLOOKUP(B48,'[1]LISTADO ATM'!$A$2:$C$817,3,0)</f>
        <v>SUR</v>
      </c>
      <c r="B48" s="115">
        <v>873</v>
      </c>
      <c r="C48" s="115" t="str">
        <f>VLOOKUP(B48,'[1]LISTADO ATM'!$A$2:$B$816,2,0)</f>
        <v xml:space="preserve">ATM Centro de Caja San Cristóbal II </v>
      </c>
      <c r="D48" s="135" t="s">
        <v>2524</v>
      </c>
      <c r="E48" s="136"/>
    </row>
    <row r="49" spans="1:5" ht="17.399999999999999" x14ac:dyDescent="0.3">
      <c r="A49" s="115" t="str">
        <f>VLOOKUP(B49,'[1]LISTADO ATM'!$A$2:$C$817,3,0)</f>
        <v>DISTRITO NACIONAL</v>
      </c>
      <c r="B49" s="115">
        <v>577</v>
      </c>
      <c r="C49" s="115" t="str">
        <f>VLOOKUP(B49,'[1]LISTADO ATM'!$A$2:$B$816,2,0)</f>
        <v xml:space="preserve">ATM Olé Ave. Duarte </v>
      </c>
      <c r="D49" s="135" t="s">
        <v>2524</v>
      </c>
      <c r="E49" s="136"/>
    </row>
    <row r="50" spans="1:5" ht="17.399999999999999" x14ac:dyDescent="0.3">
      <c r="A50" s="115" t="str">
        <f>VLOOKUP(B50,'[1]LISTADO ATM'!$A$2:$C$817,3,0)</f>
        <v>DISTRITO NACIONAL</v>
      </c>
      <c r="B50" s="115">
        <v>26</v>
      </c>
      <c r="C50" s="115" t="str">
        <f>VLOOKUP(B50,'[1]LISTADO ATM'!$A$2:$B$816,2,0)</f>
        <v>ATM S/M Jumbo San Isidro</v>
      </c>
      <c r="D50" s="135" t="s">
        <v>2476</v>
      </c>
      <c r="E50" s="136"/>
    </row>
    <row r="51" spans="1:5" ht="17.399999999999999" x14ac:dyDescent="0.3">
      <c r="A51" s="115" t="str">
        <f>VLOOKUP(B51,'[1]LISTADO ATM'!$A$2:$C$817,3,0)</f>
        <v>NORTE</v>
      </c>
      <c r="B51" s="115">
        <v>895</v>
      </c>
      <c r="C51" s="115" t="str">
        <f>VLOOKUP(B51,'[1]LISTADO ATM'!$A$2:$B$816,2,0)</f>
        <v xml:space="preserve">ATM S/M Bravo (Santiago) </v>
      </c>
      <c r="D51" s="135" t="s">
        <v>2476</v>
      </c>
      <c r="E51" s="136"/>
    </row>
    <row r="52" spans="1:5" ht="18" thickBot="1" x14ac:dyDescent="0.35">
      <c r="A52" s="115" t="str">
        <f>VLOOKUP(B52,'[1]LISTADO ATM'!$A$2:$C$817,3,0)</f>
        <v>DISTRITO NACIONAL</v>
      </c>
      <c r="B52" s="115">
        <v>192</v>
      </c>
      <c r="C52" s="115" t="str">
        <f>VLOOKUP(B52,'[1]LISTADO ATM'!$A$2:$B$816,2,0)</f>
        <v xml:space="preserve">ATM Autobanco Luperón II </v>
      </c>
      <c r="D52" s="135" t="s">
        <v>2476</v>
      </c>
      <c r="E52" s="136"/>
    </row>
    <row r="53" spans="1:5" ht="18" thickBot="1" x14ac:dyDescent="0.35">
      <c r="A53" s="109" t="s">
        <v>2428</v>
      </c>
      <c r="B53" s="128">
        <f>COUNT(B38:B52)</f>
        <v>15</v>
      </c>
      <c r="C53" s="107"/>
      <c r="D53" s="107"/>
      <c r="E53" s="108"/>
    </row>
  </sheetData>
  <mergeCells count="26">
    <mergeCell ref="D48:E48"/>
    <mergeCell ref="D43:E43"/>
    <mergeCell ref="D44:E44"/>
    <mergeCell ref="D45:E45"/>
    <mergeCell ref="D46:E46"/>
    <mergeCell ref="D47:E47"/>
    <mergeCell ref="D38:E38"/>
    <mergeCell ref="D39:E39"/>
    <mergeCell ref="D40:E40"/>
    <mergeCell ref="D41:E41"/>
    <mergeCell ref="D42:E42"/>
    <mergeCell ref="A13:E13"/>
    <mergeCell ref="A25:E25"/>
    <mergeCell ref="A33:B33"/>
    <mergeCell ref="A34:B34"/>
    <mergeCell ref="A36:E36"/>
    <mergeCell ref="D37:E37"/>
    <mergeCell ref="A1:E1"/>
    <mergeCell ref="A2:E2"/>
    <mergeCell ref="A3:E3"/>
    <mergeCell ref="A8:E8"/>
    <mergeCell ref="C11:E11"/>
    <mergeCell ref="D49:E49"/>
    <mergeCell ref="D50:E50"/>
    <mergeCell ref="D51:E51"/>
    <mergeCell ref="D52:E52"/>
  </mergeCells>
  <phoneticPr fontId="47" type="noConversion"/>
  <conditionalFormatting sqref="E38">
    <cfRule type="duplicateValues" dxfId="237" priority="161"/>
  </conditionalFormatting>
  <conditionalFormatting sqref="E38">
    <cfRule type="duplicateValues" dxfId="236" priority="160"/>
  </conditionalFormatting>
  <conditionalFormatting sqref="B32:B36 B24:B25 B1:B8 B12:B13">
    <cfRule type="duplicateValues" dxfId="235" priority="159"/>
  </conditionalFormatting>
  <conditionalFormatting sqref="B32:B36 B24:B25">
    <cfRule type="duplicateValues" dxfId="234" priority="158"/>
  </conditionalFormatting>
  <conditionalFormatting sqref="E53 E31:E37 E1:E8 E11:E13 E23:E25">
    <cfRule type="duplicateValues" dxfId="233" priority="157"/>
  </conditionalFormatting>
  <conditionalFormatting sqref="E31:E37 E1:E8 E11:E13 E23:E25">
    <cfRule type="duplicateValues" dxfId="232" priority="162"/>
  </conditionalFormatting>
  <conditionalFormatting sqref="E39">
    <cfRule type="duplicateValues" dxfId="231" priority="156"/>
  </conditionalFormatting>
  <conditionalFormatting sqref="E49">
    <cfRule type="duplicateValues" dxfId="230" priority="155"/>
  </conditionalFormatting>
  <conditionalFormatting sqref="B21">
    <cfRule type="duplicateValues" dxfId="229" priority="149"/>
    <cfRule type="duplicateValues" dxfId="228" priority="150"/>
    <cfRule type="duplicateValues" dxfId="227" priority="151"/>
  </conditionalFormatting>
  <conditionalFormatting sqref="B21">
    <cfRule type="duplicateValues" dxfId="226" priority="152"/>
  </conditionalFormatting>
  <conditionalFormatting sqref="B21">
    <cfRule type="duplicateValues" dxfId="225" priority="148"/>
  </conditionalFormatting>
  <conditionalFormatting sqref="B21">
    <cfRule type="duplicateValues" dxfId="224" priority="147"/>
  </conditionalFormatting>
  <conditionalFormatting sqref="E21">
    <cfRule type="duplicateValues" dxfId="223" priority="153"/>
  </conditionalFormatting>
  <conditionalFormatting sqref="B21">
    <cfRule type="duplicateValues" dxfId="222" priority="154"/>
  </conditionalFormatting>
  <conditionalFormatting sqref="B53 B31:B36 B1:B8 B15:B18 B10:B13 B23:B25">
    <cfRule type="duplicateValues" dxfId="221" priority="163"/>
    <cfRule type="duplicateValues" dxfId="220" priority="164"/>
    <cfRule type="duplicateValues" dxfId="219" priority="165"/>
  </conditionalFormatting>
  <conditionalFormatting sqref="B53 B31:B36 B1:B8 B15:B18 B10:B13 B23:B25">
    <cfRule type="duplicateValues" dxfId="218" priority="166"/>
    <cfRule type="duplicateValues" dxfId="217" priority="167"/>
    <cfRule type="duplicateValues" dxfId="216" priority="168"/>
    <cfRule type="duplicateValues" dxfId="215" priority="169"/>
  </conditionalFormatting>
  <conditionalFormatting sqref="B53 B31:B36 B1:B8 B15:B18 B10:B13 B23:B25">
    <cfRule type="duplicateValues" dxfId="214" priority="170"/>
  </conditionalFormatting>
  <conditionalFormatting sqref="E53 E15:E18 E23:E25 E1:E9 E27 E11:E13 E30:E38">
    <cfRule type="duplicateValues" dxfId="213" priority="171"/>
  </conditionalFormatting>
  <conditionalFormatting sqref="E40">
    <cfRule type="duplicateValues" dxfId="212" priority="146"/>
  </conditionalFormatting>
  <conditionalFormatting sqref="B15:B18 B10">
    <cfRule type="duplicateValues" dxfId="211" priority="172"/>
  </conditionalFormatting>
  <conditionalFormatting sqref="E41">
    <cfRule type="duplicateValues" dxfId="210" priority="145"/>
  </conditionalFormatting>
  <conditionalFormatting sqref="E42">
    <cfRule type="duplicateValues" dxfId="209" priority="144"/>
  </conditionalFormatting>
  <conditionalFormatting sqref="E43">
    <cfRule type="duplicateValues" dxfId="208" priority="143"/>
  </conditionalFormatting>
  <conditionalFormatting sqref="E46">
    <cfRule type="duplicateValues" dxfId="207" priority="142"/>
  </conditionalFormatting>
  <conditionalFormatting sqref="E48">
    <cfRule type="duplicateValues" dxfId="206" priority="140"/>
  </conditionalFormatting>
  <conditionalFormatting sqref="E47">
    <cfRule type="duplicateValues" dxfId="205" priority="141"/>
  </conditionalFormatting>
  <conditionalFormatting sqref="B53 B1:B8 B15:B18 B10:B13 B27 B38:B39 B23:B25 B30:B36">
    <cfRule type="duplicateValues" dxfId="204" priority="173"/>
    <cfRule type="duplicateValues" dxfId="203" priority="174"/>
    <cfRule type="duplicateValues" dxfId="202" priority="175"/>
  </conditionalFormatting>
  <conditionalFormatting sqref="B53 B15:B18 B1:B8 B10:B13 B27 B38:B39 B23:B25 B30:B36">
    <cfRule type="duplicateValues" dxfId="201" priority="176"/>
  </conditionalFormatting>
  <conditionalFormatting sqref="B53 B1:B8 B15:B18 B10:B13 B27 B38:B39 B23:B25 B30:B36">
    <cfRule type="duplicateValues" dxfId="200" priority="177"/>
  </conditionalFormatting>
  <conditionalFormatting sqref="B53 B1:B8 B15:B18 B10:B13 B27 B38:B39 B23:B25 B30:B36">
    <cfRule type="duplicateValues" dxfId="199" priority="178"/>
    <cfRule type="duplicateValues" dxfId="198" priority="179"/>
  </conditionalFormatting>
  <conditionalFormatting sqref="B19">
    <cfRule type="duplicateValues" dxfId="197" priority="117"/>
  </conditionalFormatting>
  <conditionalFormatting sqref="E19">
    <cfRule type="duplicateValues" dxfId="196" priority="118"/>
  </conditionalFormatting>
  <conditionalFormatting sqref="E19">
    <cfRule type="duplicateValues" dxfId="195" priority="119"/>
  </conditionalFormatting>
  <conditionalFormatting sqref="E19">
    <cfRule type="duplicateValues" dxfId="194" priority="120"/>
    <cfRule type="duplicateValues" dxfId="193" priority="121"/>
    <cfRule type="duplicateValues" dxfId="192" priority="122"/>
  </conditionalFormatting>
  <conditionalFormatting sqref="E19">
    <cfRule type="duplicateValues" dxfId="191" priority="123"/>
    <cfRule type="duplicateValues" dxfId="190" priority="124"/>
  </conditionalFormatting>
  <conditionalFormatting sqref="B19">
    <cfRule type="duplicateValues" dxfId="189" priority="125"/>
    <cfRule type="duplicateValues" dxfId="188" priority="126"/>
    <cfRule type="duplicateValues" dxfId="187" priority="127"/>
  </conditionalFormatting>
  <conditionalFormatting sqref="B19">
    <cfRule type="duplicateValues" dxfId="186" priority="128"/>
    <cfRule type="duplicateValues" dxfId="185" priority="129"/>
    <cfRule type="duplicateValues" dxfId="184" priority="130"/>
    <cfRule type="duplicateValues" dxfId="183" priority="131"/>
  </conditionalFormatting>
  <conditionalFormatting sqref="B19">
    <cfRule type="duplicateValues" dxfId="182" priority="132"/>
  </conditionalFormatting>
  <conditionalFormatting sqref="B19">
    <cfRule type="duplicateValues" dxfId="181" priority="133"/>
    <cfRule type="duplicateValues" dxfId="180" priority="134"/>
    <cfRule type="duplicateValues" dxfId="179" priority="135"/>
  </conditionalFormatting>
  <conditionalFormatting sqref="B19">
    <cfRule type="duplicateValues" dxfId="178" priority="136"/>
  </conditionalFormatting>
  <conditionalFormatting sqref="B19">
    <cfRule type="duplicateValues" dxfId="177" priority="137"/>
  </conditionalFormatting>
  <conditionalFormatting sqref="B19">
    <cfRule type="duplicateValues" dxfId="176" priority="138"/>
    <cfRule type="duplicateValues" dxfId="175" priority="139"/>
  </conditionalFormatting>
  <conditionalFormatting sqref="B15:B21">
    <cfRule type="duplicateValues" dxfId="174" priority="94"/>
  </conditionalFormatting>
  <conditionalFormatting sqref="E20">
    <cfRule type="duplicateValues" dxfId="173" priority="95"/>
  </conditionalFormatting>
  <conditionalFormatting sqref="E20">
    <cfRule type="duplicateValues" dxfId="172" priority="96"/>
  </conditionalFormatting>
  <conditionalFormatting sqref="E20">
    <cfRule type="duplicateValues" dxfId="171" priority="97"/>
    <cfRule type="duplicateValues" dxfId="170" priority="98"/>
    <cfRule type="duplicateValues" dxfId="169" priority="99"/>
  </conditionalFormatting>
  <conditionalFormatting sqref="E20">
    <cfRule type="duplicateValues" dxfId="168" priority="100"/>
    <cfRule type="duplicateValues" dxfId="167" priority="101"/>
  </conditionalFormatting>
  <conditionalFormatting sqref="B15:B21">
    <cfRule type="duplicateValues" dxfId="166" priority="102"/>
    <cfRule type="duplicateValues" dxfId="165" priority="103"/>
    <cfRule type="duplicateValues" dxfId="164" priority="104"/>
  </conditionalFormatting>
  <conditionalFormatting sqref="B15:B21">
    <cfRule type="duplicateValues" dxfId="163" priority="105"/>
    <cfRule type="duplicateValues" dxfId="162" priority="106"/>
    <cfRule type="duplicateValues" dxfId="161" priority="107"/>
    <cfRule type="duplicateValues" dxfId="160" priority="108"/>
  </conditionalFormatting>
  <conditionalFormatting sqref="B15:B21">
    <cfRule type="duplicateValues" dxfId="159" priority="109"/>
  </conditionalFormatting>
  <conditionalFormatting sqref="B15:B21">
    <cfRule type="duplicateValues" dxfId="158" priority="110"/>
    <cfRule type="duplicateValues" dxfId="157" priority="111"/>
    <cfRule type="duplicateValues" dxfId="156" priority="112"/>
  </conditionalFormatting>
  <conditionalFormatting sqref="B15:B21">
    <cfRule type="duplicateValues" dxfId="155" priority="113"/>
  </conditionalFormatting>
  <conditionalFormatting sqref="B15:B21">
    <cfRule type="duplicateValues" dxfId="154" priority="114"/>
  </conditionalFormatting>
  <conditionalFormatting sqref="B15:B21">
    <cfRule type="duplicateValues" dxfId="153" priority="115"/>
    <cfRule type="duplicateValues" dxfId="152" priority="116"/>
  </conditionalFormatting>
  <conditionalFormatting sqref="E50">
    <cfRule type="duplicateValues" dxfId="151" priority="93"/>
  </conditionalFormatting>
  <conditionalFormatting sqref="B22">
    <cfRule type="duplicateValues" dxfId="150" priority="70"/>
  </conditionalFormatting>
  <conditionalFormatting sqref="E22">
    <cfRule type="duplicateValues" dxfId="149" priority="71"/>
  </conditionalFormatting>
  <conditionalFormatting sqref="E22">
    <cfRule type="duplicateValues" dxfId="148" priority="72"/>
  </conditionalFormatting>
  <conditionalFormatting sqref="E22">
    <cfRule type="duplicateValues" dxfId="147" priority="73"/>
    <cfRule type="duplicateValues" dxfId="146" priority="74"/>
    <cfRule type="duplicateValues" dxfId="145" priority="75"/>
  </conditionalFormatting>
  <conditionalFormatting sqref="E22">
    <cfRule type="duplicateValues" dxfId="144" priority="76"/>
    <cfRule type="duplicateValues" dxfId="143" priority="77"/>
  </conditionalFormatting>
  <conditionalFormatting sqref="B22">
    <cfRule type="duplicateValues" dxfId="142" priority="78"/>
    <cfRule type="duplicateValues" dxfId="141" priority="79"/>
    <cfRule type="duplicateValues" dxfId="140" priority="80"/>
  </conditionalFormatting>
  <conditionalFormatting sqref="B22">
    <cfRule type="duplicateValues" dxfId="139" priority="81"/>
    <cfRule type="duplicateValues" dxfId="138" priority="82"/>
    <cfRule type="duplicateValues" dxfId="137" priority="83"/>
    <cfRule type="duplicateValues" dxfId="136" priority="84"/>
  </conditionalFormatting>
  <conditionalFormatting sqref="B22">
    <cfRule type="duplicateValues" dxfId="135" priority="85"/>
  </conditionalFormatting>
  <conditionalFormatting sqref="B22">
    <cfRule type="duplicateValues" dxfId="134" priority="86"/>
    <cfRule type="duplicateValues" dxfId="133" priority="87"/>
    <cfRule type="duplicateValues" dxfId="132" priority="88"/>
  </conditionalFormatting>
  <conditionalFormatting sqref="B22">
    <cfRule type="duplicateValues" dxfId="131" priority="89"/>
  </conditionalFormatting>
  <conditionalFormatting sqref="B22">
    <cfRule type="duplicateValues" dxfId="130" priority="90"/>
  </conditionalFormatting>
  <conditionalFormatting sqref="B22">
    <cfRule type="duplicateValues" dxfId="129" priority="91"/>
    <cfRule type="duplicateValues" dxfId="128" priority="92"/>
  </conditionalFormatting>
  <conditionalFormatting sqref="B21">
    <cfRule type="duplicateValues" dxfId="127" priority="180"/>
    <cfRule type="duplicateValues" dxfId="126" priority="181"/>
    <cfRule type="duplicateValues" dxfId="125" priority="182"/>
  </conditionalFormatting>
  <conditionalFormatting sqref="B21">
    <cfRule type="duplicateValues" dxfId="124" priority="183"/>
    <cfRule type="duplicateValues" dxfId="123" priority="184"/>
    <cfRule type="duplicateValues" dxfId="122" priority="185"/>
    <cfRule type="duplicateValues" dxfId="121" priority="186"/>
  </conditionalFormatting>
  <conditionalFormatting sqref="B21">
    <cfRule type="duplicateValues" dxfId="120" priority="187"/>
  </conditionalFormatting>
  <conditionalFormatting sqref="E21">
    <cfRule type="duplicateValues" dxfId="119" priority="188"/>
  </conditionalFormatting>
  <conditionalFormatting sqref="E21">
    <cfRule type="duplicateValues" dxfId="118" priority="189"/>
    <cfRule type="duplicateValues" dxfId="117" priority="190"/>
    <cfRule type="duplicateValues" dxfId="116" priority="191"/>
  </conditionalFormatting>
  <conditionalFormatting sqref="E21">
    <cfRule type="duplicateValues" dxfId="115" priority="192"/>
    <cfRule type="duplicateValues" dxfId="114" priority="193"/>
  </conditionalFormatting>
  <conditionalFormatting sqref="B21">
    <cfRule type="duplicateValues" dxfId="113" priority="194"/>
    <cfRule type="duplicateValues" dxfId="112" priority="195"/>
  </conditionalFormatting>
  <conditionalFormatting sqref="B53 B15:B18 B1:B8 B27 B10:B13 B38:B51 B23:B25 B30:B36">
    <cfRule type="duplicateValues" dxfId="111" priority="196"/>
  </conditionalFormatting>
  <conditionalFormatting sqref="E27 E15:E18 E30">
    <cfRule type="duplicateValues" dxfId="110" priority="197"/>
  </conditionalFormatting>
  <conditionalFormatting sqref="E27 E15:E18 E30">
    <cfRule type="duplicateValues" dxfId="109" priority="198"/>
    <cfRule type="duplicateValues" dxfId="108" priority="199"/>
    <cfRule type="duplicateValues" dxfId="107" priority="200"/>
  </conditionalFormatting>
  <conditionalFormatting sqref="E27 E15:E18 E30">
    <cfRule type="duplicateValues" dxfId="106" priority="201"/>
    <cfRule type="duplicateValues" dxfId="105" priority="202"/>
  </conditionalFormatting>
  <conditionalFormatting sqref="B27 B30">
    <cfRule type="duplicateValues" dxfId="104" priority="203"/>
    <cfRule type="duplicateValues" dxfId="103" priority="204"/>
    <cfRule type="duplicateValues" dxfId="102" priority="205"/>
  </conditionalFormatting>
  <conditionalFormatting sqref="B27 B30">
    <cfRule type="duplicateValues" dxfId="101" priority="206"/>
    <cfRule type="duplicateValues" dxfId="100" priority="207"/>
    <cfRule type="duplicateValues" dxfId="99" priority="208"/>
    <cfRule type="duplicateValues" dxfId="98" priority="209"/>
  </conditionalFormatting>
  <conditionalFormatting sqref="B27 B30">
    <cfRule type="duplicateValues" dxfId="97" priority="210"/>
  </conditionalFormatting>
  <conditionalFormatting sqref="B53 B1:B13 B27 B38:B51 B30:B36 B15:B25">
    <cfRule type="duplicateValues" dxfId="96" priority="211"/>
  </conditionalFormatting>
  <conditionalFormatting sqref="B38:B39">
    <cfRule type="duplicateValues" dxfId="95" priority="212"/>
    <cfRule type="duplicateValues" dxfId="94" priority="213"/>
    <cfRule type="duplicateValues" dxfId="93" priority="214"/>
  </conditionalFormatting>
  <conditionalFormatting sqref="B38:B39">
    <cfRule type="duplicateValues" dxfId="92" priority="215"/>
    <cfRule type="duplicateValues" dxfId="91" priority="216"/>
    <cfRule type="duplicateValues" dxfId="90" priority="217"/>
    <cfRule type="duplicateValues" dxfId="89" priority="218"/>
  </conditionalFormatting>
  <conditionalFormatting sqref="B38:B39">
    <cfRule type="duplicateValues" dxfId="88" priority="219"/>
  </conditionalFormatting>
  <conditionalFormatting sqref="B52">
    <cfRule type="duplicateValues" dxfId="87" priority="58"/>
  </conditionalFormatting>
  <conditionalFormatting sqref="B52">
    <cfRule type="duplicateValues" dxfId="86" priority="59"/>
  </conditionalFormatting>
  <conditionalFormatting sqref="B52">
    <cfRule type="duplicateValues" dxfId="85" priority="60"/>
    <cfRule type="duplicateValues" dxfId="84" priority="61"/>
    <cfRule type="duplicateValues" dxfId="83" priority="62"/>
  </conditionalFormatting>
  <conditionalFormatting sqref="B52">
    <cfRule type="duplicateValues" dxfId="82" priority="63"/>
    <cfRule type="duplicateValues" dxfId="81" priority="64"/>
    <cfRule type="duplicateValues" dxfId="80" priority="65"/>
    <cfRule type="duplicateValues" dxfId="79" priority="66"/>
  </conditionalFormatting>
  <conditionalFormatting sqref="B52">
    <cfRule type="duplicateValues" dxfId="78" priority="67"/>
  </conditionalFormatting>
  <conditionalFormatting sqref="B52">
    <cfRule type="duplicateValues" dxfId="77" priority="68"/>
    <cfRule type="duplicateValues" dxfId="76" priority="69"/>
  </conditionalFormatting>
  <conditionalFormatting sqref="E52">
    <cfRule type="duplicateValues" dxfId="75" priority="57"/>
  </conditionalFormatting>
  <conditionalFormatting sqref="E51">
    <cfRule type="duplicateValues" dxfId="74" priority="220"/>
  </conditionalFormatting>
  <conditionalFormatting sqref="B10">
    <cfRule type="duplicateValues" dxfId="73" priority="221"/>
    <cfRule type="duplicateValues" dxfId="72" priority="222"/>
    <cfRule type="duplicateValues" dxfId="71" priority="223"/>
  </conditionalFormatting>
  <conditionalFormatting sqref="B10">
    <cfRule type="duplicateValues" dxfId="70" priority="224"/>
    <cfRule type="duplicateValues" dxfId="69" priority="225"/>
    <cfRule type="duplicateValues" dxfId="68" priority="226"/>
    <cfRule type="duplicateValues" dxfId="67" priority="227"/>
  </conditionalFormatting>
  <conditionalFormatting sqref="B10">
    <cfRule type="duplicateValues" dxfId="66" priority="228"/>
  </conditionalFormatting>
  <conditionalFormatting sqref="E10">
    <cfRule type="duplicateValues" dxfId="65" priority="50"/>
  </conditionalFormatting>
  <conditionalFormatting sqref="E10">
    <cfRule type="duplicateValues" dxfId="64" priority="51"/>
  </conditionalFormatting>
  <conditionalFormatting sqref="E10">
    <cfRule type="duplicateValues" dxfId="63" priority="52"/>
    <cfRule type="duplicateValues" dxfId="62" priority="53"/>
    <cfRule type="duplicateValues" dxfId="61" priority="54"/>
  </conditionalFormatting>
  <conditionalFormatting sqref="E10">
    <cfRule type="duplicateValues" dxfId="60" priority="55"/>
    <cfRule type="duplicateValues" dxfId="59" priority="56"/>
  </conditionalFormatting>
  <conditionalFormatting sqref="E28">
    <cfRule type="duplicateValues" dxfId="58" priority="26"/>
  </conditionalFormatting>
  <conditionalFormatting sqref="B28">
    <cfRule type="duplicateValues" dxfId="57" priority="27"/>
    <cfRule type="duplicateValues" dxfId="56" priority="28"/>
    <cfRule type="duplicateValues" dxfId="55" priority="29"/>
  </conditionalFormatting>
  <conditionalFormatting sqref="B28">
    <cfRule type="duplicateValues" dxfId="54" priority="30"/>
  </conditionalFormatting>
  <conditionalFormatting sqref="B28">
    <cfRule type="duplicateValues" dxfId="53" priority="31"/>
  </conditionalFormatting>
  <conditionalFormatting sqref="B28">
    <cfRule type="duplicateValues" dxfId="52" priority="32"/>
    <cfRule type="duplicateValues" dxfId="51" priority="33"/>
  </conditionalFormatting>
  <conditionalFormatting sqref="B28">
    <cfRule type="duplicateValues" dxfId="50" priority="34"/>
  </conditionalFormatting>
  <conditionalFormatting sqref="E28">
    <cfRule type="duplicateValues" dxfId="49" priority="35"/>
  </conditionalFormatting>
  <conditionalFormatting sqref="E28">
    <cfRule type="duplicateValues" dxfId="48" priority="36"/>
    <cfRule type="duplicateValues" dxfId="47" priority="37"/>
    <cfRule type="duplicateValues" dxfId="46" priority="38"/>
  </conditionalFormatting>
  <conditionalFormatting sqref="E28">
    <cfRule type="duplicateValues" dxfId="45" priority="39"/>
    <cfRule type="duplicateValues" dxfId="44" priority="40"/>
  </conditionalFormatting>
  <conditionalFormatting sqref="B28">
    <cfRule type="duplicateValues" dxfId="43" priority="41"/>
    <cfRule type="duplicateValues" dxfId="42" priority="42"/>
    <cfRule type="duplicateValues" dxfId="41" priority="43"/>
  </conditionalFormatting>
  <conditionalFormatting sqref="B28">
    <cfRule type="duplicateValues" dxfId="40" priority="44"/>
    <cfRule type="duplicateValues" dxfId="39" priority="45"/>
    <cfRule type="duplicateValues" dxfId="38" priority="46"/>
    <cfRule type="duplicateValues" dxfId="37" priority="47"/>
  </conditionalFormatting>
  <conditionalFormatting sqref="B28">
    <cfRule type="duplicateValues" dxfId="36" priority="48"/>
  </conditionalFormatting>
  <conditionalFormatting sqref="B28">
    <cfRule type="duplicateValues" dxfId="35" priority="49"/>
  </conditionalFormatting>
  <conditionalFormatting sqref="E29">
    <cfRule type="duplicateValues" dxfId="34" priority="2"/>
  </conditionalFormatting>
  <conditionalFormatting sqref="B29">
    <cfRule type="duplicateValues" dxfId="33" priority="3"/>
    <cfRule type="duplicateValues" dxfId="32" priority="4"/>
    <cfRule type="duplicateValues" dxfId="31" priority="5"/>
  </conditionalFormatting>
  <conditionalFormatting sqref="B29">
    <cfRule type="duplicateValues" dxfId="30" priority="6"/>
  </conditionalFormatting>
  <conditionalFormatting sqref="B29">
    <cfRule type="duplicateValues" dxfId="29" priority="7"/>
  </conditionalFormatting>
  <conditionalFormatting sqref="B29">
    <cfRule type="duplicateValues" dxfId="28" priority="8"/>
    <cfRule type="duplicateValues" dxfId="27" priority="9"/>
  </conditionalFormatting>
  <conditionalFormatting sqref="B29">
    <cfRule type="duplicateValues" dxfId="26" priority="10"/>
  </conditionalFormatting>
  <conditionalFormatting sqref="E29">
    <cfRule type="duplicateValues" dxfId="25" priority="11"/>
  </conditionalFormatting>
  <conditionalFormatting sqref="E29">
    <cfRule type="duplicateValues" dxfId="24" priority="12"/>
    <cfRule type="duplicateValues" dxfId="23" priority="13"/>
    <cfRule type="duplicateValues" dxfId="22" priority="14"/>
  </conditionalFormatting>
  <conditionalFormatting sqref="E29">
    <cfRule type="duplicateValues" dxfId="21" priority="15"/>
    <cfRule type="duplicateValues" dxfId="20" priority="16"/>
  </conditionalFormatting>
  <conditionalFormatting sqref="B29">
    <cfRule type="duplicateValues" dxfId="19" priority="17"/>
    <cfRule type="duplicateValues" dxfId="18" priority="18"/>
    <cfRule type="duplicateValues" dxfId="17" priority="19"/>
  </conditionalFormatting>
  <conditionalFormatting sqref="B29">
    <cfRule type="duplicateValues" dxfId="16" priority="20"/>
    <cfRule type="duplicateValues" dxfId="15" priority="21"/>
    <cfRule type="duplicateValues" dxfId="14" priority="22"/>
    <cfRule type="duplicateValues" dxfId="13" priority="23"/>
  </conditionalFormatting>
  <conditionalFormatting sqref="B29">
    <cfRule type="duplicateValues" dxfId="12" priority="24"/>
  </conditionalFormatting>
  <conditionalFormatting sqref="B29">
    <cfRule type="duplicateValues" dxfId="11" priority="25"/>
  </conditionalFormatting>
  <conditionalFormatting sqref="B40:B51">
    <cfRule type="duplicateValues" dxfId="10" priority="229"/>
    <cfRule type="duplicateValues" dxfId="9" priority="230"/>
    <cfRule type="duplicateValues" dxfId="8" priority="231"/>
  </conditionalFormatting>
  <conditionalFormatting sqref="B40:B51">
    <cfRule type="duplicateValues" dxfId="7" priority="232"/>
    <cfRule type="duplicateValues" dxfId="6" priority="233"/>
    <cfRule type="duplicateValues" dxfId="5" priority="234"/>
    <cfRule type="duplicateValues" dxfId="4" priority="235"/>
  </conditionalFormatting>
  <conditionalFormatting sqref="B40:B51">
    <cfRule type="duplicateValues" dxfId="3" priority="236"/>
  </conditionalFormatting>
  <conditionalFormatting sqref="B40:B51">
    <cfRule type="duplicateValues" dxfId="2" priority="237"/>
    <cfRule type="duplicateValues" dxfId="1" priority="238"/>
  </conditionalFormatting>
  <conditionalFormatting sqref="E44:E4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2487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13">
        <v>581</v>
      </c>
      <c r="B430" s="113" t="s">
        <v>1606</v>
      </c>
      <c r="C430" s="113" t="s">
        <v>1275</v>
      </c>
    </row>
    <row r="431" spans="1:3" x14ac:dyDescent="0.3">
      <c r="A431" s="40">
        <v>582</v>
      </c>
      <c r="B431" s="40" t="s">
        <v>2492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5" t="s">
        <v>2437</v>
      </c>
      <c r="B1" s="156"/>
      <c r="C1" s="156"/>
      <c r="D1" s="156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5" t="s">
        <v>2447</v>
      </c>
      <c r="B25" s="156"/>
      <c r="C25" s="156"/>
      <c r="D25" s="156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2497</v>
      </c>
      <c r="D27" s="68" t="s">
        <v>2498</v>
      </c>
    </row>
    <row r="28" spans="1:4" ht="15.6" x14ac:dyDescent="0.3">
      <c r="A28" s="55">
        <v>335756603</v>
      </c>
      <c r="B28" s="55">
        <v>822</v>
      </c>
      <c r="C28" s="68" t="s">
        <v>2497</v>
      </c>
      <c r="D28" s="68" t="s">
        <v>2498</v>
      </c>
    </row>
    <row r="29" spans="1:4" ht="15.6" x14ac:dyDescent="0.3">
      <c r="A29" s="55">
        <v>335756614</v>
      </c>
      <c r="B29" s="55">
        <v>137</v>
      </c>
      <c r="C29" s="68" t="s">
        <v>2497</v>
      </c>
      <c r="D29" s="68" t="s">
        <v>2498</v>
      </c>
    </row>
    <row r="30" spans="1:4" ht="15.6" x14ac:dyDescent="0.3">
      <c r="A30" s="55">
        <v>335756621</v>
      </c>
      <c r="B30" s="55">
        <v>175</v>
      </c>
      <c r="C30" s="68" t="s">
        <v>2497</v>
      </c>
      <c r="D30" s="68" t="s">
        <v>2498</v>
      </c>
    </row>
    <row r="31" spans="1:4" ht="15.6" x14ac:dyDescent="0.3">
      <c r="A31" s="55">
        <v>335756627</v>
      </c>
      <c r="B31" s="55">
        <v>378</v>
      </c>
      <c r="C31" s="68" t="s">
        <v>2497</v>
      </c>
      <c r="D31" s="68" t="s">
        <v>2498</v>
      </c>
    </row>
    <row r="32" spans="1:4" s="69" customFormat="1" ht="15.6" x14ac:dyDescent="0.3">
      <c r="A32" s="55">
        <v>335757579</v>
      </c>
      <c r="B32" s="55">
        <v>801</v>
      </c>
      <c r="C32" s="68" t="s">
        <v>2497</v>
      </c>
      <c r="D32" s="68" t="s">
        <v>2498</v>
      </c>
    </row>
    <row r="33" spans="1:4" s="69" customFormat="1" ht="15.6" x14ac:dyDescent="0.3">
      <c r="A33" s="55">
        <v>335757580</v>
      </c>
      <c r="B33" s="55">
        <v>642</v>
      </c>
      <c r="C33" s="68" t="s">
        <v>2497</v>
      </c>
      <c r="D33" s="68" t="s">
        <v>2498</v>
      </c>
    </row>
    <row r="34" spans="1:4" s="69" customFormat="1" ht="15.6" x14ac:dyDescent="0.3">
      <c r="A34" s="55">
        <v>335757581</v>
      </c>
      <c r="B34" s="55">
        <v>438</v>
      </c>
      <c r="C34" s="68" t="s">
        <v>2497</v>
      </c>
      <c r="D34" s="68" t="s">
        <v>2498</v>
      </c>
    </row>
    <row r="35" spans="1:4" s="69" customFormat="1" ht="15.6" x14ac:dyDescent="0.3">
      <c r="A35" s="55">
        <v>335757582</v>
      </c>
      <c r="B35" s="55">
        <v>461</v>
      </c>
      <c r="C35" s="68" t="s">
        <v>2497</v>
      </c>
      <c r="D35" s="68" t="s">
        <v>2498</v>
      </c>
    </row>
    <row r="36" spans="1:4" s="69" customFormat="1" ht="15.6" x14ac:dyDescent="0.3">
      <c r="A36" s="55">
        <v>335757584</v>
      </c>
      <c r="B36" s="55">
        <v>568</v>
      </c>
      <c r="C36" s="68" t="s">
        <v>2497</v>
      </c>
      <c r="D36" s="68" t="s">
        <v>2498</v>
      </c>
    </row>
    <row r="37" spans="1:4" s="69" customFormat="1" ht="15.6" x14ac:dyDescent="0.3">
      <c r="A37" s="55">
        <v>335757585</v>
      </c>
      <c r="B37" s="55">
        <v>552</v>
      </c>
      <c r="C37" s="68" t="s">
        <v>2497</v>
      </c>
      <c r="D37" s="68" t="s">
        <v>2498</v>
      </c>
    </row>
    <row r="38" spans="1:4" s="69" customFormat="1" ht="15.6" x14ac:dyDescent="0.3">
      <c r="A38" s="55">
        <v>335757586</v>
      </c>
      <c r="B38" s="55">
        <v>495</v>
      </c>
      <c r="C38" s="68" t="s">
        <v>2497</v>
      </c>
      <c r="D38" s="68" t="s">
        <v>2498</v>
      </c>
    </row>
    <row r="39" spans="1:4" s="71" customFormat="1" ht="15.6" x14ac:dyDescent="0.3">
      <c r="A39" s="55">
        <v>335757587</v>
      </c>
      <c r="B39" s="55">
        <v>396</v>
      </c>
      <c r="C39" s="68" t="s">
        <v>2497</v>
      </c>
      <c r="D39" s="68" t="s">
        <v>2498</v>
      </c>
    </row>
    <row r="40" spans="1:4" s="71" customFormat="1" ht="15.6" x14ac:dyDescent="0.3">
      <c r="A40" s="55">
        <v>335757588</v>
      </c>
      <c r="B40" s="55">
        <v>703</v>
      </c>
      <c r="C40" s="68" t="s">
        <v>2497</v>
      </c>
      <c r="D40" s="68" t="s">
        <v>2498</v>
      </c>
    </row>
    <row r="41" spans="1:4" s="71" customFormat="1" ht="15.6" x14ac:dyDescent="0.3">
      <c r="A41" s="55">
        <v>335757589</v>
      </c>
      <c r="B41" s="55">
        <v>136</v>
      </c>
      <c r="C41" s="68" t="s">
        <v>2497</v>
      </c>
      <c r="D41" s="68" t="s">
        <v>2498</v>
      </c>
    </row>
    <row r="42" spans="1:4" s="71" customFormat="1" ht="15.6" x14ac:dyDescent="0.3">
      <c r="A42" s="55">
        <v>335757538</v>
      </c>
      <c r="B42" s="55">
        <v>954</v>
      </c>
      <c r="C42" s="68" t="s">
        <v>2497</v>
      </c>
      <c r="D42" s="68" t="s">
        <v>2498</v>
      </c>
    </row>
    <row r="43" spans="1:4" s="71" customFormat="1" ht="15.6" x14ac:dyDescent="0.3">
      <c r="A43" s="55">
        <v>335757569</v>
      </c>
      <c r="B43" s="55">
        <v>276</v>
      </c>
      <c r="C43" s="68" t="s">
        <v>2497</v>
      </c>
      <c r="D43" s="68" t="s">
        <v>2498</v>
      </c>
    </row>
    <row r="44" spans="1:4" s="71" customFormat="1" ht="15.6" x14ac:dyDescent="0.3">
      <c r="A44" s="55">
        <v>335757542</v>
      </c>
      <c r="B44" s="55">
        <v>98</v>
      </c>
      <c r="C44" s="68" t="s">
        <v>2497</v>
      </c>
      <c r="D44" s="68" t="s">
        <v>2498</v>
      </c>
    </row>
    <row r="45" spans="1:4" s="71" customFormat="1" ht="15.6" x14ac:dyDescent="0.3">
      <c r="A45" s="55">
        <v>335757555</v>
      </c>
      <c r="B45" s="55">
        <v>85</v>
      </c>
      <c r="C45" s="68" t="s">
        <v>2497</v>
      </c>
      <c r="D45" s="68" t="s">
        <v>2498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292" priority="119152"/>
  </conditionalFormatting>
  <conditionalFormatting sqref="A7:A11">
    <cfRule type="duplicateValues" dxfId="291" priority="119156"/>
    <cfRule type="duplicateValues" dxfId="290" priority="119157"/>
  </conditionalFormatting>
  <conditionalFormatting sqref="A7:A11">
    <cfRule type="duplicateValues" dxfId="289" priority="119160"/>
    <cfRule type="duplicateValues" dxfId="288" priority="119161"/>
  </conditionalFormatting>
  <conditionalFormatting sqref="B37:B39">
    <cfRule type="duplicateValues" dxfId="287" priority="219"/>
    <cfRule type="duplicateValues" dxfId="286" priority="220"/>
  </conditionalFormatting>
  <conditionalFormatting sqref="B37:B39">
    <cfRule type="duplicateValues" dxfId="285" priority="218"/>
  </conditionalFormatting>
  <conditionalFormatting sqref="B37:B39">
    <cfRule type="duplicateValues" dxfId="284" priority="217"/>
  </conditionalFormatting>
  <conditionalFormatting sqref="B37:B39">
    <cfRule type="duplicateValues" dxfId="283" priority="215"/>
    <cfRule type="duplicateValues" dxfId="282" priority="216"/>
  </conditionalFormatting>
  <conditionalFormatting sqref="B3">
    <cfRule type="duplicateValues" dxfId="281" priority="193"/>
    <cfRule type="duplicateValues" dxfId="280" priority="194"/>
  </conditionalFormatting>
  <conditionalFormatting sqref="B3">
    <cfRule type="duplicateValues" dxfId="279" priority="192"/>
  </conditionalFormatting>
  <conditionalFormatting sqref="B3">
    <cfRule type="duplicateValues" dxfId="278" priority="191"/>
  </conditionalFormatting>
  <conditionalFormatting sqref="B3">
    <cfRule type="duplicateValues" dxfId="277" priority="189"/>
    <cfRule type="duplicateValues" dxfId="276" priority="190"/>
  </conditionalFormatting>
  <conditionalFormatting sqref="A4:A6">
    <cfRule type="duplicateValues" dxfId="275" priority="188"/>
  </conditionalFormatting>
  <conditionalFormatting sqref="A4:A6">
    <cfRule type="duplicateValues" dxfId="274" priority="186"/>
    <cfRule type="duplicateValues" dxfId="273" priority="187"/>
  </conditionalFormatting>
  <conditionalFormatting sqref="A4:A6">
    <cfRule type="duplicateValues" dxfId="272" priority="184"/>
    <cfRule type="duplicateValues" dxfId="271" priority="185"/>
  </conditionalFormatting>
  <conditionalFormatting sqref="A3:A6">
    <cfRule type="duplicateValues" dxfId="270" priority="165"/>
  </conditionalFormatting>
  <conditionalFormatting sqref="A3:A6">
    <cfRule type="duplicateValues" dxfId="269" priority="163"/>
    <cfRule type="duplicateValues" dxfId="268" priority="164"/>
  </conditionalFormatting>
  <conditionalFormatting sqref="A3:A6">
    <cfRule type="duplicateValues" dxfId="267" priority="161"/>
    <cfRule type="duplicateValues" dxfId="266" priority="162"/>
  </conditionalFormatting>
  <conditionalFormatting sqref="B4:B6">
    <cfRule type="duplicateValues" dxfId="265" priority="158"/>
    <cfRule type="duplicateValues" dxfId="264" priority="159"/>
  </conditionalFormatting>
  <conditionalFormatting sqref="B4:B6">
    <cfRule type="duplicateValues" dxfId="263" priority="157"/>
  </conditionalFormatting>
  <conditionalFormatting sqref="B4:B6">
    <cfRule type="duplicateValues" dxfId="262" priority="156"/>
  </conditionalFormatting>
  <conditionalFormatting sqref="B4:B6">
    <cfRule type="duplicateValues" dxfId="261" priority="154"/>
    <cfRule type="duplicateValues" dxfId="26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112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93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92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92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91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90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51.5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50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50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56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7.399999999999999" x14ac:dyDescent="0.3">
      <c r="A13" s="74" t="str">
        <f t="shared" ca="1" si="0"/>
        <v>9.15079861111007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9" t="s">
        <v>2499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59" priority="51"/>
  </conditionalFormatting>
  <conditionalFormatting sqref="E9:E1048576 E1:E2">
    <cfRule type="duplicateValues" dxfId="258" priority="99232"/>
  </conditionalFormatting>
  <conditionalFormatting sqref="E4">
    <cfRule type="duplicateValues" dxfId="257" priority="44"/>
  </conditionalFormatting>
  <conditionalFormatting sqref="E5:E8">
    <cfRule type="duplicateValues" dxfId="256" priority="42"/>
  </conditionalFormatting>
  <conditionalFormatting sqref="B12">
    <cfRule type="duplicateValues" dxfId="255" priority="16"/>
    <cfRule type="duplicateValues" dxfId="254" priority="17"/>
    <cfRule type="duplicateValues" dxfId="253" priority="18"/>
  </conditionalFormatting>
  <conditionalFormatting sqref="B12">
    <cfRule type="duplicateValues" dxfId="252" priority="15"/>
  </conditionalFormatting>
  <conditionalFormatting sqref="B12">
    <cfRule type="duplicateValues" dxfId="251" priority="13"/>
    <cfRule type="duplicateValues" dxfId="250" priority="14"/>
  </conditionalFormatting>
  <conditionalFormatting sqref="B12">
    <cfRule type="duplicateValues" dxfId="249" priority="10"/>
    <cfRule type="duplicateValues" dxfId="248" priority="11"/>
    <cfRule type="duplicateValues" dxfId="247" priority="12"/>
  </conditionalFormatting>
  <conditionalFormatting sqref="B12">
    <cfRule type="duplicateValues" dxfId="246" priority="9"/>
  </conditionalFormatting>
  <conditionalFormatting sqref="B12">
    <cfRule type="duplicateValues" dxfId="245" priority="7"/>
    <cfRule type="duplicateValues" dxfId="244" priority="8"/>
  </conditionalFormatting>
  <conditionalFormatting sqref="B12">
    <cfRule type="duplicateValues" dxfId="243" priority="6"/>
  </conditionalFormatting>
  <conditionalFormatting sqref="B12">
    <cfRule type="duplicateValues" dxfId="242" priority="3"/>
    <cfRule type="duplicateValues" dxfId="241" priority="4"/>
    <cfRule type="duplicateValues" dxfId="240" priority="5"/>
  </conditionalFormatting>
  <conditionalFormatting sqref="B12">
    <cfRule type="duplicateValues" dxfId="239" priority="2"/>
  </conditionalFormatting>
  <conditionalFormatting sqref="B12">
    <cfRule type="duplicateValues" dxfId="23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2020-11-25T18:10:47Z</cp:lastPrinted>
  <dcterms:created xsi:type="dcterms:W3CDTF">2014-10-01T23:18:29Z</dcterms:created>
  <dcterms:modified xsi:type="dcterms:W3CDTF">2021-01-09T10:24:49Z</dcterms:modified>
</cp:coreProperties>
</file>