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973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REPORTE!$A$4:$Q$31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67" i="1" l="1"/>
  <c r="G67" i="1"/>
  <c r="H67" i="1"/>
  <c r="I67" i="1"/>
  <c r="J67" i="1"/>
  <c r="K67" i="1"/>
  <c r="F68" i="1"/>
  <c r="G68" i="1"/>
  <c r="H68" i="1"/>
  <c r="I68" i="1"/>
  <c r="J68" i="1"/>
  <c r="K68" i="1"/>
  <c r="A67" i="1"/>
  <c r="A68" i="1"/>
  <c r="A66" i="1" l="1"/>
  <c r="A65" i="1"/>
  <c r="A6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3" i="1"/>
  <c r="A62" i="1"/>
  <c r="A61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B48" i="16" l="1"/>
  <c r="C47" i="16"/>
  <c r="A47" i="16"/>
  <c r="C46" i="16" l="1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0" i="16"/>
  <c r="C29" i="16"/>
  <c r="A29" i="16"/>
  <c r="C28" i="16"/>
  <c r="A28" i="16"/>
  <c r="B24" i="16"/>
  <c r="A33" i="16" s="1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0" i="1" l="1"/>
  <c r="A59" i="1"/>
  <c r="A58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3" i="1" l="1"/>
  <c r="G13" i="1"/>
  <c r="H13" i="1"/>
  <c r="I13" i="1"/>
  <c r="J13" i="1"/>
  <c r="K13" i="1"/>
  <c r="F20" i="1"/>
  <c r="G20" i="1"/>
  <c r="H20" i="1"/>
  <c r="I20" i="1"/>
  <c r="J20" i="1"/>
  <c r="K20" i="1"/>
  <c r="F23" i="1"/>
  <c r="G23" i="1"/>
  <c r="H23" i="1"/>
  <c r="I23" i="1"/>
  <c r="J23" i="1"/>
  <c r="K23" i="1"/>
  <c r="F22" i="1"/>
  <c r="G22" i="1"/>
  <c r="H22" i="1"/>
  <c r="I22" i="1"/>
  <c r="J22" i="1"/>
  <c r="K22" i="1"/>
  <c r="F12" i="1"/>
  <c r="G12" i="1"/>
  <c r="H12" i="1"/>
  <c r="I12" i="1"/>
  <c r="J12" i="1"/>
  <c r="K12" i="1"/>
  <c r="F46" i="1"/>
  <c r="G46" i="1"/>
  <c r="H46" i="1"/>
  <c r="I46" i="1"/>
  <c r="J46" i="1"/>
  <c r="K46" i="1"/>
  <c r="F49" i="1"/>
  <c r="G49" i="1"/>
  <c r="H49" i="1"/>
  <c r="I49" i="1"/>
  <c r="J49" i="1"/>
  <c r="K49" i="1"/>
  <c r="F36" i="1"/>
  <c r="G36" i="1"/>
  <c r="H36" i="1"/>
  <c r="I36" i="1"/>
  <c r="J36" i="1"/>
  <c r="K36" i="1"/>
  <c r="F38" i="1"/>
  <c r="G38" i="1"/>
  <c r="H38" i="1"/>
  <c r="I38" i="1"/>
  <c r="J38" i="1"/>
  <c r="K38" i="1"/>
  <c r="F19" i="1"/>
  <c r="G19" i="1"/>
  <c r="H19" i="1"/>
  <c r="I19" i="1"/>
  <c r="J19" i="1"/>
  <c r="K19" i="1"/>
  <c r="F34" i="1"/>
  <c r="G34" i="1"/>
  <c r="H34" i="1"/>
  <c r="I34" i="1"/>
  <c r="J34" i="1"/>
  <c r="K34" i="1"/>
  <c r="F48" i="1"/>
  <c r="G48" i="1"/>
  <c r="H48" i="1"/>
  <c r="I48" i="1"/>
  <c r="J48" i="1"/>
  <c r="K48" i="1"/>
  <c r="F50" i="1"/>
  <c r="G50" i="1"/>
  <c r="H50" i="1"/>
  <c r="I50" i="1"/>
  <c r="J50" i="1"/>
  <c r="K50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7" i="1"/>
  <c r="A56" i="1"/>
  <c r="A55" i="1"/>
  <c r="A54" i="1"/>
  <c r="A53" i="1"/>
  <c r="A52" i="1"/>
  <c r="A51" i="1"/>
  <c r="A50" i="1"/>
  <c r="A49" i="1"/>
  <c r="A48" i="1"/>
  <c r="A47" i="1" l="1"/>
  <c r="A46" i="1"/>
  <c r="F47" i="1"/>
  <c r="G47" i="1"/>
  <c r="H47" i="1"/>
  <c r="I47" i="1"/>
  <c r="J47" i="1"/>
  <c r="K47" i="1"/>
  <c r="A45" i="1"/>
  <c r="A44" i="1"/>
  <c r="A43" i="1"/>
  <c r="A42" i="1"/>
  <c r="A41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 l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A40" i="1"/>
  <c r="A39" i="1"/>
  <c r="A38" i="1"/>
  <c r="A37" i="1"/>
  <c r="A36" i="1"/>
  <c r="A9" i="1"/>
  <c r="F9" i="1"/>
  <c r="G9" i="1"/>
  <c r="H9" i="1"/>
  <c r="I9" i="1"/>
  <c r="J9" i="1"/>
  <c r="K9" i="1"/>
  <c r="A35" i="1" l="1"/>
  <c r="A34" i="1"/>
  <c r="A33" i="1"/>
  <c r="F35" i="1"/>
  <c r="G35" i="1"/>
  <c r="H35" i="1"/>
  <c r="I35" i="1"/>
  <c r="J35" i="1"/>
  <c r="K35" i="1"/>
  <c r="F33" i="1"/>
  <c r="G33" i="1"/>
  <c r="H33" i="1"/>
  <c r="I33" i="1"/>
  <c r="J33" i="1"/>
  <c r="K33" i="1"/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6" i="1" l="1"/>
  <c r="A7" i="1"/>
  <c r="A8" i="1"/>
  <c r="A5" i="1"/>
  <c r="A11" i="1"/>
  <c r="A10" i="1"/>
  <c r="A12" i="1"/>
  <c r="A13" i="1"/>
  <c r="A15" i="1"/>
  <c r="A1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1" i="1"/>
  <c r="G11" i="1"/>
  <c r="H11" i="1"/>
  <c r="I11" i="1"/>
  <c r="J11" i="1"/>
  <c r="K11" i="1"/>
  <c r="F10" i="1"/>
  <c r="G10" i="1"/>
  <c r="H10" i="1"/>
  <c r="I10" i="1"/>
  <c r="J10" i="1"/>
  <c r="K10" i="1"/>
  <c r="F15" i="1"/>
  <c r="G15" i="1"/>
  <c r="H15" i="1"/>
  <c r="I15" i="1"/>
  <c r="J15" i="1"/>
  <c r="K15" i="1"/>
  <c r="F14" i="1"/>
  <c r="G14" i="1"/>
  <c r="H14" i="1"/>
  <c r="I14" i="1"/>
  <c r="J14" i="1"/>
  <c r="K1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<sst xmlns="http://schemas.openxmlformats.org/spreadsheetml/2006/main" count="13105" uniqueCount="2505">
  <si>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</si>
  <si>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</si>
  <si>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</si>
  <si>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</si>
  <si>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</si>
  <si>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</si>
  <si>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</si>
  <si>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</si>
  <si>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</si>
  <si>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</si>
  <si>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</si>
  <si>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</si>
  <si>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</si>
  <si>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</si>
  <si>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</si>
  <si>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</si>
  <si>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</si>
  <si>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</si>
  <si>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</si>
  <si>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</si>
  <si>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</si>
  <si>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</si>
  <si>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</si>
  <si>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</si>
  <si>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</si>
  <si>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</si>
  <si>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</si>
  <si>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</si>
  <si>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</si>
  <si>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</si>
  <si>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</si>
  <si>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</si>
  <si>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</si>
  <si>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</si>
  <si>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</si>
  <si>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</si>
  <si>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</si>
  <si>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</si>
  <si>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</si>
  <si>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</si>
  <si>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</si>
  <si>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</si>
  <si>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</si>
  <si>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</si>
  <si>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</si>
  <si>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</si>
  <si>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</si>
  <si>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</si>
  <si>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</si>
  <si>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</si>
  <si>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</si>
  <si>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</si>
  <si>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</si>
  <si>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</si>
  <si>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</si>
  <si>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</si>
  <si>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</si>
  <si>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</si>
  <si>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</si>
  <si>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</si>
  <si>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</si>
  <si>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</si>
  <si>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</si>
  <si>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</si>
  <si>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</si>
  <si>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</si>
  <si>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</si>
  <si>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</si>
  <si>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</si>
  <si>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</si>
  <si>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</si>
  <si>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</si>
  <si>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</si>
  <si>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</si>
  <si>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</si>
  <si>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</si>
  <si>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</si>
  <si>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</si>
  <si>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</si>
  <si>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</si>
  <si>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</si>
  <si>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</si>
  <si>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</si>
  <si>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</si>
  <si>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</si>
  <si>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</si>
  <si>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</si>
  <si>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</si>
  <si>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</si>
  <si>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</si>
  <si>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</si>
  <si>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</si>
  <si>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</si>
  <si>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</si>
  <si>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</si>
  <si>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</si>
  <si>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</si>
  <si>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</si>
  <si>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</si>
  <si>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</si>
  <si>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</si>
  <si>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</si>
  <si>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</si>
  <si>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</si>
  <si>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</si>
  <si>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</si>
  <si>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</si>
  <si>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</si>
  <si>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</si>
  <si>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</si>
  <si>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</si>
  <si>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</si>
  <si>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</si>
  <si>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</si>
  <si>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</si>
  <si>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</si>
  <si>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</si>
  <si>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</si>
  <si>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</si>
  <si>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</si>
  <si>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</si>
  <si>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</si>
  <si>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</si>
  <si>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</si>
  <si>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</si>
  <si>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</si>
  <si>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</si>
  <si>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</si>
  <si>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</si>
  <si>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</si>
  <si>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</si>
  <si>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</si>
  <si>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</si>
  <si>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</si>
  <si>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</si>
  <si>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</si>
  <si>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</si>
  <si>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</si>
  <si>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</si>
  <si>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</si>
  <si>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</si>
  <si>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</si>
  <si>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</si>
  <si>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</si>
  <si>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</si>
  <si>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</si>
  <si>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</si>
  <si>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</si>
  <si>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</si>
  <si>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</si>
  <si>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</si>
  <si>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</si>
  <si>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</si>
  <si>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</si>
  <si>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</si>
  <si>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</si>
  <si>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</si>
  <si>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</si>
  <si>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</si>
  <si>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</si>
  <si>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</si>
  <si>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</si>
  <si>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</si>
  <si>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</si>
  <si>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</si>
  <si>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</si>
  <si>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</si>
  <si>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</si>
  <si>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</si>
  <si>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</si>
  <si>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</si>
  <si>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</si>
  <si>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</si>
  <si>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</si>
  <si>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</si>
  <si>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</si>
  <si>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</si>
  <si>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</si>
  <si>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</si>
  <si>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</si>
  <si>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</si>
  <si>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</si>
  <si>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</si>
  <si>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</si>
  <si>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</si>
  <si>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</si>
  <si>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</si>
  <si>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</si>
  <si>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</si>
  <si>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</si>
  <si>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</si>
  <si>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</si>
  <si>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</si>
  <si>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</si>
  <si>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</si>
  <si>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</si>
  <si>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</si>
  <si>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</si>
  <si>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</si>
  <si>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</si>
  <si>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</si>
  <si>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</si>
  <si>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</si>
  <si>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</si>
  <si>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</si>
  <si>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</si>
  <si>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</si>
  <si>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</si>
  <si>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</si>
  <si>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</si>
  <si>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</si>
  <si>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</si>
  <si>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</si>
  <si>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</si>
  <si>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</si>
  <si>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</si>
  <si>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</si>
  <si>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</si>
  <si>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</si>
  <si>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</si>
  <si>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</si>
  <si>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</si>
  <si>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</si>
  <si>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</si>
  <si>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</si>
  <si>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</si>
  <si>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</si>
  <si>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</si>
  <si>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</si>
  <si>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</si>
  <si>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</si>
  <si>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</si>
  <si>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</si>
  <si>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</si>
  <si>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</si>
  <si>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</si>
  <si>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</si>
  <si>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</si>
  <si>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</si>
  <si>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</si>
  <si>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</si>
  <si>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</si>
  <si>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</si>
  <si>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</si>
  <si>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</si>
  <si>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</si>
  <si>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</si>
  <si>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</si>
  <si>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</si>
  <si>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</si>
  <si>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</si>
  <si>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</si>
  <si>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</si>
  <si>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</si>
  <si>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</si>
  <si>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</si>
  <si>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</si>
  <si>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</si>
  <si>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</si>
  <si>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</si>
  <si>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</si>
  <si>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</si>
  <si>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</si>
  <si>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</si>
  <si>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</si>
  <si>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</si>
  <si>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</si>
  <si>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</si>
  <si>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</si>
  <si>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</si>
  <si>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</si>
  <si>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</si>
  <si>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</si>
  <si>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</si>
  <si>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</si>
  <si>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</si>
  <si>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</si>
  <si>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</si>
  <si>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</si>
  <si>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</si>
  <si>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</si>
  <si>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</si>
  <si>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</si>
  <si>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</si>
  <si>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</si>
  <si>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</si>
  <si>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</si>
  <si>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</si>
  <si>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</si>
  <si>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</si>
  <si>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</si>
  <si>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</si>
  <si>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</si>
  <si>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</si>
  <si>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</si>
  <si>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</si>
  <si>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</si>
  <si>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</si>
  <si>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</si>
  <si>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</si>
  <si>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</si>
  <si>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</si>
  <si>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</si>
  <si>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</si>
  <si>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</si>
  <si>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</si>
  <si>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</si>
  <si>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</si>
  <si>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</si>
  <si>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</si>
  <si>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</si>
  <si>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</si>
  <si>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</si>
  <si>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</si>
  <si>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</si>
  <si>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</si>
  <si>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</si>
  <si>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</si>
  <si>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</si>
  <si>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</si>
  <si>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</si>
  <si>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</si>
  <si>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</si>
  <si>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</si>
  <si>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</si>
  <si>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</si>
  <si>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</si>
  <si>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</si>
  <si>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</si>
  <si>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</si>
  <si>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</si>
  <si>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</si>
  <si>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</si>
  <si>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</si>
  <si>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</si>
  <si>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</si>
  <si>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</si>
  <si>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</si>
  <si>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</si>
  <si>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</si>
  <si>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</si>
  <si>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</si>
  <si>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</si>
  <si>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</si>
  <si>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</si>
  <si>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</si>
  <si>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</si>
  <si>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</si>
  <si>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</si>
  <si>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</si>
  <si>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</si>
  <si>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</si>
  <si>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</si>
  <si>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</si>
  <si>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</si>
  <si>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</si>
  <si>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</si>
  <si>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</si>
  <si>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</si>
  <si>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</si>
  <si>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</si>
  <si>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</si>
  <si>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</si>
  <si>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</si>
  <si>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</si>
  <si>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</si>
  <si>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</si>
  <si>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</si>
  <si>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</si>
  <si>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</si>
  <si>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</si>
  <si>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</si>
  <si>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</si>
  <si>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</si>
  <si>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</si>
  <si>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</si>
  <si>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</si>
  <si>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</si>
  <si>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</si>
  <si>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</si>
  <si>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</si>
  <si>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</si>
  <si>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</si>
  <si>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</si>
  <si>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</si>
  <si>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</si>
  <si>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</si>
  <si>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</si>
  <si>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</si>
  <si>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</si>
  <si>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</si>
  <si>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</si>
  <si>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</si>
  <si>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</si>
  <si>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</si>
  <si>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</si>
  <si>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</si>
  <si>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</si>
  <si>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</si>
  <si>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</si>
  <si>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</si>
  <si>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</si>
  <si>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</si>
  <si>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</si>
  <si>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</si>
  <si>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</si>
  <si>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</si>
  <si>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</si>
  <si>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</si>
  <si>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</si>
  <si>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</si>
  <si>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</si>
  <si>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</si>
  <si>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</si>
  <si>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</si>
  <si>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</si>
  <si>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</si>
  <si>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</si>
  <si>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</si>
  <si>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</si>
  <si>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</si>
  <si>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</si>
  <si>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</si>
  <si>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</si>
  <si>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</si>
  <si>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</si>
  <si>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</si>
  <si>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</si>
  <si>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</si>
  <si>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</si>
  <si>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</si>
  <si>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</si>
  <si>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</si>
  <si>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</si>
  <si>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</si>
  <si>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</si>
  <si>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</si>
  <si>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</si>
  <si>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</si>
  <si>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</si>
  <si>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</si>
  <si>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</si>
  <si>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</si>
  <si>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</si>
  <si>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</si>
  <si>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</si>
  <si>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</si>
  <si>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</si>
  <si>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</si>
  <si>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</si>
  <si>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</si>
  <si>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</si>
  <si>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</si>
  <si>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</si>
  <si>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</si>
  <si>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</si>
  <si>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</si>
  <si>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</si>
  <si>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</si>
  <si>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</si>
  <si>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</si>
  <si>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</si>
  <si>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</si>
  <si>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</si>
  <si>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</si>
  <si>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</si>
  <si>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</si>
  <si>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</si>
  <si>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</si>
  <si>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</si>
  <si>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</si>
  <si>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</si>
  <si>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</si>
  <si>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</si>
  <si>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</si>
  <si>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</si>
  <si>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</si>
  <si>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</si>
  <si>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</si>
  <si>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</si>
  <si>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</si>
  <si>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</si>
  <si>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</si>
  <si>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</si>
  <si>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</si>
  <si>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</si>
  <si>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</si>
  <si>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</si>
  <si>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</si>
  <si>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</si>
  <si>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</si>
  <si>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</si>
  <si>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</si>
  <si>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</si>
  <si>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</si>
  <si>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</si>
  <si>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</si>
  <si>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</si>
  <si>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</si>
  <si>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</si>
  <si>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</si>
  <si>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</si>
  <si>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</si>
  <si>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</si>
  <si>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</si>
  <si>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</si>
  <si>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</si>
  <si>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</si>
  <si>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</si>
  <si>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</si>
  <si>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</si>
  <si>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</si>
  <si>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</si>
  <si>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</si>
  <si>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</si>
  <si>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</si>
  <si>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</si>
  <si>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</si>
  <si>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</si>
  <si>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</si>
  <si>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</si>
  <si>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</si>
  <si>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</si>
  <si>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</si>
  <si>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</si>
  <si>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</si>
  <si>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</si>
  <si>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</si>
  <si>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</si>
  <si>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</si>
  <si>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</si>
  <si>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</si>
  <si>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</si>
  <si>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</si>
  <si>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</si>
  <si>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</si>
  <si>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</si>
  <si>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</si>
  <si>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</si>
  <si>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</si>
  <si>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</si>
  <si>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</si>
  <si>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</si>
  <si>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</si>
  <si>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</si>
  <si>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</si>
  <si>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</si>
  <si>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</si>
  <si>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</si>
  <si>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</si>
  <si>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</si>
  <si>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</si>
  <si>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</si>
  <si>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</si>
  <si>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</si>
  <si>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</si>
  <si>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</si>
  <si>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</si>
  <si>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</si>
  <si>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</si>
  <si>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</si>
  <si>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</si>
  <si>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</si>
  <si>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</si>
  <si>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</si>
  <si>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</si>
  <si>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</si>
  <si>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</si>
  <si>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</si>
  <si>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</si>
  <si>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</si>
  <si>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</si>
  <si>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</si>
  <si>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</si>
  <si>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</si>
  <si>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</si>
  <si>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</si>
  <si>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</si>
  <si>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</si>
  <si>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</si>
  <si>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</si>
  <si>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</si>
  <si>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</si>
  <si>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</si>
  <si>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</si>
  <si>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</si>
  <si>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</si>
  <si>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</si>
  <si>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</si>
  <si>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</si>
  <si>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</si>
  <si>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</si>
  <si>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</si>
  <si>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</si>
  <si>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</si>
  <si>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</si>
  <si>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</si>
  <si>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</si>
  <si>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</si>
  <si>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</si>
  <si>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</si>
  <si>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</si>
  <si>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</si>
  <si>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</si>
  <si>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</si>
  <si>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</si>
  <si>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</si>
  <si>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</si>
  <si>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</si>
  <si>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</si>
  <si>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</si>
  <si>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</si>
  <si>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</si>
  <si>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</si>
  <si>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</si>
  <si>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</si>
  <si>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</si>
  <si>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</si>
  <si>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</si>
  <si>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</si>
  <si>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</si>
  <si>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</si>
  <si>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</si>
  <si>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</si>
  <si>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</si>
  <si>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</si>
  <si>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</si>
  <si>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</si>
  <si>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</si>
  <si>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</si>
  <si>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</si>
  <si>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</si>
  <si>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</si>
  <si>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</si>
  <si>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</si>
  <si>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</si>
  <si>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</si>
  <si>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</si>
  <si>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</si>
  <si>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</si>
  <si>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</si>
  <si>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</si>
  <si>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</si>
  <si>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</si>
  <si>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</si>
  <si>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</si>
  <si>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</si>
  <si>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</si>
  <si>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</si>
  <si>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</si>
  <si>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</si>
  <si>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</si>
  <si>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</si>
  <si>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</si>
  <si>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</si>
  <si>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</si>
  <si>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</si>
  <si>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</si>
  <si>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</si>
  <si>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</si>
  <si>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</si>
  <si>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</si>
  <si>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</si>
  <si>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</si>
  <si>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</si>
  <si>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</si>
  <si>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</si>
  <si>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</si>
  <si>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</si>
  <si>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</si>
  <si>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</si>
  <si>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</si>
  <si>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</si>
  <si>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</si>
  <si>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</si>
  <si>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</si>
  <si>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</si>
  <si>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</si>
  <si>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</si>
  <si>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</si>
  <si>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</si>
  <si>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</si>
  <si>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</si>
  <si>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</si>
  <si>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</si>
  <si>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</si>
  <si>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</si>
  <si>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</si>
  <si>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</si>
  <si>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</si>
  <si>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</si>
  <si>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</si>
  <si>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</si>
  <si>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</si>
  <si>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</si>
  <si>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</si>
  <si>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</si>
  <si>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</si>
  <si>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</si>
  <si>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</si>
  <si>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</si>
  <si>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</si>
  <si>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</si>
  <si>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</si>
  <si>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</si>
  <si>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</si>
  <si>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</si>
  <si>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</si>
  <si>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</si>
  <si>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</si>
  <si>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</si>
  <si>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</si>
  <si>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</si>
  <si>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</si>
  <si>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</si>
  <si>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</si>
  <si>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</si>
  <si>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</si>
  <si>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</si>
  <si>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</si>
  <si>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</si>
  <si>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</si>
  <si>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</si>
  <si>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</si>
  <si>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</si>
  <si>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</si>
  <si>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</si>
  <si>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</si>
  <si>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</si>
  <si>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</si>
  <si>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</si>
  <si>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</si>
  <si>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</si>
  <si>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</si>
  <si>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</si>
  <si>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</si>
  <si>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</si>
  <si>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</si>
  <si>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</si>
  <si>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</si>
  <si>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</si>
  <si>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</si>
  <si>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</si>
  <si>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</si>
  <si>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</si>
  <si>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</si>
  <si>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</si>
  <si>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</si>
  <si>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</si>
  <si>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</si>
  <si>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</si>
  <si>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</si>
  <si>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</si>
  <si>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</si>
  <si>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</si>
  <si>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</si>
  <si>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</si>
  <si>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</si>
  <si>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</si>
  <si>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</si>
  <si>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</si>
  <si>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</si>
  <si>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</si>
  <si>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</si>
  <si>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</si>
  <si>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</si>
  <si>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</si>
  <si>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</si>
  <si>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</si>
  <si>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</si>
  <si>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</si>
  <si>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</si>
  <si>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</si>
  <si>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</si>
  <si>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</si>
  <si>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</si>
  <si>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</si>
  <si>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</si>
  <si>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</si>
  <si>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</si>
  <si>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</si>
  <si>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</si>
  <si>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</si>
  <si>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</si>
  <si>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</si>
  <si>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</si>
  <si>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</si>
  <si>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</si>
  <si>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</si>
  <si>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</si>
  <si>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</si>
  <si>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</si>
  <si>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</si>
  <si>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</si>
  <si>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</si>
  <si>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</si>
  <si>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</si>
  <si>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</si>
  <si>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</si>
  <si>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</si>
  <si>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</si>
  <si>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</si>
  <si>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</si>
  <si>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</si>
  <si>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</si>
  <si>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</si>
  <si>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</si>
  <si>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</si>
  <si>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</si>
  <si>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</si>
  <si>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</si>
  <si>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</si>
  <si>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</si>
  <si>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</si>
  <si>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</si>
  <si>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</si>
  <si>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</si>
  <si>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</si>
  <si>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</si>
  <si>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</si>
  <si>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</si>
  <si>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</si>
  <si>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</si>
  <si>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</si>
  <si>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</si>
  <si>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</si>
  <si>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</si>
  <si>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</si>
  <si>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</si>
  <si>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</si>
  <si>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</si>
  <si>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</si>
  <si>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</si>
  <si>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</si>
  <si>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</si>
  <si>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</si>
  <si>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</si>
  <si>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</si>
  <si>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</si>
  <si>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</si>
  <si>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</si>
  <si>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</si>
  <si>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</si>
  <si>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</si>
  <si>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</si>
  <si>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</si>
  <si>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</si>
  <si>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</si>
  <si>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</si>
  <si>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</si>
  <si>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</si>
  <si>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</si>
  <si>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</si>
  <si>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</si>
  <si>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</si>
  <si>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</si>
  <si>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</si>
  <si>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</si>
  <si>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</si>
  <si>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</si>
  <si>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</si>
  <si>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</si>
  <si>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</si>
  <si>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</si>
  <si>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</si>
  <si>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</si>
  <si>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</si>
  <si>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</si>
  <si>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</si>
  <si>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</si>
  <si>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</si>
  <si>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</si>
  <si>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</si>
  <si>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</si>
  <si>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</si>
  <si>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</si>
  <si>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</si>
  <si>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</si>
  <si>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</si>
  <si>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</si>
  <si>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</si>
  <si>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</si>
  <si>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</si>
  <si>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</si>
  <si>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</si>
  <si>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</si>
  <si>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</si>
  <si>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</si>
  <si>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</si>
  <si>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</si>
  <si>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</si>
  <si>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</si>
  <si>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</si>
  <si>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</si>
  <si>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</si>
  <si>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</si>
  <si>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</si>
  <si>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</si>
  <si>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</si>
  <si>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</si>
  <si>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</si>
  <si>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</si>
  <si>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</si>
  <si>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</si>
  <si>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</si>
  <si>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</si>
  <si>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</si>
  <si>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</si>
  <si>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</si>
  <si>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</si>
  <si>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</si>
  <si>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</si>
  <si>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</si>
  <si>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</si>
  <si>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</si>
  <si>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</si>
  <si>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</si>
  <si>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</si>
  <si>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</si>
  <si>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</si>
  <si>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</si>
  <si>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</si>
  <si>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</si>
  <si>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</si>
  <si>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</si>
  <si>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</si>
  <si>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</si>
  <si>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</si>
  <si>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</si>
  <si>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</si>
  <si>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</si>
  <si>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</si>
  <si>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</si>
  <si>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</si>
  <si>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</si>
  <si>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</si>
  <si>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</si>
  <si>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</si>
  <si>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</si>
  <si>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</si>
  <si>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</si>
  <si>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</si>
  <si>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</si>
  <si>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</si>
  <si>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</si>
  <si>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</si>
  <si>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</si>
  <si>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</si>
  <si>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</si>
  <si>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</si>
  <si>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</si>
  <si>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</si>
  <si>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</si>
  <si>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</si>
  <si>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</si>
  <si>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</si>
  <si>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</si>
  <si>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</si>
  <si>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</si>
  <si>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</si>
  <si>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</si>
  <si>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</si>
  <si>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</si>
  <si>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</si>
  <si>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</si>
  <si>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</si>
  <si>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</si>
  <si>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</si>
  <si>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</si>
  <si>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</si>
  <si>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</si>
  <si>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</si>
  <si>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</si>
  <si>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</si>
  <si>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</si>
  <si>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</si>
  <si>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</si>
  <si>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</si>
  <si>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</si>
  <si>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</si>
  <si>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</si>
  <si>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</si>
  <si>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</si>
  <si>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</si>
  <si>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</si>
  <si>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</si>
  <si>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</si>
  <si>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</si>
  <si>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</si>
  <si>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</si>
  <si>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</si>
  <si>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</si>
  <si>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</si>
  <si>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</si>
  <si>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</si>
  <si>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</si>
  <si>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</si>
  <si>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</si>
  <si>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</si>
  <si>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</si>
  <si>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</si>
  <si>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</si>
  <si>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</si>
  <si>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</si>
  <si>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</si>
  <si>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</si>
  <si>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</si>
  <si>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</si>
  <si>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</si>
  <si>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</si>
  <si>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</si>
  <si>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</si>
  <si>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</si>
  <si>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</si>
  <si>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</si>
  <si>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</si>
  <si>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</si>
  <si>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</si>
  <si>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</si>
  <si>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</si>
  <si>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</si>
  <si>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</si>
  <si>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</si>
  <si>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</si>
  <si>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</si>
  <si>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</si>
  <si>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</si>
  <si>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</si>
  <si>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</si>
  <si>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</si>
  <si>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</si>
  <si>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</si>
  <si>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</si>
  <si>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</si>
  <si>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</si>
  <si>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</si>
  <si>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</si>
  <si>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</si>
  <si>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</si>
  <si>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</si>
  <si>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</si>
  <si>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</si>
  <si>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</si>
  <si>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</si>
  <si>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</si>
  <si>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</si>
  <si>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</si>
  <si>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</si>
  <si>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</si>
  <si>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</si>
  <si>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</si>
  <si>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</si>
  <si>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</si>
  <si>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</si>
  <si>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</si>
  <si>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</si>
  <si>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</si>
  <si>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</si>
  <si>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</si>
  <si>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</si>
  <si>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</si>
  <si>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</si>
  <si>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</si>
  <si>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</si>
  <si>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</si>
  <si>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</si>
  <si>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</si>
  <si>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</si>
  <si>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</si>
  <si>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</si>
  <si>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</si>
  <si>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</si>
  <si>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</si>
  <si>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</si>
  <si>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</si>
  <si>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</si>
  <si>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</si>
  <si>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</si>
  <si>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</si>
  <si>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</si>
  <si>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</si>
  <si>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</si>
  <si>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</si>
  <si>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</si>
  <si>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</si>
  <si>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</si>
  <si>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</si>
  <si>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</si>
  <si>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</si>
  <si>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</si>
  <si>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</si>
  <si>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</si>
  <si>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</si>
  <si>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</si>
  <si>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</si>
  <si>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</si>
  <si>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</si>
  <si>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</si>
  <si>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</si>
  <si>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</si>
  <si>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</si>
  <si>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</si>
  <si>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</si>
  <si>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</si>
  <si>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</si>
  <si>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</si>
  <si>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</si>
  <si>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</si>
  <si>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</si>
  <si>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</si>
  <si>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</si>
  <si>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</si>
  <si>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</si>
  <si>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</si>
  <si>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</si>
  <si>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</si>
  <si>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</si>
  <si>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</si>
  <si>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</si>
  <si>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</si>
  <si>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</si>
  <si>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</si>
  <si>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</si>
  <si>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</si>
  <si>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</si>
  <si>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</si>
  <si>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</si>
  <si>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</si>
  <si>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</si>
  <si>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</si>
  <si>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</si>
  <si>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</si>
  <si>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</si>
  <si>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</si>
  <si>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</si>
  <si>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</si>
  <si>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</si>
  <si>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</si>
  <si>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</si>
  <si>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</si>
  <si>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</si>
  <si>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</si>
  <si>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</si>
  <si>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</si>
  <si>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</si>
  <si>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</si>
  <si>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</si>
  <si>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</si>
  <si>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</si>
  <si>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</si>
  <si>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</si>
  <si>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</si>
  <si>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</si>
  <si>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</si>
  <si>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</si>
  <si>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</si>
  <si>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</si>
  <si>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</si>
  <si>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</si>
  <si>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</si>
  <si>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</si>
  <si>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</si>
  <si>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</si>
  <si>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</si>
  <si>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</si>
  <si>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</si>
  <si>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</si>
  <si>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</si>
  <si>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</si>
  <si>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</si>
  <si>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</si>
  <si>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</si>
  <si>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</si>
  <si>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</si>
  <si>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</si>
  <si>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</si>
  <si>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</si>
  <si>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</si>
  <si>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</si>
  <si>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</si>
  <si>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</si>
  <si>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</si>
  <si>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</si>
  <si>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</si>
  <si>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</si>
  <si>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</si>
  <si>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</si>
  <si>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</si>
  <si>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</si>
  <si>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</si>
  <si>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</si>
  <si>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</si>
  <si>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</si>
  <si>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</si>
  <si>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</si>
  <si>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</si>
  <si>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</si>
  <si>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</si>
  <si>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</si>
  <si>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</si>
  <si>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</si>
  <si>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</si>
  <si>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</si>
  <si>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</si>
  <si>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</si>
  <si>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</si>
  <si>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</si>
  <si>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</si>
  <si>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</si>
  <si>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</si>
  <si>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</si>
  <si>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</si>
  <si>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</si>
  <si>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</si>
  <si>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</si>
  <si>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</si>
  <si>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</si>
  <si>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</si>
  <si>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</si>
  <si>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</si>
  <si>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</si>
  <si>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</si>
  <si>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</si>
  <si>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</si>
  <si>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</si>
  <si>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</si>
  <si>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</si>
  <si>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</si>
  <si>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</si>
  <si>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</si>
  <si>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</si>
  <si>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</si>
  <si>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</si>
  <si>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</si>
  <si>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</si>
  <si>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</si>
  <si>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</si>
  <si>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</si>
  <si>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</si>
  <si>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</si>
  <si>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</si>
  <si>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</si>
  <si>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</si>
  <si>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</si>
  <si>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</si>
  <si>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</si>
  <si>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</si>
  <si>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</si>
  <si>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</si>
  <si>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</si>
  <si>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</si>
  <si>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</si>
  <si>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</si>
  <si>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</si>
  <si>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</si>
  <si>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</si>
  <si>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</si>
  <si>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</si>
  <si>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</si>
  <si>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</si>
  <si>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</si>
  <si>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</si>
  <si>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</si>
  <si>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</si>
  <si>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</si>
  <si>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</si>
  <si>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</si>
  <si>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</si>
  <si>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</si>
  <si>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</si>
  <si>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</si>
  <si>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</si>
  <si>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</si>
  <si>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</si>
  <si>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</si>
  <si>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</si>
  <si>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</si>
  <si>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</si>
  <si>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</si>
  <si>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</si>
  <si>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</si>
  <si>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</si>
  <si>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</si>
  <si>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</si>
  <si>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</si>
  <si>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</si>
  <si>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</si>
  <si>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</si>
  <si>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</si>
  <si>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</si>
  <si>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</si>
  <si>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</si>
  <si>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</si>
  <si>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</si>
  <si>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</si>
  <si>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</si>
  <si>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</si>
  <si>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</si>
  <si>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</si>
  <si>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</si>
  <si>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</si>
  <si>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</si>
  <si>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</si>
  <si>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</si>
  <si>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</si>
  <si>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</si>
  <si>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</si>
  <si>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</si>
  <si>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</si>
  <si>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</si>
  <si>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</si>
  <si>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</si>
  <si>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</si>
  <si>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</si>
  <si>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</si>
  <si>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</si>
  <si>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</si>
  <si>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</si>
  <si>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</si>
  <si>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</si>
  <si>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</si>
  <si>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</si>
  <si>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</si>
  <si>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</si>
  <si>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</si>
  <si>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</si>
  <si>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</si>
  <si>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</si>
  <si>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</si>
  <si>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</si>
  <si>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</si>
  <si>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</si>
  <si>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</si>
  <si>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</si>
  <si>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</si>
  <si>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</si>
  <si>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</si>
  <si>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</si>
  <si>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</si>
  <si>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</si>
  <si>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</si>
  <si>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</si>
  <si>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</si>
  <si>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</si>
  <si>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</si>
  <si>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</si>
  <si>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</si>
  <si>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</si>
  <si>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</si>
  <si>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</si>
  <si>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</si>
  <si>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</si>
  <si>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</si>
  <si>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</si>
  <si>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</si>
  <si>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</si>
  <si>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</si>
  <si>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</si>
  <si>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</si>
  <si>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</si>
  <si>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</si>
  <si>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</si>
  <si>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</si>
  <si>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</si>
  <si>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</si>
  <si>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</si>
  <si>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</si>
  <si>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</si>
  <si>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</si>
  <si>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</si>
  <si>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</si>
  <si>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</si>
  <si>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</si>
  <si>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</si>
  <si>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</si>
  <si>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</si>
  <si>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</si>
  <si>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</si>
  <si>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</si>
  <si>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</si>
  <si>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</si>
  <si>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</si>
  <si>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</si>
  <si>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</si>
  <si>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</si>
  <si>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</si>
  <si>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</si>
  <si>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</si>
  <si>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</si>
  <si>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</si>
  <si>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</si>
  <si>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</si>
  <si>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</si>
  <si>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</si>
  <si>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</si>
  <si>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</si>
  <si>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</si>
  <si>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</si>
  <si>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</si>
  <si>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</si>
  <si>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</si>
  <si>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</si>
  <si>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</si>
  <si>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</si>
  <si>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</si>
  <si>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</si>
  <si>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</si>
  <si>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</si>
  <si>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</si>
  <si>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</si>
  <si>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</si>
  <si>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</si>
  <si>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</si>
  <si>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</si>
  <si>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</si>
  <si>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</si>
  <si>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</si>
  <si>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</si>
  <si>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</si>
  <si>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</si>
  <si>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</si>
  <si>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</si>
  <si>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</si>
  <si>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</si>
  <si>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</si>
  <si>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</si>
  <si>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</si>
  <si>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</si>
  <si>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</si>
  <si>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</si>
  <si>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</si>
  <si>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</si>
  <si>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</si>
  <si>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</si>
  <si>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</si>
  <si>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</si>
  <si>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</si>
  <si>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</si>
  <si>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</si>
  <si>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</si>
  <si>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</si>
  <si>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</si>
  <si>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</si>
  <si>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</si>
  <si>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</si>
  <si>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</si>
  <si>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</si>
  <si>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</si>
  <si>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</si>
  <si>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</si>
  <si>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</si>
  <si>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</si>
  <si>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</si>
  <si>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</si>
  <si>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</si>
  <si>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</si>
  <si>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</si>
  <si>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</si>
  <si>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</si>
  <si>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</si>
  <si>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</si>
  <si>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</si>
  <si>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</si>
  <si>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</si>
  <si>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</si>
  <si>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</si>
  <si>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</si>
  <si>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</si>
  <si>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</si>
  <si>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</si>
  <si>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</si>
  <si>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</si>
  <si>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</si>
  <si>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</si>
  <si>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</si>
  <si>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</si>
  <si>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</si>
  <si>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</si>
  <si>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</si>
  <si>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</si>
  <si>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</si>
  <si>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</si>
  <si>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</si>
  <si>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</si>
  <si>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</si>
  <si>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</si>
  <si>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</si>
  <si>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</si>
  <si>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</si>
  <si>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</si>
  <si>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</si>
  <si>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</si>
  <si>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</si>
  <si>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</si>
  <si>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</si>
  <si>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</si>
  <si>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</si>
  <si>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</si>
  <si>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</si>
  <si>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</si>
  <si>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</si>
  <si>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</si>
  <si>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</si>
  <si>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</si>
  <si>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</si>
  <si>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</si>
  <si>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</si>
  <si>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</si>
  <si>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</si>
  <si>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</si>
  <si>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</si>
  <si>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</si>
  <si>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</si>
  <si>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</si>
  <si>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</si>
  <si>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</si>
  <si>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</si>
  <si>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</si>
  <si>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</si>
  <si>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</si>
  <si>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</si>
  <si>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</si>
  <si>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</si>
  <si>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</si>
  <si>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</si>
  <si>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</si>
  <si>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</si>
  <si>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</si>
  <si>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</si>
  <si>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</si>
  <si>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</si>
  <si>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</si>
  <si>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</si>
  <si>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</si>
  <si>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</si>
  <si>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</si>
  <si>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</si>
  <si>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</si>
  <si>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</si>
  <si>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</si>
  <si>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</si>
  <si>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</si>
  <si>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</si>
  <si>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</si>
  <si>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</si>
  <si>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</si>
  <si>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</si>
  <si>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</si>
  <si>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</si>
  <si>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</si>
  <si>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</si>
  <si>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</si>
  <si>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</si>
  <si>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</si>
  <si>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</si>
  <si>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</si>
  <si>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</si>
  <si>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</si>
  <si>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</si>
  <si>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</si>
  <si>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</si>
  <si>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</si>
  <si>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</si>
  <si>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</si>
  <si>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</si>
  <si>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</si>
  <si>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</si>
  <si>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</si>
  <si>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</si>
  <si>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</si>
  <si>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</si>
  <si>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</si>
  <si>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</si>
  <si>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</si>
  <si>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</si>
  <si>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</si>
  <si>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</si>
  <si>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</si>
  <si>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</si>
  <si>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</si>
  <si>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</si>
  <si>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</si>
  <si>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</si>
  <si>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</si>
  <si>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</si>
  <si>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</si>
  <si>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</si>
  <si>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</si>
  <si>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</si>
  <si>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</si>
  <si>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</si>
  <si>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</si>
  <si>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</si>
  <si>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</si>
  <si>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</si>
  <si>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</si>
  <si>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</si>
  <si>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</si>
  <si>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</si>
  <si>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</si>
  <si>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</si>
  <si>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</si>
  <si>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</si>
  <si>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</si>
  <si>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</si>
  <si>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</si>
  <si>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</si>
  <si>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</si>
  <si>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</si>
  <si>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</si>
  <si>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</si>
  <si>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</si>
  <si>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</si>
  <si>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</si>
  <si>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</si>
  <si>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</si>
  <si>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</si>
  <si>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</si>
  <si>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</si>
  <si>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</si>
  <si>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</si>
  <si>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</si>
  <si>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</si>
  <si>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</si>
  <si>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</si>
  <si>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</si>
  <si>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</si>
  <si>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</si>
  <si>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</si>
  <si>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</si>
  <si>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</si>
  <si>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</si>
  <si>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</si>
  <si>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</si>
  <si>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</si>
  <si>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</si>
  <si>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</si>
  <si>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</si>
  <si>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</si>
  <si>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</si>
  <si>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</si>
  <si>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</si>
  <si>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</si>
  <si>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</si>
  <si>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</si>
  <si>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</si>
  <si>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</si>
  <si>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</si>
  <si>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</si>
  <si>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</si>
  <si>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</si>
  <si>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</si>
  <si>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</si>
  <si>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</si>
  <si>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</si>
  <si>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</si>
  <si>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</si>
  <si>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</si>
  <si>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</si>
  <si>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</si>
  <si>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</si>
  <si>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</si>
  <si>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</si>
  <si>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</si>
  <si>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</si>
  <si>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</si>
  <si>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</si>
  <si>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</si>
  <si>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</si>
  <si>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</si>
  <si>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</si>
  <si>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</si>
  <si>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</si>
  <si>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</si>
  <si>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</si>
  <si>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</si>
  <si>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</si>
  <si>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</si>
  <si>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</si>
  <si>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</si>
  <si>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</si>
  <si>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</si>
  <si>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</si>
  <si>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</si>
  <si>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</si>
  <si>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</si>
  <si>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</si>
  <si>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</si>
  <si>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</si>
  <si>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</si>
  <si>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</si>
  <si>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</si>
  <si>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</si>
  <si>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</si>
  <si>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</si>
  <si>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</si>
  <si>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</si>
  <si>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</si>
  <si>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</si>
  <si>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</si>
  <si>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</si>
  <si>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</si>
  <si>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</si>
  <si>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</si>
  <si>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</si>
  <si>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</si>
  <si>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</si>
  <si>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</si>
  <si>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</si>
  <si>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</si>
  <si>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</si>
  <si>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</si>
  <si>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</si>
  <si>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</si>
  <si>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</si>
  <si>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</si>
  <si>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</si>
  <si>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</si>
  <si>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</si>
  <si>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</si>
  <si>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</si>
  <si>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</si>
  <si>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</si>
  <si>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</si>
  <si>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</si>
  <si>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</si>
  <si>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</si>
  <si>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</si>
  <si>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</si>
  <si>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</si>
  <si>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</si>
  <si>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</si>
  <si>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</si>
  <si>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</si>
  <si>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</si>
  <si>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</si>
  <si>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</si>
  <si>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</si>
  <si>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</si>
  <si>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</si>
  <si>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</si>
  <si>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</si>
  <si>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</si>
  <si>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</si>
  <si>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</si>
  <si>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</si>
  <si>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</si>
  <si>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</si>
  <si>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</si>
  <si>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</si>
  <si>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</si>
  <si>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</si>
  <si>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</si>
  <si>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</si>
  <si>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</si>
  <si>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</si>
  <si>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</si>
  <si>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</si>
  <si>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</si>
  <si>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</si>
  <si>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</si>
  <si>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</si>
  <si>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</si>
  <si>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</si>
  <si>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</si>
  <si>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</si>
  <si>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</si>
  <si>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</si>
  <si>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</si>
  <si>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</si>
  <si>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</si>
  <si>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</si>
  <si>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</si>
  <si>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</si>
  <si>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</si>
  <si>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</si>
  <si>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</si>
  <si>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</si>
  <si>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</si>
  <si>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</si>
  <si>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</si>
  <si>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</si>
  <si>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</si>
  <si>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</si>
  <si>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</si>
  <si>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</si>
  <si>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</si>
  <si>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</si>
  <si>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</si>
  <si>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</si>
  <si>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</si>
  <si>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</si>
  <si>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</si>
  <si>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</si>
  <si>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</si>
  <si>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</si>
  <si>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</si>
  <si>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</si>
  <si>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</si>
  <si>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</si>
  <si>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</si>
  <si>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</si>
  <si>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</si>
  <si>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</si>
  <si>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</si>
  <si>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</si>
  <si>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</si>
  <si>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</si>
  <si>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</si>
  <si>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</si>
  <si>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</si>
  <si>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</si>
  <si>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</si>
  <si>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</si>
  <si>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</si>
  <si>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</si>
  <si>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</si>
  <si>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</si>
  <si>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</si>
  <si>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</si>
  <si>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</si>
  <si>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</si>
  <si>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</si>
  <si>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</si>
  <si>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</si>
  <si>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</si>
  <si>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</si>
  <si>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</si>
  <si>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</si>
  <si>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</si>
  <si>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</si>
  <si>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</si>
  <si>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</si>
  <si>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</si>
  <si>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</si>
  <si>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</si>
  <si>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</si>
  <si>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</si>
  <si>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</si>
  <si>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</si>
  <si>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</si>
  <si>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</si>
  <si>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</si>
  <si>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</si>
  <si>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</si>
  <si>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</si>
  <si>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</si>
  <si>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</si>
  <si>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</si>
  <si>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</si>
  <si>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</si>
  <si>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</si>
  <si>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</si>
  <si>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</si>
  <si>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</si>
  <si>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</si>
  <si>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</si>
  <si>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</si>
  <si>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</si>
  <si>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</si>
  <si>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</si>
  <si>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</si>
  <si>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</si>
  <si>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</si>
  <si>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</si>
  <si>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</si>
  <si>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</si>
  <si>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</si>
  <si>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</si>
  <si>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</si>
  <si>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</si>
  <si>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</si>
  <si>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</si>
  <si>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</si>
  <si>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</si>
  <si>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</si>
  <si>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</si>
  <si>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</si>
  <si>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</si>
  <si>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</si>
  <si>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</si>
  <si>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</si>
  <si>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</si>
  <si>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</si>
  <si>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</si>
  <si>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</si>
  <si>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</si>
  <si>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</si>
  <si>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</si>
  <si>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</si>
  <si>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</si>
  <si>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</si>
  <si>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</si>
  <si>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</si>
  <si>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</si>
  <si>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</si>
  <si>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</si>
  <si>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</si>
  <si>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</si>
  <si>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</si>
  <si>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</si>
  <si>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</si>
  <si>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</si>
  <si>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</si>
  <si>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</si>
  <si>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</si>
  <si>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</si>
  <si>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</si>
  <si>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</si>
  <si>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</si>
  <si>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</si>
  <si>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</si>
  <si>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</si>
  <si>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</si>
  <si>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</si>
  <si>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</si>
  <si>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</si>
  <si>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</si>
  <si>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</si>
  <si>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</si>
  <si>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</si>
  <si>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</si>
  <si>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</si>
  <si>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</si>
  <si>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</si>
  <si>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</si>
  <si>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</si>
  <si>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</si>
  <si>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</si>
  <si>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</si>
  <si>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</si>
  <si>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</si>
  <si>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</si>
  <si>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</si>
  <si>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</si>
  <si>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</si>
  <si>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</si>
  <si>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</si>
  <si>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</si>
  <si>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</si>
  <si>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</si>
  <si>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</si>
  <si>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</si>
  <si>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</si>
  <si>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</si>
  <si>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</si>
  <si>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</si>
  <si>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</si>
  <si>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</si>
  <si>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</si>
  <si>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</si>
  <si>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</si>
  <si>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</si>
  <si>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</si>
  <si>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</si>
  <si>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</si>
  <si>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</si>
  <si>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</si>
  <si>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</si>
  <si>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</si>
  <si>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</si>
  <si>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</si>
  <si>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</si>
  <si>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</si>
  <si>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</si>
  <si>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</si>
  <si>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</si>
  <si>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</si>
  <si>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</si>
  <si>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</si>
  <si>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</si>
  <si>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</si>
  <si>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</si>
  <si>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</si>
  <si>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</si>
  <si>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</si>
  <si>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</si>
  <si>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</si>
  <si>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</si>
  <si>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</si>
  <si>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</si>
  <si>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</si>
  <si>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</si>
  <si>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</si>
  <si>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</si>
  <si>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</si>
  <si>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</si>
  <si>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</si>
  <si>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</si>
  <si>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</si>
  <si>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</si>
  <si>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</si>
  <si>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</si>
  <si>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</si>
  <si>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</si>
  <si>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</si>
  <si>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</si>
  <si>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</si>
  <si>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</si>
  <si>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</si>
  <si>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</si>
  <si>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</si>
  <si>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</si>
  <si>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</si>
  <si>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</si>
  <si>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</si>
  <si>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</si>
  <si>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</si>
  <si>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</si>
  <si>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</si>
  <si>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</si>
  <si>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</si>
  <si>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</si>
  <si>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</si>
  <si>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</si>
  <si>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</si>
  <si>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</si>
  <si>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</si>
  <si>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</si>
  <si>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</si>
  <si>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</si>
  <si>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</si>
  <si>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</si>
  <si>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</si>
  <si>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</si>
  <si>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</si>
  <si>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</si>
  <si>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</si>
  <si>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</si>
  <si>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</si>
  <si>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</si>
  <si>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</si>
  <si>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</si>
  <si>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</si>
  <si>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</si>
  <si>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</si>
  <si>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</si>
  <si>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</si>
  <si>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</si>
  <si>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</si>
  <si>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</si>
  <si>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</si>
  <si>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</si>
  <si>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</si>
  <si>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</si>
  <si>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</si>
  <si>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</si>
  <si>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</si>
  <si>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</si>
  <si>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</si>
  <si>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</si>
  <si>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</si>
  <si>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</si>
  <si>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</si>
  <si>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</si>
  <si>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</si>
  <si>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</si>
  <si>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</si>
  <si>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</si>
  <si>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</si>
  <si>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</si>
  <si>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</si>
  <si>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</si>
  <si>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</si>
  <si>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</si>
  <si>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</si>
  <si>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</si>
  <si>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</si>
  <si>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</si>
  <si>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</si>
  <si>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</si>
  <si>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</si>
  <si>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</si>
  <si>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</si>
  <si>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</si>
  <si>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</si>
  <si>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</si>
  <si>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</si>
  <si>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</si>
  <si>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</si>
  <si>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</si>
  <si>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</si>
  <si>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</si>
  <si>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</si>
  <si>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</si>
  <si>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</si>
  <si>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</si>
  <si>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</si>
  <si>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</si>
  <si>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</si>
  <si>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</si>
  <si>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</si>
  <si>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</si>
  <si>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</si>
  <si>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</si>
  <si>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</si>
  <si>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</si>
  <si>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</si>
  <si>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</si>
  <si>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</si>
  <si>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</si>
  <si>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</si>
  <si>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</si>
  <si>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</si>
  <si>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</si>
  <si>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</si>
  <si>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</si>
  <si>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</si>
  <si>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</si>
  <si>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</si>
  <si>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</si>
  <si>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</si>
  <si>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</si>
  <si>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</si>
  <si>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</si>
  <si>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</si>
  <si>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</si>
  <si>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</si>
  <si>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</si>
  <si>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</si>
  <si>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</si>
  <si>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</si>
  <si>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</si>
  <si>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</si>
  <si>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</si>
  <si>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</si>
  <si>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</si>
  <si>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</si>
  <si>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</si>
  <si>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</si>
  <si>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</si>
  <si>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</si>
  <si>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</si>
  <si>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</si>
  <si>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</si>
  <si>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</si>
  <si>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</si>
  <si>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</si>
  <si>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</si>
  <si>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</si>
  <si>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</si>
  <si>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</si>
  <si>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</si>
  <si>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</si>
  <si>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</si>
  <si>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</si>
  <si>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</si>
  <si>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</si>
  <si>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</si>
  <si>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</si>
  <si>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</si>
  <si>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</si>
  <si>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</si>
  <si>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</si>
  <si>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</si>
  <si>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</si>
  <si>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</si>
  <si>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</si>
  <si>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</si>
  <si>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</si>
  <si>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</si>
  <si>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</si>
  <si>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</si>
  <si>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</si>
  <si>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</si>
  <si>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</si>
  <si>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</si>
  <si>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</si>
  <si>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</si>
  <si>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</si>
  <si>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</si>
  <si>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</si>
  <si>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</si>
  <si>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</si>
  <si>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</si>
  <si>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</si>
  <si>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</si>
  <si>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</si>
  <si>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</si>
  <si>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</si>
  <si>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</si>
  <si>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</si>
  <si>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</si>
  <si>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</si>
  <si>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</si>
  <si>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</si>
  <si>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</si>
  <si>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</si>
  <si>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</si>
  <si>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</si>
  <si>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</si>
  <si>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</si>
  <si>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</si>
  <si>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</si>
  <si>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</si>
  <si>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</si>
  <si>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</si>
  <si>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</si>
  <si>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</si>
  <si>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</si>
  <si>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</si>
  <si>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</si>
  <si>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</si>
  <si>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</si>
  <si>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</si>
  <si>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</si>
  <si>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</si>
  <si>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</si>
  <si>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</si>
  <si>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</si>
  <si>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</si>
  <si>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</si>
  <si>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</si>
  <si>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</si>
  <si>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</si>
  <si>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</si>
  <si>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</si>
  <si>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</si>
  <si>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</si>
  <si>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</si>
  <si>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</si>
  <si>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</si>
  <si>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</si>
  <si>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</si>
  <si>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</si>
  <si>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</si>
  <si>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</si>
  <si>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</si>
  <si>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</si>
  <si>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</si>
  <si>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</si>
  <si>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</si>
  <si>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</si>
  <si>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</si>
  <si>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</si>
  <si>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</si>
  <si>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</si>
  <si>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</si>
  <si>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</si>
  <si>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</si>
  <si>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</si>
  <si>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</si>
  <si>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</si>
  <si>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</si>
  <si>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</si>
  <si>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</si>
  <si>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</si>
  <si>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</si>
  <si>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</si>
  <si>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</si>
  <si>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</si>
  <si>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</si>
  <si>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</si>
  <si>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</si>
  <si>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</si>
  <si>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</si>
  <si>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</si>
  <si>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</si>
  <si>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</si>
  <si>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</si>
  <si>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</si>
  <si>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</si>
  <si>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</si>
  <si>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</si>
  <si>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</si>
  <si>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</si>
  <si>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</si>
  <si>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</si>
  <si>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</si>
  <si>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</si>
  <si>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</si>
  <si>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</si>
  <si>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</si>
  <si>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</si>
  <si>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</si>
  <si>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</si>
  <si>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</si>
  <si>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</si>
  <si>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</si>
  <si>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</si>
  <si>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</si>
  <si>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</si>
  <si>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</si>
  <si>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</si>
  <si>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</si>
  <si>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</si>
  <si>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</si>
  <si>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</si>
  <si>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</si>
  <si>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</si>
  <si>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</si>
  <si>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</si>
  <si>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</si>
  <si>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</si>
  <si>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</si>
  <si>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</si>
  <si>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</si>
  <si>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</si>
  <si>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</si>
  <si>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</si>
  <si>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</si>
  <si>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</si>
  <si>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</si>
  <si>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</si>
  <si>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</si>
  <si>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</si>
  <si>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</si>
  <si>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</si>
  <si>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</si>
  <si>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</si>
  <si>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</si>
  <si>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</si>
  <si>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</si>
  <si>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</si>
  <si>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</si>
  <si>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</si>
  <si>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</si>
  <si>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</si>
  <si>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</si>
  <si>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</si>
  <si>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</si>
  <si>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</si>
  <si>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</si>
  <si>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</si>
  <si>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</si>
  <si>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</si>
  <si>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</si>
  <si>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</si>
  <si>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</si>
  <si>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</si>
  <si>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</si>
  <si>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</si>
  <si>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</si>
  <si>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</si>
  <si>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</si>
  <si>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</si>
  <si>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</si>
  <si>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</si>
  <si>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</si>
  <si>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</si>
  <si>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</si>
  <si>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</si>
  <si>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</si>
  <si>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</si>
  <si>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</si>
  <si>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</si>
  <si>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</si>
  <si>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</si>
  <si>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</si>
  <si>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</si>
  <si>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</si>
  <si>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</si>
  <si>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</si>
  <si>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</si>
  <si>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</si>
  <si>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</si>
  <si>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</si>
  <si>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</si>
  <si>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</si>
  <si>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</si>
  <si>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</si>
  <si>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</si>
  <si>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</si>
  <si>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</si>
  <si>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</si>
  <si>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</si>
  <si>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</si>
  <si>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</si>
  <si>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</si>
  <si>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</si>
  <si>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</si>
  <si>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</si>
  <si>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</si>
  <si>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</si>
  <si>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</si>
  <si>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</si>
  <si>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</si>
  <si>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</si>
  <si>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</si>
  <si>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</si>
  <si>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</si>
  <si>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</si>
  <si>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</si>
  <si>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</si>
  <si>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</si>
  <si>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</si>
  <si>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</si>
  <si>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</si>
  <si>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</si>
  <si>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</si>
  <si>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</si>
  <si>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</si>
  <si>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</si>
  <si>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</si>
  <si>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</si>
  <si>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</si>
  <si>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</si>
  <si>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</si>
  <si>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</si>
  <si>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</si>
  <si>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</si>
  <si>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</si>
  <si>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</si>
  <si>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</si>
  <si>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</si>
  <si>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</si>
  <si>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</si>
  <si>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</si>
  <si>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</si>
  <si>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</si>
  <si>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</si>
  <si>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</si>
  <si>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</si>
  <si>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</si>
  <si>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</si>
  <si>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</si>
  <si>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</si>
  <si>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</si>
  <si>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</si>
  <si>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</si>
  <si>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</si>
  <si>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</si>
  <si>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</si>
  <si>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</si>
  <si>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</si>
  <si>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</si>
  <si>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</si>
  <si>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</si>
  <si>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</si>
  <si>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</si>
  <si>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</si>
  <si>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</si>
  <si>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</si>
  <si>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</si>
  <si>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</si>
  <si>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</si>
  <si>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</si>
  <si>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</si>
  <si>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</si>
  <si>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</si>
  <si>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</si>
  <si>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</si>
  <si>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</si>
  <si>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</si>
  <si>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</si>
  <si>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</si>
  <si>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</si>
  <si>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</si>
  <si>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</si>
  <si>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</si>
  <si>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</si>
  <si>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</si>
  <si>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</si>
  <si>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</si>
  <si>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</si>
  <si>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</si>
  <si>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</si>
  <si>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</si>
  <si>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</si>
  <si>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</si>
  <si>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</si>
  <si>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</si>
  <si>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</si>
  <si>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</si>
  <si>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</si>
  <si>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</si>
  <si>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</si>
  <si>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</si>
  <si>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</si>
  <si>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</si>
  <si>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</si>
  <si>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</si>
  <si>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</si>
  <si>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</si>
  <si>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</si>
  <si>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</si>
  <si>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</si>
  <si>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</si>
  <si>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</si>
  <si>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</si>
  <si>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</si>
  <si>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</si>
  <si>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</si>
  <si>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</si>
  <si>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</si>
  <si>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</si>
  <si>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</si>
  <si>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</si>
  <si>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</si>
  <si>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</si>
  <si>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</si>
  <si>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</si>
  <si>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</si>
  <si>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</si>
  <si>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</si>
  <si>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</si>
  <si>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</si>
  <si>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</si>
  <si>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</si>
  <si>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</si>
  <si>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</si>
  <si>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09 Enero de 2021</t>
  </si>
  <si>
    <t>Alvarez Eusebio, Wascar Antonio</t>
  </si>
  <si>
    <t>Unidad de Monitoreo</t>
  </si>
  <si>
    <t>1 Gaveta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</si>
</sst>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7" fillId="47" borderId="36" xfId="0" applyFont="1" applyFill="1" applyBorder="1" applyAlignment="1">
      <alignment horizontal="center" wrapText="1"/>
    </xf>
    <xf numFmtId="0" fontId="7" fillId="47" borderId="37" xfId="0" applyFont="1" applyFill="1" applyBorder="1" applyAlignment="1">
      <alignment horizontal="center" wrapText="1"/>
    </xf>
    <xf numFmtId="0" fontId="42" fillId="45" borderId="39" xfId="0" applyFont="1" applyFill="1" applyBorder="1" applyAlignment="1">
      <alignment horizontal="center" wrapText="1"/>
    </xf>
    <xf numFmtId="0" fontId="11" fillId="5" borderId="68" xfId="0" applyFont="1" applyFill="1" applyBorder="1" applyAlignment="1">
      <alignment horizontal="center" wrapText="1"/>
    </xf>
    <xf numFmtId="0" fontId="44" fillId="42" borderId="56" xfId="0" applyFont="1" applyFill="1" applyBorder="1" applyAlignment="1">
      <alignment horizontal="center" wrapText="1"/>
    </xf>
    <xf numFmtId="0" fontId="44" fillId="42" borderId="48" xfId="0" applyFont="1" applyFill="1" applyBorder="1" applyAlignment="1">
      <alignment horizont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7" fillId="0" borderId="36" xfId="0" applyNumberFormat="1" applyFont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76"/>
      <tableStyleElement type="headerRow" dxfId="475"/>
      <tableStyleElement type="totalRow" dxfId="474"/>
      <tableStyleElement type="firstColumn" dxfId="473"/>
      <tableStyleElement type="lastColumn" dxfId="472"/>
      <tableStyleElement type="firstRowStripe" dxfId="471"/>
      <tableStyleElement type="firstColumnStripe" dxfId="4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8"/>
  <sheetViews>
    <sheetView tabSelected="1" topLeftCell="K1" zoomScaleNormal="100" workbookViewId="0">
      <pane ySplit="4" topLeftCell="A64" activePane="bottomLeft" state="frozen"/>
      <selection pane="bottomLeft" activeCell="Q68" sqref="Q68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5" style="48" bestFit="1" customWidth="1"/>
    <col min="4" max="4" width="26.140625" style="71" bestFit="1" customWidth="1"/>
    <col min="5" max="5" width="11.140625" style="85" bestFit="1" customWidth="1"/>
    <col min="6" max="6" width="11.42578125" style="49" bestFit="1" customWidth="1"/>
    <col min="7" max="7" width="57.42578125" style="49" bestFit="1" customWidth="1"/>
    <col min="8" max="11" width="6.28515625" style="49" bestFit="1" customWidth="1"/>
    <col min="12" max="12" width="47.28515625" style="49" bestFit="1" customWidth="1"/>
    <col min="13" max="13" width="18.140625" style="71" bestFit="1" customWidth="1"/>
    <col min="14" max="14" width="16.42578125" style="87" bestFit="1" customWidth="1"/>
    <col min="15" max="15" width="33.85546875" style="87" bestFit="1" customWidth="1"/>
    <col min="16" max="16" width="22.140625" style="75" bestFit="1" customWidth="1"/>
    <col min="17" max="17" width="47.28515625" style="67" bestFit="1" customWidth="1"/>
    <col min="18" max="16384" width="26.14062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2501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17" t="s">
        <v>2473</v>
      </c>
      <c r="N5" s="117" t="s">
        <v>2489</v>
      </c>
      <c r="O5" s="115" t="s">
        <v>2485</v>
      </c>
      <c r="P5" s="118"/>
      <c r="Q5" s="120" t="s">
        <v>2254</v>
      </c>
    </row>
    <row r="6" spans="1:17" ht="18" x14ac:dyDescent="0.25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2489</v>
      </c>
      <c r="O6" s="115" t="s">
        <v>2485</v>
      </c>
      <c r="P6" s="118"/>
      <c r="Q6" s="120" t="s">
        <v>2228</v>
      </c>
    </row>
    <row r="7" spans="1:17" s="88" customFormat="1" ht="18" x14ac:dyDescent="0.25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2489</v>
      </c>
      <c r="O7" s="115" t="s">
        <v>2485</v>
      </c>
      <c r="P7" s="118"/>
      <c r="Q7" s="120" t="s">
        <v>2228</v>
      </c>
    </row>
    <row r="8" spans="1:17" s="88" customFormat="1" ht="18" x14ac:dyDescent="0.25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2489</v>
      </c>
      <c r="O8" s="115" t="s">
        <v>2485</v>
      </c>
      <c r="P8" s="118"/>
      <c r="Q8" s="120" t="s">
        <v>2228</v>
      </c>
    </row>
    <row r="9" spans="1:17" s="88" customFormat="1" ht="18" x14ac:dyDescent="0.25">
      <c r="A9" s="86" t="str">
        <f>VLOOKUP(E9,'LISTADO ATM'!$A$2:$C$894,3,0)</f>
        <v>DISTRITO NACIONAL</v>
      </c>
      <c r="B9" s="119">
        <v>335757657</v>
      </c>
      <c r="C9" s="116">
        <v>44203.726863425924</v>
      </c>
      <c r="D9" s="116" t="s">
        <v>2477</v>
      </c>
      <c r="E9" s="111">
        <v>238</v>
      </c>
      <c r="F9" s="86" t="str">
        <f>VLOOKUP(E9,VIP!$A$2:$O11215,2,0)</f>
        <v>DRBR238</v>
      </c>
      <c r="G9" s="110" t="str">
        <f>VLOOKUP(E9,'LISTADO ATM'!$A$2:$B$893,2,0)</f>
        <v xml:space="preserve">ATM Multicentro La Sirena Charles de Gaulle </v>
      </c>
      <c r="H9" s="110" t="str">
        <f>VLOOKUP(E9,VIP!$A$2:$O16136,7,FALSE)</f>
        <v>Si</v>
      </c>
      <c r="I9" s="110" t="str">
        <f>VLOOKUP(E9,VIP!$A$2:$O8101,8,FALSE)</f>
        <v>Si</v>
      </c>
      <c r="J9" s="110" t="str">
        <f>VLOOKUP(E9,VIP!$A$2:$O8051,8,FALSE)</f>
        <v>Si</v>
      </c>
      <c r="K9" s="110" t="str">
        <f>VLOOKUP(E9,VIP!$A$2:$O11625,6,0)</f>
        <v>No</v>
      </c>
      <c r="L9" s="121" t="s">
        <v>2496</v>
      </c>
      <c r="M9" s="117" t="s">
        <v>2473</v>
      </c>
      <c r="N9" s="117" t="s">
        <v>2482</v>
      </c>
      <c r="O9" s="115" t="s">
        <v>2484</v>
      </c>
      <c r="P9" s="118"/>
      <c r="Q9" s="120" t="s">
        <v>2496</v>
      </c>
    </row>
    <row r="10" spans="1:17" ht="18" x14ac:dyDescent="0.25">
      <c r="A10" s="86" t="str">
        <f>VLOOKUP(E10,'LISTADO ATM'!$A$2:$C$894,3,0)</f>
        <v>NORTE</v>
      </c>
      <c r="B10" s="119">
        <v>335758066</v>
      </c>
      <c r="C10" s="116">
        <v>44204.413900462961</v>
      </c>
      <c r="D10" s="116" t="s">
        <v>2480</v>
      </c>
      <c r="E10" s="111">
        <v>990</v>
      </c>
      <c r="F10" s="86" t="str">
        <f>VLOOKUP(E10,VIP!$A$2:$O11218,2,0)</f>
        <v>DRBR742</v>
      </c>
      <c r="G10" s="110" t="str">
        <f>VLOOKUP(E10,'LISTADO ATM'!$A$2:$B$893,2,0)</f>
        <v xml:space="preserve">ATM Autoservicio Bonao II </v>
      </c>
      <c r="H10" s="110" t="str">
        <f>VLOOKUP(E10,VIP!$A$2:$O16139,7,FALSE)</f>
        <v>Si</v>
      </c>
      <c r="I10" s="110" t="str">
        <f>VLOOKUP(E10,VIP!$A$2:$O8104,8,FALSE)</f>
        <v>Si</v>
      </c>
      <c r="J10" s="110" t="str">
        <f>VLOOKUP(E10,VIP!$A$2:$O8054,8,FALSE)</f>
        <v>Si</v>
      </c>
      <c r="K10" s="110" t="str">
        <f>VLOOKUP(E10,VIP!$A$2:$O11628,6,0)</f>
        <v>NO</v>
      </c>
      <c r="L10" s="121" t="s">
        <v>2497</v>
      </c>
      <c r="M10" s="117" t="s">
        <v>2473</v>
      </c>
      <c r="N10" s="117" t="s">
        <v>2482</v>
      </c>
      <c r="O10" s="115" t="s">
        <v>2486</v>
      </c>
      <c r="P10" s="117"/>
      <c r="Q10" s="120" t="s">
        <v>2497</v>
      </c>
    </row>
    <row r="11" spans="1:17" ht="18" x14ac:dyDescent="0.25">
      <c r="A11" s="86" t="str">
        <f>VLOOKUP(E11,'LISTADO ATM'!$A$2:$C$894,3,0)</f>
        <v>DISTRITO NACIONAL</v>
      </c>
      <c r="B11" s="119">
        <v>335758102</v>
      </c>
      <c r="C11" s="116">
        <v>44204.426423611112</v>
      </c>
      <c r="D11" s="116" t="s">
        <v>2477</v>
      </c>
      <c r="E11" s="111">
        <v>836</v>
      </c>
      <c r="F11" s="86" t="str">
        <f>VLOOKUP(E11,VIP!$A$2:$O11217,2,0)</f>
        <v>DRBR836</v>
      </c>
      <c r="G11" s="110" t="str">
        <f>VLOOKUP(E11,'LISTADO ATM'!$A$2:$B$893,2,0)</f>
        <v xml:space="preserve">ATM UNP Plaza Luperón </v>
      </c>
      <c r="H11" s="110" t="str">
        <f>VLOOKUP(E11,VIP!$A$2:$O16138,7,FALSE)</f>
        <v>Si</v>
      </c>
      <c r="I11" s="110" t="str">
        <f>VLOOKUP(E11,VIP!$A$2:$O8103,8,FALSE)</f>
        <v>Si</v>
      </c>
      <c r="J11" s="110" t="str">
        <f>VLOOKUP(E11,VIP!$A$2:$O8053,8,FALSE)</f>
        <v>Si</v>
      </c>
      <c r="K11" s="110" t="str">
        <f>VLOOKUP(E11,VIP!$A$2:$O11627,6,0)</f>
        <v>NO</v>
      </c>
      <c r="L11" s="121" t="s">
        <v>2496</v>
      </c>
      <c r="M11" s="117" t="s">
        <v>2473</v>
      </c>
      <c r="N11" s="117" t="s">
        <v>2482</v>
      </c>
      <c r="O11" s="115" t="s">
        <v>2484</v>
      </c>
      <c r="P11" s="117"/>
      <c r="Q11" s="120" t="s">
        <v>2496</v>
      </c>
    </row>
    <row r="12" spans="1:17" ht="18" x14ac:dyDescent="0.25">
      <c r="A12" s="86" t="str">
        <f>VLOOKUP(E12,'LISTADO ATM'!$A$2:$C$894,3,0)</f>
        <v>DISTRITO NACIONAL</v>
      </c>
      <c r="B12" s="119">
        <v>335758415</v>
      </c>
      <c r="C12" s="116">
        <v>44204.508402777778</v>
      </c>
      <c r="D12" s="116" t="s">
        <v>2477</v>
      </c>
      <c r="E12" s="111">
        <v>672</v>
      </c>
      <c r="F12" s="86" t="str">
        <f>VLOOKUP(E12,VIP!$A$2:$O11221,2,0)</f>
        <v>DRBR672</v>
      </c>
      <c r="G12" s="110" t="str">
        <f>VLOOKUP(E12,'LISTADO ATM'!$A$2:$B$893,2,0)</f>
        <v>ATM Destacamento Policía Nacional La Victoria</v>
      </c>
      <c r="H12" s="110" t="str">
        <f>VLOOKUP(E12,VIP!$A$2:$O16142,7,FALSE)</f>
        <v>Si</v>
      </c>
      <c r="I12" s="110" t="str">
        <f>VLOOKUP(E12,VIP!$A$2:$O8107,8,FALSE)</f>
        <v>Si</v>
      </c>
      <c r="J12" s="110" t="str">
        <f>VLOOKUP(E12,VIP!$A$2:$O8057,8,FALSE)</f>
        <v>Si</v>
      </c>
      <c r="K12" s="110" t="str">
        <f>VLOOKUP(E12,VIP!$A$2:$O11631,6,0)</f>
        <v>SI</v>
      </c>
      <c r="L12" s="121" t="s">
        <v>2430</v>
      </c>
      <c r="M12" s="117" t="s">
        <v>2473</v>
      </c>
      <c r="N12" s="117" t="s">
        <v>2482</v>
      </c>
      <c r="O12" s="115" t="s">
        <v>2484</v>
      </c>
      <c r="P12" s="117"/>
      <c r="Q12" s="120" t="s">
        <v>2430</v>
      </c>
    </row>
    <row r="13" spans="1:17" ht="18" x14ac:dyDescent="0.25">
      <c r="A13" s="86" t="str">
        <f>VLOOKUP(E13,'LISTADO ATM'!$A$2:$C$894,3,0)</f>
        <v>DISTRITO NACIONAL</v>
      </c>
      <c r="B13" s="119">
        <v>335758497</v>
      </c>
      <c r="C13" s="116">
        <v>44204.536122685182</v>
      </c>
      <c r="D13" s="116" t="s">
        <v>2477</v>
      </c>
      <c r="E13" s="111">
        <v>165</v>
      </c>
      <c r="F13" s="86" t="str">
        <f>VLOOKUP(E13,VIP!$A$2:$O11222,2,0)</f>
        <v>DRBR165</v>
      </c>
      <c r="G13" s="110" t="str">
        <f>VLOOKUP(E13,'LISTADO ATM'!$A$2:$B$893,2,0)</f>
        <v>ATM Autoservicio Megacentro</v>
      </c>
      <c r="H13" s="110" t="str">
        <f>VLOOKUP(E13,VIP!$A$2:$O16143,7,FALSE)</f>
        <v>Si</v>
      </c>
      <c r="I13" s="110" t="str">
        <f>VLOOKUP(E13,VIP!$A$2:$O8108,8,FALSE)</f>
        <v>Si</v>
      </c>
      <c r="J13" s="110" t="str">
        <f>VLOOKUP(E13,VIP!$A$2:$O8058,8,FALSE)</f>
        <v>Si</v>
      </c>
      <c r="K13" s="110" t="str">
        <f>VLOOKUP(E13,VIP!$A$2:$O11632,6,0)</f>
        <v>SI</v>
      </c>
      <c r="L13" s="121" t="s">
        <v>2430</v>
      </c>
      <c r="M13" s="117" t="s">
        <v>2473</v>
      </c>
      <c r="N13" s="117" t="s">
        <v>2482</v>
      </c>
      <c r="O13" s="115" t="s">
        <v>2484</v>
      </c>
      <c r="P13" s="117"/>
      <c r="Q13" s="120" t="s">
        <v>2430</v>
      </c>
    </row>
    <row r="14" spans="1:17" ht="18" x14ac:dyDescent="0.25">
      <c r="A14" s="86" t="str">
        <f>VLOOKUP(E14,'LISTADO ATM'!$A$2:$C$894,3,0)</f>
        <v>ESTE</v>
      </c>
      <c r="B14" s="119">
        <v>335758584</v>
      </c>
      <c r="C14" s="116">
        <v>44204.582627314812</v>
      </c>
      <c r="D14" s="116" t="s">
        <v>2189</v>
      </c>
      <c r="E14" s="111">
        <v>742</v>
      </c>
      <c r="F14" s="86" t="str">
        <f>VLOOKUP(E14,VIP!$A$2:$O11225,2,0)</f>
        <v>DRBR990</v>
      </c>
      <c r="G14" s="110" t="str">
        <f>VLOOKUP(E14,'LISTADO ATM'!$A$2:$B$893,2,0)</f>
        <v xml:space="preserve">ATM Oficina Plaza del Rey (La Romana) </v>
      </c>
      <c r="H14" s="110" t="str">
        <f>VLOOKUP(E14,VIP!$A$2:$O16146,7,FALSE)</f>
        <v>Si</v>
      </c>
      <c r="I14" s="110" t="str">
        <f>VLOOKUP(E14,VIP!$A$2:$O8111,8,FALSE)</f>
        <v>Si</v>
      </c>
      <c r="J14" s="110" t="str">
        <f>VLOOKUP(E14,VIP!$A$2:$O8061,8,FALSE)</f>
        <v>Si</v>
      </c>
      <c r="K14" s="110" t="str">
        <f>VLOOKUP(E14,VIP!$A$2:$O11635,6,0)</f>
        <v>NO</v>
      </c>
      <c r="L14" s="121" t="s">
        <v>2435</v>
      </c>
      <c r="M14" s="117" t="s">
        <v>2473</v>
      </c>
      <c r="N14" s="117" t="s">
        <v>2498</v>
      </c>
      <c r="O14" s="115" t="s">
        <v>2485</v>
      </c>
      <c r="P14" s="117" t="s">
        <v>2500</v>
      </c>
      <c r="Q14" s="120" t="s">
        <v>2435</v>
      </c>
    </row>
    <row r="15" spans="1:17" ht="18" x14ac:dyDescent="0.25">
      <c r="A15" s="86" t="str">
        <f>VLOOKUP(E15,'LISTADO ATM'!$A$2:$C$894,3,0)</f>
        <v>DISTRITO NACIONAL</v>
      </c>
      <c r="B15" s="119">
        <v>335758598</v>
      </c>
      <c r="C15" s="116">
        <v>44204.586863425924</v>
      </c>
      <c r="D15" s="116" t="s">
        <v>2477</v>
      </c>
      <c r="E15" s="111">
        <v>834</v>
      </c>
      <c r="F15" s="86" t="str">
        <f>VLOOKUP(E15,VIP!$A$2:$O11223,2,0)</f>
        <v>DRBR834</v>
      </c>
      <c r="G15" s="110" t="str">
        <f>VLOOKUP(E15,'LISTADO ATM'!$A$2:$B$893,2,0)</f>
        <v xml:space="preserve">ATM Centro Médico Moderno </v>
      </c>
      <c r="H15" s="110" t="str">
        <f>VLOOKUP(E15,VIP!$A$2:$O16144,7,FALSE)</f>
        <v>Si</v>
      </c>
      <c r="I15" s="110" t="str">
        <f>VLOOKUP(E15,VIP!$A$2:$O8109,8,FALSE)</f>
        <v>Si</v>
      </c>
      <c r="J15" s="110" t="str">
        <f>VLOOKUP(E15,VIP!$A$2:$O8059,8,FALSE)</f>
        <v>Si</v>
      </c>
      <c r="K15" s="110" t="str">
        <f>VLOOKUP(E15,VIP!$A$2:$O11633,6,0)</f>
        <v>NO</v>
      </c>
      <c r="L15" s="121" t="s">
        <v>2466</v>
      </c>
      <c r="M15" s="117" t="s">
        <v>2473</v>
      </c>
      <c r="N15" s="117" t="s">
        <v>2482</v>
      </c>
      <c r="O15" s="115" t="s">
        <v>2484</v>
      </c>
      <c r="P15" s="117"/>
      <c r="Q15" s="120" t="s">
        <v>2466</v>
      </c>
    </row>
    <row r="16" spans="1:17" ht="18" x14ac:dyDescent="0.25">
      <c r="A16" s="86" t="str">
        <f>VLOOKUP(E16,'LISTADO ATM'!$A$2:$C$894,3,0)</f>
        <v>DISTRITO NACIONAL</v>
      </c>
      <c r="B16" s="119">
        <v>335758707</v>
      </c>
      <c r="C16" s="116">
        <v>44204.618275462963</v>
      </c>
      <c r="D16" s="116" t="s">
        <v>2477</v>
      </c>
      <c r="E16" s="111">
        <v>884</v>
      </c>
      <c r="F16" s="86" t="str">
        <f>VLOOKUP(E16,VIP!$A$2:$O11241,2,0)</f>
        <v>DRBR884</v>
      </c>
      <c r="G16" s="110" t="str">
        <f>VLOOKUP(E16,'LISTADO ATM'!$A$2:$B$893,2,0)</f>
        <v xml:space="preserve">ATM UNP Olé Sabana Perdida </v>
      </c>
      <c r="H16" s="110" t="str">
        <f>VLOOKUP(E16,VIP!$A$2:$O16162,7,FALSE)</f>
        <v>Si</v>
      </c>
      <c r="I16" s="110" t="str">
        <f>VLOOKUP(E16,VIP!$A$2:$O8127,8,FALSE)</f>
        <v>Si</v>
      </c>
      <c r="J16" s="110" t="str">
        <f>VLOOKUP(E16,VIP!$A$2:$O8077,8,FALSE)</f>
        <v>Si</v>
      </c>
      <c r="K16" s="110" t="str">
        <f>VLOOKUP(E16,VIP!$A$2:$O11651,6,0)</f>
        <v>NO</v>
      </c>
      <c r="L16" s="121" t="s">
        <v>2466</v>
      </c>
      <c r="M16" s="117" t="s">
        <v>2473</v>
      </c>
      <c r="N16" s="117" t="s">
        <v>2482</v>
      </c>
      <c r="O16" s="115" t="s">
        <v>2484</v>
      </c>
      <c r="P16" s="117"/>
      <c r="Q16" s="120" t="s">
        <v>2466</v>
      </c>
    </row>
    <row r="17" spans="1:17" ht="18" x14ac:dyDescent="0.25">
      <c r="A17" s="86" t="str">
        <f>VLOOKUP(E17,'LISTADO ATM'!$A$2:$C$894,3,0)</f>
        <v>DISTRITO NACIONAL</v>
      </c>
      <c r="B17" s="119">
        <v>335758740</v>
      </c>
      <c r="C17" s="116">
        <v>44204.626018518517</v>
      </c>
      <c r="D17" s="116" t="s">
        <v>2189</v>
      </c>
      <c r="E17" s="111">
        <v>575</v>
      </c>
      <c r="F17" s="86" t="str">
        <f>VLOOKUP(E17,VIP!$A$2:$O11240,2,0)</f>
        <v>DRBR16P</v>
      </c>
      <c r="G17" s="110" t="str">
        <f>VLOOKUP(E17,'LISTADO ATM'!$A$2:$B$893,2,0)</f>
        <v xml:space="preserve">ATM EDESUR Tiradentes </v>
      </c>
      <c r="H17" s="110" t="str">
        <f>VLOOKUP(E17,VIP!$A$2:$O16161,7,FALSE)</f>
        <v>Si</v>
      </c>
      <c r="I17" s="110" t="str">
        <f>VLOOKUP(E17,VIP!$A$2:$O8126,8,FALSE)</f>
        <v>Si</v>
      </c>
      <c r="J17" s="110" t="str">
        <f>VLOOKUP(E17,VIP!$A$2:$O8076,8,FALSE)</f>
        <v>Si</v>
      </c>
      <c r="K17" s="110" t="str">
        <f>VLOOKUP(E17,VIP!$A$2:$O11650,6,0)</f>
        <v>NO</v>
      </c>
      <c r="L17" s="121" t="s">
        <v>2254</v>
      </c>
      <c r="M17" s="117" t="s">
        <v>2473</v>
      </c>
      <c r="N17" s="117" t="s">
        <v>2489</v>
      </c>
      <c r="O17" s="115" t="s">
        <v>2485</v>
      </c>
      <c r="P17" s="117"/>
      <c r="Q17" s="120" t="s">
        <v>2254</v>
      </c>
    </row>
    <row r="18" spans="1:17" ht="18" x14ac:dyDescent="0.25">
      <c r="A18" s="86" t="str">
        <f>VLOOKUP(E18,'LISTADO ATM'!$A$2:$C$894,3,0)</f>
        <v>DISTRITO NACIONAL</v>
      </c>
      <c r="B18" s="119">
        <v>335758761</v>
      </c>
      <c r="C18" s="116">
        <v>44204.637326388889</v>
      </c>
      <c r="D18" s="116" t="s">
        <v>2189</v>
      </c>
      <c r="E18" s="111">
        <v>152</v>
      </c>
      <c r="F18" s="86" t="str">
        <f>VLOOKUP(E18,VIP!$A$2:$O11239,2,0)</f>
        <v>DRBR152</v>
      </c>
      <c r="G18" s="110" t="str">
        <f>VLOOKUP(E18,'LISTADO ATM'!$A$2:$B$893,2,0)</f>
        <v xml:space="preserve">ATM Kiosco Megacentro II </v>
      </c>
      <c r="H18" s="110" t="str">
        <f>VLOOKUP(E18,VIP!$A$2:$O16160,7,FALSE)</f>
        <v>Si</v>
      </c>
      <c r="I18" s="110" t="str">
        <f>VLOOKUP(E18,VIP!$A$2:$O8125,8,FALSE)</f>
        <v>Si</v>
      </c>
      <c r="J18" s="110" t="str">
        <f>VLOOKUP(E18,VIP!$A$2:$O8075,8,FALSE)</f>
        <v>Si</v>
      </c>
      <c r="K18" s="110" t="str">
        <f>VLOOKUP(E18,VIP!$A$2:$O11649,6,0)</f>
        <v>NO</v>
      </c>
      <c r="L18" s="121" t="s">
        <v>2228</v>
      </c>
      <c r="M18" s="117" t="s">
        <v>2473</v>
      </c>
      <c r="N18" s="117" t="s">
        <v>2489</v>
      </c>
      <c r="O18" s="115" t="s">
        <v>2485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DISTRITO NACIONAL</v>
      </c>
      <c r="B19" s="119">
        <v>335758790</v>
      </c>
      <c r="C19" s="116">
        <v>44204.652175925927</v>
      </c>
      <c r="D19" s="116" t="s">
        <v>2189</v>
      </c>
      <c r="E19" s="111">
        <v>212</v>
      </c>
      <c r="F19" s="86" t="str">
        <f>VLOOKUP(E19,VIP!$A$2:$O11237,2,0)</f>
        <v>DRBR212</v>
      </c>
      <c r="G19" s="110" t="str">
        <f>VLOOKUP(E19,'LISTADO ATM'!$A$2:$B$893,2,0)</f>
        <v>ATM Universidad Nacional Evangélica (Santo Domingo)</v>
      </c>
      <c r="H19" s="110" t="str">
        <f>VLOOKUP(E19,VIP!$A$2:$O16158,7,FALSE)</f>
        <v>Si</v>
      </c>
      <c r="I19" s="110" t="str">
        <f>VLOOKUP(E19,VIP!$A$2:$O8123,8,FALSE)</f>
        <v>No</v>
      </c>
      <c r="J19" s="110" t="str">
        <f>VLOOKUP(E19,VIP!$A$2:$O8073,8,FALSE)</f>
        <v>No</v>
      </c>
      <c r="K19" s="110" t="str">
        <f>VLOOKUP(E19,VIP!$A$2:$O11647,6,0)</f>
        <v>NO</v>
      </c>
      <c r="L19" s="121" t="s">
        <v>2463</v>
      </c>
      <c r="M19" s="117" t="s">
        <v>2473</v>
      </c>
      <c r="N19" s="117" t="s">
        <v>2489</v>
      </c>
      <c r="O19" s="115" t="s">
        <v>2485</v>
      </c>
      <c r="P19" s="117"/>
      <c r="Q19" s="120" t="s">
        <v>2463</v>
      </c>
    </row>
    <row r="20" spans="1:17" ht="18" x14ac:dyDescent="0.25">
      <c r="A20" s="86" t="str">
        <f>VLOOKUP(E20,'LISTADO ATM'!$A$2:$C$894,3,0)</f>
        <v>DISTRITO NACIONAL</v>
      </c>
      <c r="B20" s="119">
        <v>335758793</v>
      </c>
      <c r="C20" s="116">
        <v>44204.65315972222</v>
      </c>
      <c r="D20" s="116" t="s">
        <v>2477</v>
      </c>
      <c r="E20" s="111">
        <v>406</v>
      </c>
      <c r="F20" s="86" t="str">
        <f>VLOOKUP(E20,VIP!$A$2:$O11236,2,0)</f>
        <v>DRBR406</v>
      </c>
      <c r="G20" s="110" t="str">
        <f>VLOOKUP(E20,'LISTADO ATM'!$A$2:$B$893,2,0)</f>
        <v xml:space="preserve">ATM UNP Plaza Lama Máximo Gómez </v>
      </c>
      <c r="H20" s="110" t="str">
        <f>VLOOKUP(E20,VIP!$A$2:$O16157,7,FALSE)</f>
        <v>Si</v>
      </c>
      <c r="I20" s="110" t="str">
        <f>VLOOKUP(E20,VIP!$A$2:$O8122,8,FALSE)</f>
        <v>Si</v>
      </c>
      <c r="J20" s="110" t="str">
        <f>VLOOKUP(E20,VIP!$A$2:$O8072,8,FALSE)</f>
        <v>Si</v>
      </c>
      <c r="K20" s="110" t="str">
        <f>VLOOKUP(E20,VIP!$A$2:$O11646,6,0)</f>
        <v>SI</v>
      </c>
      <c r="L20" s="121" t="s">
        <v>2430</v>
      </c>
      <c r="M20" s="117" t="s">
        <v>2473</v>
      </c>
      <c r="N20" s="117" t="s">
        <v>2482</v>
      </c>
      <c r="O20" s="115" t="s">
        <v>2484</v>
      </c>
      <c r="P20" s="117"/>
      <c r="Q20" s="120" t="s">
        <v>2430</v>
      </c>
    </row>
    <row r="21" spans="1:17" ht="18" x14ac:dyDescent="0.25">
      <c r="A21" s="86" t="str">
        <f>VLOOKUP(E21,'LISTADO ATM'!$A$2:$C$894,3,0)</f>
        <v>DISTRITO NACIONAL</v>
      </c>
      <c r="B21" s="119">
        <v>335758843</v>
      </c>
      <c r="C21" s="116">
        <v>44204.661643518521</v>
      </c>
      <c r="D21" s="116" t="s">
        <v>2189</v>
      </c>
      <c r="E21" s="111">
        <v>325</v>
      </c>
      <c r="F21" s="86" t="str">
        <f>VLOOKUP(E21,VIP!$A$2:$O11234,2,0)</f>
        <v>DRBR325</v>
      </c>
      <c r="G21" s="110" t="str">
        <f>VLOOKUP(E21,'LISTADO ATM'!$A$2:$B$893,2,0)</f>
        <v>ATM Casa Edwin</v>
      </c>
      <c r="H21" s="110" t="str">
        <f>VLOOKUP(E21,VIP!$A$2:$O16155,7,FALSE)</f>
        <v>Si</v>
      </c>
      <c r="I21" s="110" t="str">
        <f>VLOOKUP(E21,VIP!$A$2:$O8120,8,FALSE)</f>
        <v>Si</v>
      </c>
      <c r="J21" s="110" t="str">
        <f>VLOOKUP(E21,VIP!$A$2:$O8070,8,FALSE)</f>
        <v>Si</v>
      </c>
      <c r="K21" s="110" t="str">
        <f>VLOOKUP(E21,VIP!$A$2:$O11644,6,0)</f>
        <v>NO</v>
      </c>
      <c r="L21" s="121" t="s">
        <v>2254</v>
      </c>
      <c r="M21" s="117" t="s">
        <v>2473</v>
      </c>
      <c r="N21" s="117" t="s">
        <v>2489</v>
      </c>
      <c r="O21" s="115" t="s">
        <v>2485</v>
      </c>
      <c r="P21" s="117"/>
      <c r="Q21" s="120" t="s">
        <v>2254</v>
      </c>
    </row>
    <row r="22" spans="1:17" ht="18" x14ac:dyDescent="0.25">
      <c r="A22" s="86" t="str">
        <f>VLOOKUP(E22,'LISTADO ATM'!$A$2:$C$894,3,0)</f>
        <v>DISTRITO NACIONAL</v>
      </c>
      <c r="B22" s="119">
        <v>335758897</v>
      </c>
      <c r="C22" s="116">
        <v>44204.684999999998</v>
      </c>
      <c r="D22" s="116" t="s">
        <v>2477</v>
      </c>
      <c r="E22" s="111">
        <v>629</v>
      </c>
      <c r="F22" s="86" t="str">
        <f>VLOOKUP(E22,VIP!$A$2:$O11232,2,0)</f>
        <v>DRBR24M</v>
      </c>
      <c r="G22" s="110" t="str">
        <f>VLOOKUP(E22,'LISTADO ATM'!$A$2:$B$893,2,0)</f>
        <v xml:space="preserve">ATM Oficina Americana Independencia I </v>
      </c>
      <c r="H22" s="110" t="str">
        <f>VLOOKUP(E22,VIP!$A$2:$O16153,7,FALSE)</f>
        <v>Si</v>
      </c>
      <c r="I22" s="110" t="str">
        <f>VLOOKUP(E22,VIP!$A$2:$O8118,8,FALSE)</f>
        <v>Si</v>
      </c>
      <c r="J22" s="110" t="str">
        <f>VLOOKUP(E22,VIP!$A$2:$O8068,8,FALSE)</f>
        <v>Si</v>
      </c>
      <c r="K22" s="110" t="str">
        <f>VLOOKUP(E22,VIP!$A$2:$O11642,6,0)</f>
        <v>SI</v>
      </c>
      <c r="L22" s="121" t="s">
        <v>2430</v>
      </c>
      <c r="M22" s="117" t="s">
        <v>2473</v>
      </c>
      <c r="N22" s="117" t="s">
        <v>2482</v>
      </c>
      <c r="O22" s="115" t="s">
        <v>2484</v>
      </c>
      <c r="P22" s="117"/>
      <c r="Q22" s="120" t="s">
        <v>2430</v>
      </c>
    </row>
    <row r="23" spans="1:17" ht="18" x14ac:dyDescent="0.25">
      <c r="A23" s="86" t="str">
        <f>VLOOKUP(E23,'LISTADO ATM'!$A$2:$C$894,3,0)</f>
        <v>DISTRITO NACIONAL</v>
      </c>
      <c r="B23" s="119">
        <v>335758908</v>
      </c>
      <c r="C23" s="116">
        <v>44204.693842592591</v>
      </c>
      <c r="D23" s="116" t="s">
        <v>2477</v>
      </c>
      <c r="E23" s="111">
        <v>607</v>
      </c>
      <c r="F23" s="86" t="str">
        <f>VLOOKUP(E23,VIP!$A$2:$O11231,2,0)</f>
        <v>DRBR607</v>
      </c>
      <c r="G23" s="110" t="str">
        <f>VLOOKUP(E23,'LISTADO ATM'!$A$2:$B$893,2,0)</f>
        <v xml:space="preserve">ATM ONAPI </v>
      </c>
      <c r="H23" s="110" t="str">
        <f>VLOOKUP(E23,VIP!$A$2:$O16152,7,FALSE)</f>
        <v>Si</v>
      </c>
      <c r="I23" s="110" t="str">
        <f>VLOOKUP(E23,VIP!$A$2:$O8117,8,FALSE)</f>
        <v>Si</v>
      </c>
      <c r="J23" s="110" t="str">
        <f>VLOOKUP(E23,VIP!$A$2:$O8067,8,FALSE)</f>
        <v>Si</v>
      </c>
      <c r="K23" s="110" t="str">
        <f>VLOOKUP(E23,VIP!$A$2:$O11641,6,0)</f>
        <v>NO</v>
      </c>
      <c r="L23" s="121" t="s">
        <v>2430</v>
      </c>
      <c r="M23" s="117" t="s">
        <v>2473</v>
      </c>
      <c r="N23" s="117" t="s">
        <v>2482</v>
      </c>
      <c r="O23" s="115" t="s">
        <v>2484</v>
      </c>
      <c r="P23" s="117"/>
      <c r="Q23" s="120" t="s">
        <v>2430</v>
      </c>
    </row>
    <row r="24" spans="1:17" ht="18" x14ac:dyDescent="0.25">
      <c r="A24" s="86" t="str">
        <f>VLOOKUP(E24,'LISTADO ATM'!$A$2:$C$894,3,0)</f>
        <v>DISTRITO NACIONAL</v>
      </c>
      <c r="B24" s="119">
        <v>335758910</v>
      </c>
      <c r="C24" s="116">
        <v>44204.695104166669</v>
      </c>
      <c r="D24" s="116" t="s">
        <v>2189</v>
      </c>
      <c r="E24" s="111">
        <v>879</v>
      </c>
      <c r="F24" s="86" t="str">
        <f>VLOOKUP(E24,VIP!$A$2:$O11230,2,0)</f>
        <v>DRBR879</v>
      </c>
      <c r="G24" s="110" t="str">
        <f>VLOOKUP(E24,'LISTADO ATM'!$A$2:$B$893,2,0)</f>
        <v xml:space="preserve">ATM Plaza Metropolitana </v>
      </c>
      <c r="H24" s="110" t="str">
        <f>VLOOKUP(E24,VIP!$A$2:$O16151,7,FALSE)</f>
        <v>Si</v>
      </c>
      <c r="I24" s="110" t="str">
        <f>VLOOKUP(E24,VIP!$A$2:$O8116,8,FALSE)</f>
        <v>Si</v>
      </c>
      <c r="J24" s="110" t="str">
        <f>VLOOKUP(E24,VIP!$A$2:$O8066,8,FALSE)</f>
        <v>Si</v>
      </c>
      <c r="K24" s="110" t="str">
        <f>VLOOKUP(E24,VIP!$A$2:$O11640,6,0)</f>
        <v>NO</v>
      </c>
      <c r="L24" s="121" t="s">
        <v>2228</v>
      </c>
      <c r="M24" s="117" t="s">
        <v>2473</v>
      </c>
      <c r="N24" s="117" t="s">
        <v>2489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NORTE</v>
      </c>
      <c r="B25" s="119">
        <v>335758911</v>
      </c>
      <c r="C25" s="116">
        <v>44204.695509259262</v>
      </c>
      <c r="D25" s="116" t="s">
        <v>2190</v>
      </c>
      <c r="E25" s="111">
        <v>288</v>
      </c>
      <c r="F25" s="86" t="str">
        <f>VLOOKUP(E25,VIP!$A$2:$O11229,2,0)</f>
        <v>DRBR288</v>
      </c>
      <c r="G25" s="110" t="str">
        <f>VLOOKUP(E25,'LISTADO ATM'!$A$2:$B$893,2,0)</f>
        <v xml:space="preserve">ATM Oficina Camino Real II (Puerto Plata) </v>
      </c>
      <c r="H25" s="110" t="str">
        <f>VLOOKUP(E25,VIP!$A$2:$O16150,7,FALSE)</f>
        <v>N/A</v>
      </c>
      <c r="I25" s="110" t="str">
        <f>VLOOKUP(E25,VIP!$A$2:$O8115,8,FALSE)</f>
        <v>N/A</v>
      </c>
      <c r="J25" s="110" t="str">
        <f>VLOOKUP(E25,VIP!$A$2:$O8065,8,FALSE)</f>
        <v>N/A</v>
      </c>
      <c r="K25" s="110" t="str">
        <f>VLOOKUP(E25,VIP!$A$2:$O11639,6,0)</f>
        <v>N/A</v>
      </c>
      <c r="L25" s="121" t="s">
        <v>2228</v>
      </c>
      <c r="M25" s="117" t="s">
        <v>2473</v>
      </c>
      <c r="N25" s="117" t="s">
        <v>2498</v>
      </c>
      <c r="O25" s="115" t="s">
        <v>2488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DISTRITO NACIONAL</v>
      </c>
      <c r="B26" s="119">
        <v>335758915</v>
      </c>
      <c r="C26" s="116">
        <v>44204.696631944447</v>
      </c>
      <c r="D26" s="116" t="s">
        <v>2189</v>
      </c>
      <c r="E26" s="111">
        <v>938</v>
      </c>
      <c r="F26" s="86" t="str">
        <f>VLOOKUP(E26,VIP!$A$2:$O11227,2,0)</f>
        <v>DRBR938</v>
      </c>
      <c r="G26" s="110" t="str">
        <f>VLOOKUP(E26,'LISTADO ATM'!$A$2:$B$893,2,0)</f>
        <v xml:space="preserve">ATM Autobanco Oficina Filadelfia Plaza </v>
      </c>
      <c r="H26" s="110" t="str">
        <f>VLOOKUP(E26,VIP!$A$2:$O16148,7,FALSE)</f>
        <v>Si</v>
      </c>
      <c r="I26" s="110" t="str">
        <f>VLOOKUP(E26,VIP!$A$2:$O8113,8,FALSE)</f>
        <v>Si</v>
      </c>
      <c r="J26" s="110" t="str">
        <f>VLOOKUP(E26,VIP!$A$2:$O8063,8,FALSE)</f>
        <v>Si</v>
      </c>
      <c r="K26" s="110" t="str">
        <f>VLOOKUP(E26,VIP!$A$2:$O11637,6,0)</f>
        <v>NO</v>
      </c>
      <c r="L26" s="121" t="s">
        <v>2228</v>
      </c>
      <c r="M26" s="117" t="s">
        <v>2473</v>
      </c>
      <c r="N26" s="117" t="s">
        <v>2489</v>
      </c>
      <c r="O26" s="115" t="s">
        <v>2485</v>
      </c>
      <c r="P26" s="117"/>
      <c r="Q26" s="120" t="s">
        <v>2228</v>
      </c>
    </row>
    <row r="27" spans="1:17" ht="18" x14ac:dyDescent="0.25">
      <c r="A27" s="86" t="str">
        <f>VLOOKUP(E27,'LISTADO ATM'!$A$2:$C$894,3,0)</f>
        <v>DISTRITO NACIONAL</v>
      </c>
      <c r="B27" s="119">
        <v>335758933</v>
      </c>
      <c r="C27" s="116">
        <v>44204.712326388886</v>
      </c>
      <c r="D27" s="116" t="s">
        <v>2477</v>
      </c>
      <c r="E27" s="111">
        <v>946</v>
      </c>
      <c r="F27" s="86" t="str">
        <f>VLOOKUP(E27,VIP!$A$2:$O11223,2,0)</f>
        <v>DRBR24R</v>
      </c>
      <c r="G27" s="110" t="str">
        <f>VLOOKUP(E27,'LISTADO ATM'!$A$2:$B$893,2,0)</f>
        <v xml:space="preserve">ATM Oficina Núñez de Cáceres I </v>
      </c>
      <c r="H27" s="110" t="str">
        <f>VLOOKUP(E27,VIP!$A$2:$O16144,7,FALSE)</f>
        <v>Si</v>
      </c>
      <c r="I27" s="110" t="str">
        <f>VLOOKUP(E27,VIP!$A$2:$O8109,8,FALSE)</f>
        <v>Si</v>
      </c>
      <c r="J27" s="110" t="str">
        <f>VLOOKUP(E27,VIP!$A$2:$O8059,8,FALSE)</f>
        <v>Si</v>
      </c>
      <c r="K27" s="110" t="str">
        <f>VLOOKUP(E27,VIP!$A$2:$O11633,6,0)</f>
        <v>NO</v>
      </c>
      <c r="L27" s="121" t="s">
        <v>2496</v>
      </c>
      <c r="M27" s="117" t="s">
        <v>2473</v>
      </c>
      <c r="N27" s="117" t="s">
        <v>2482</v>
      </c>
      <c r="O27" s="115" t="s">
        <v>2484</v>
      </c>
      <c r="P27" s="117"/>
      <c r="Q27" s="120" t="s">
        <v>2496</v>
      </c>
    </row>
    <row r="28" spans="1:17" ht="18" x14ac:dyDescent="0.25">
      <c r="A28" s="86" t="str">
        <f>VLOOKUP(E28,'LISTADO ATM'!$A$2:$C$894,3,0)</f>
        <v>SUR</v>
      </c>
      <c r="B28" s="119">
        <v>335758945</v>
      </c>
      <c r="C28" s="116">
        <v>44204.724629629629</v>
      </c>
      <c r="D28" s="116" t="s">
        <v>2189</v>
      </c>
      <c r="E28" s="111">
        <v>817</v>
      </c>
      <c r="F28" s="86" t="str">
        <f>VLOOKUP(E28,VIP!$A$2:$O11220,2,0)</f>
        <v>DRBR817</v>
      </c>
      <c r="G28" s="110" t="str">
        <f>VLOOKUP(E28,'LISTADO ATM'!$A$2:$B$893,2,0)</f>
        <v xml:space="preserve">ATM Ayuntamiento Sabana Larga (San José de Ocoa) </v>
      </c>
      <c r="H28" s="110" t="str">
        <f>VLOOKUP(E28,VIP!$A$2:$O16141,7,FALSE)</f>
        <v>Si</v>
      </c>
      <c r="I28" s="110" t="str">
        <f>VLOOKUP(E28,VIP!$A$2:$O8106,8,FALSE)</f>
        <v>Si</v>
      </c>
      <c r="J28" s="110" t="str">
        <f>VLOOKUP(E28,VIP!$A$2:$O8056,8,FALSE)</f>
        <v>Si</v>
      </c>
      <c r="K28" s="110" t="str">
        <f>VLOOKUP(E28,VIP!$A$2:$O11630,6,0)</f>
        <v>NO</v>
      </c>
      <c r="L28" s="121" t="s">
        <v>2441</v>
      </c>
      <c r="M28" s="117" t="s">
        <v>2473</v>
      </c>
      <c r="N28" s="117" t="s">
        <v>2489</v>
      </c>
      <c r="O28" s="115" t="s">
        <v>2485</v>
      </c>
      <c r="P28" s="117" t="s">
        <v>2500</v>
      </c>
      <c r="Q28" s="120" t="s">
        <v>2441</v>
      </c>
    </row>
    <row r="29" spans="1:17" ht="18" x14ac:dyDescent="0.25">
      <c r="A29" s="86" t="str">
        <f>VLOOKUP(E29,'LISTADO ATM'!$A$2:$C$894,3,0)</f>
        <v>DISTRITO NACIONAL</v>
      </c>
      <c r="B29" s="119">
        <v>335758948</v>
      </c>
      <c r="C29" s="116">
        <v>44204.732164351852</v>
      </c>
      <c r="D29" s="116" t="s">
        <v>2189</v>
      </c>
      <c r="E29" s="111">
        <v>696</v>
      </c>
      <c r="F29" s="86" t="str">
        <f>VLOOKUP(E29,VIP!$A$2:$O11219,2,0)</f>
        <v>DRBR696</v>
      </c>
      <c r="G29" s="110" t="str">
        <f>VLOOKUP(E29,'LISTADO ATM'!$A$2:$B$893,2,0)</f>
        <v>ATM Olé Jacobo Majluta</v>
      </c>
      <c r="H29" s="110" t="str">
        <f>VLOOKUP(E29,VIP!$A$2:$O16140,7,FALSE)</f>
        <v>Si</v>
      </c>
      <c r="I29" s="110" t="str">
        <f>VLOOKUP(E29,VIP!$A$2:$O8105,8,FALSE)</f>
        <v>Si</v>
      </c>
      <c r="J29" s="110" t="str">
        <f>VLOOKUP(E29,VIP!$A$2:$O8055,8,FALSE)</f>
        <v>Si</v>
      </c>
      <c r="K29" s="110" t="str">
        <f>VLOOKUP(E29,VIP!$A$2:$O11629,6,0)</f>
        <v>NO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DISTRITO NACIONAL</v>
      </c>
      <c r="B30" s="119">
        <v>335758951</v>
      </c>
      <c r="C30" s="116">
        <v>44204.735960648148</v>
      </c>
      <c r="D30" s="116" t="s">
        <v>2189</v>
      </c>
      <c r="E30" s="111">
        <v>70</v>
      </c>
      <c r="F30" s="86" t="str">
        <f>VLOOKUP(E30,VIP!$A$2:$O11218,2,0)</f>
        <v>DRBR070</v>
      </c>
      <c r="G30" s="110" t="str">
        <f>VLOOKUP(E30,'LISTADO ATM'!$A$2:$B$893,2,0)</f>
        <v xml:space="preserve">ATM Autoservicio Plaza Lama Zona Oriental </v>
      </c>
      <c r="H30" s="110" t="str">
        <f>VLOOKUP(E30,VIP!$A$2:$O16139,7,FALSE)</f>
        <v>Si</v>
      </c>
      <c r="I30" s="110" t="str">
        <f>VLOOKUP(E30,VIP!$A$2:$O8104,8,FALSE)</f>
        <v>Si</v>
      </c>
      <c r="J30" s="110" t="str">
        <f>VLOOKUP(E30,VIP!$A$2:$O8054,8,FALSE)</f>
        <v>Si</v>
      </c>
      <c r="K30" s="110" t="str">
        <f>VLOOKUP(E30,VIP!$A$2:$O11628,6,0)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DISTRITO NACIONAL</v>
      </c>
      <c r="B31" s="119">
        <v>335758974</v>
      </c>
      <c r="C31" s="116">
        <v>44204.749988425923</v>
      </c>
      <c r="D31" s="116" t="s">
        <v>2189</v>
      </c>
      <c r="E31" s="111">
        <v>280</v>
      </c>
      <c r="F31" s="86" t="str">
        <f>VLOOKUP(E31,VIP!$A$2:$O11215,2,0)</f>
        <v>DRBR752</v>
      </c>
      <c r="G31" s="110" t="str">
        <f>VLOOKUP(E31,'LISTADO ATM'!$A$2:$B$893,2,0)</f>
        <v xml:space="preserve">ATM Cooperativa BR </v>
      </c>
      <c r="H31" s="110" t="str">
        <f>VLOOKUP(E31,VIP!$A$2:$O16136,7,FALSE)</f>
        <v>Si</v>
      </c>
      <c r="I31" s="110" t="str">
        <f>VLOOKUP(E31,VIP!$A$2:$O8101,8,FALSE)</f>
        <v>Si</v>
      </c>
      <c r="J31" s="110" t="str">
        <f>VLOOKUP(E31,VIP!$A$2:$O8051,8,FALSE)</f>
        <v>Si</v>
      </c>
      <c r="K31" s="110" t="str">
        <f>VLOOKUP(E31,VIP!$A$2:$O11625,6,0)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335758975</v>
      </c>
      <c r="C32" s="116">
        <v>44204.754374999997</v>
      </c>
      <c r="D32" s="116" t="s">
        <v>2189</v>
      </c>
      <c r="E32" s="111">
        <v>490</v>
      </c>
      <c r="F32" s="86" t="str">
        <f>VLOOKUP(E32,VIP!$A$2:$O11214,2,0)</f>
        <v>DRBR490</v>
      </c>
      <c r="G32" s="110" t="str">
        <f>VLOOKUP(E32,'LISTADO ATM'!$A$2:$B$893,2,0)</f>
        <v xml:space="preserve">ATM Hospital Ney Arias Lora </v>
      </c>
      <c r="H32" s="110" t="str">
        <f>VLOOKUP(E32,VIP!$A$2:$O16135,7,FALSE)</f>
        <v>Si</v>
      </c>
      <c r="I32" s="110" t="str">
        <f>VLOOKUP(E32,VIP!$A$2:$O8100,8,FALSE)</f>
        <v>Si</v>
      </c>
      <c r="J32" s="110" t="str">
        <f>VLOOKUP(E32,VIP!$A$2:$O8050,8,FALSE)</f>
        <v>Si</v>
      </c>
      <c r="K32" s="110" t="str">
        <f>VLOOKUP(E32,VIP!$A$2:$O11624,6,0)</f>
        <v>NO</v>
      </c>
      <c r="L32" s="121" t="s">
        <v>2228</v>
      </c>
      <c r="M32" s="117" t="s">
        <v>2473</v>
      </c>
      <c r="N32" s="117" t="s">
        <v>2482</v>
      </c>
      <c r="O32" s="115" t="s">
        <v>2485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335758982</v>
      </c>
      <c r="C33" s="116">
        <v>44204.768831018519</v>
      </c>
      <c r="D33" s="116" t="s">
        <v>2189</v>
      </c>
      <c r="E33" s="111">
        <v>973</v>
      </c>
      <c r="F33" s="86" t="str">
        <f>VLOOKUP(E33,VIP!$A$2:$O11243,2,0)</f>
        <v>DRBR912</v>
      </c>
      <c r="G33" s="110" t="str">
        <f>VLOOKUP(E33,'LISTADO ATM'!$A$2:$B$893,2,0)</f>
        <v xml:space="preserve">ATM Oficina Sabana de la Mar </v>
      </c>
      <c r="H33" s="110" t="str">
        <f>VLOOKUP(E33,VIP!$A$2:$O16164,7,FALSE)</f>
        <v>Si</v>
      </c>
      <c r="I33" s="110" t="str">
        <f>VLOOKUP(E33,VIP!$A$2:$O8129,8,FALSE)</f>
        <v>Si</v>
      </c>
      <c r="J33" s="110" t="str">
        <f>VLOOKUP(E33,VIP!$A$2:$O8079,8,FALSE)</f>
        <v>Si</v>
      </c>
      <c r="K33" s="110" t="str">
        <f>VLOOKUP(E33,VIP!$A$2:$O11653,6,0)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8" x14ac:dyDescent="0.25">
      <c r="A34" s="86" t="str">
        <f>VLOOKUP(E34,'LISTADO ATM'!$A$2:$C$894,3,0)</f>
        <v>DISTRITO NACIONAL</v>
      </c>
      <c r="B34" s="119">
        <v>335758987</v>
      </c>
      <c r="C34" s="116">
        <v>44204.7971875</v>
      </c>
      <c r="D34" s="116" t="s">
        <v>2189</v>
      </c>
      <c r="E34" s="111">
        <v>246</v>
      </c>
      <c r="F34" s="86" t="str">
        <f>VLOOKUP(E34,VIP!$A$2:$O11241,2,0)</f>
        <v>DRBR246</v>
      </c>
      <c r="G34" s="110" t="str">
        <f>VLOOKUP(E34,'LISTADO ATM'!$A$2:$B$893,2,0)</f>
        <v xml:space="preserve">ATM Oficina Torre BR (Lobby) </v>
      </c>
      <c r="H34" s="110" t="str">
        <f>VLOOKUP(E34,VIP!$A$2:$O16162,7,FALSE)</f>
        <v>Si</v>
      </c>
      <c r="I34" s="110" t="str">
        <f>VLOOKUP(E34,VIP!$A$2:$O8127,8,FALSE)</f>
        <v>Si</v>
      </c>
      <c r="J34" s="110" t="str">
        <f>VLOOKUP(E34,VIP!$A$2:$O8077,8,FALSE)</f>
        <v>Si</v>
      </c>
      <c r="K34" s="110" t="str">
        <f>VLOOKUP(E34,VIP!$A$2:$O11651,6,0)</f>
        <v>SI</v>
      </c>
      <c r="L34" s="121" t="s">
        <v>2463</v>
      </c>
      <c r="M34" s="117" t="s">
        <v>2473</v>
      </c>
      <c r="N34" s="117" t="s">
        <v>2482</v>
      </c>
      <c r="O34" s="115" t="s">
        <v>2485</v>
      </c>
      <c r="P34" s="117"/>
      <c r="Q34" s="120" t="s">
        <v>2463</v>
      </c>
    </row>
    <row r="35" spans="1:17" ht="18" x14ac:dyDescent="0.25">
      <c r="A35" s="86" t="str">
        <f>VLOOKUP(E35,'LISTADO ATM'!$A$2:$C$894,3,0)</f>
        <v>DISTRITO NACIONAL</v>
      </c>
      <c r="B35" s="119">
        <v>335759002</v>
      </c>
      <c r="C35" s="116">
        <v>44204.875196759262</v>
      </c>
      <c r="D35" s="116" t="s">
        <v>2189</v>
      </c>
      <c r="E35" s="111">
        <v>951</v>
      </c>
      <c r="F35" s="86" t="str">
        <f>VLOOKUP(E35,VIP!$A$2:$O11238,2,0)</f>
        <v>DRBR203</v>
      </c>
      <c r="G35" s="110" t="str">
        <f>VLOOKUP(E35,'LISTADO ATM'!$A$2:$B$893,2,0)</f>
        <v xml:space="preserve">ATM Oficina Plaza Haché JFK </v>
      </c>
      <c r="H35" s="110" t="str">
        <f>VLOOKUP(E35,VIP!$A$2:$O16159,7,FALSE)</f>
        <v>Si</v>
      </c>
      <c r="I35" s="110" t="str">
        <f>VLOOKUP(E35,VIP!$A$2:$O8124,8,FALSE)</f>
        <v>Si</v>
      </c>
      <c r="J35" s="110" t="str">
        <f>VLOOKUP(E35,VIP!$A$2:$O8074,8,FALSE)</f>
        <v>Si</v>
      </c>
      <c r="K35" s="110" t="str">
        <f>VLOOKUP(E35,VIP!$A$2:$O11648,6,0)</f>
        <v>NO</v>
      </c>
      <c r="L35" s="121" t="s">
        <v>2228</v>
      </c>
      <c r="M35" s="117" t="s">
        <v>2473</v>
      </c>
      <c r="N35" s="117" t="s">
        <v>2482</v>
      </c>
      <c r="O35" s="115" t="s">
        <v>2485</v>
      </c>
      <c r="P35" s="117"/>
      <c r="Q35" s="120" t="s">
        <v>2228</v>
      </c>
    </row>
    <row r="36" spans="1:17" ht="18" x14ac:dyDescent="0.25">
      <c r="A36" s="86" t="str">
        <f>VLOOKUP(E36,'LISTADO ATM'!$A$2:$C$894,3,0)</f>
        <v>NORTE</v>
      </c>
      <c r="B36" s="119">
        <v>335759019</v>
      </c>
      <c r="C36" s="116">
        <v>44205.312002314815</v>
      </c>
      <c r="D36" s="116" t="s">
        <v>2480</v>
      </c>
      <c r="E36" s="111">
        <v>895</v>
      </c>
      <c r="F36" s="86" t="str">
        <f>VLOOKUP(E36,VIP!$A$2:$O11246,2,0)</f>
        <v>DRBR895</v>
      </c>
      <c r="G36" s="110" t="str">
        <f>VLOOKUP(E36,'LISTADO ATM'!$A$2:$B$893,2,0)</f>
        <v xml:space="preserve">ATM S/M Bravo (Santiago) </v>
      </c>
      <c r="H36" s="110" t="str">
        <f>VLOOKUP(E36,VIP!$A$2:$O16167,7,FALSE)</f>
        <v>Si</v>
      </c>
      <c r="I36" s="110" t="str">
        <f>VLOOKUP(E36,VIP!$A$2:$O8132,8,FALSE)</f>
        <v>No</v>
      </c>
      <c r="J36" s="110" t="str">
        <f>VLOOKUP(E36,VIP!$A$2:$O8082,8,FALSE)</f>
        <v>No</v>
      </c>
      <c r="K36" s="110" t="str">
        <f>VLOOKUP(E36,VIP!$A$2:$O11656,6,0)</f>
        <v>NO</v>
      </c>
      <c r="L36" s="121" t="s">
        <v>2430</v>
      </c>
      <c r="M36" s="117" t="s">
        <v>2473</v>
      </c>
      <c r="N36" s="117" t="s">
        <v>2482</v>
      </c>
      <c r="O36" s="115" t="s">
        <v>2486</v>
      </c>
      <c r="P36" s="117"/>
      <c r="Q36" s="120" t="s">
        <v>2430</v>
      </c>
    </row>
    <row r="37" spans="1:17" ht="18" x14ac:dyDescent="0.25">
      <c r="A37" s="86" t="str">
        <f>VLOOKUP(E37,'LISTADO ATM'!$A$2:$C$894,3,0)</f>
        <v>ESTE</v>
      </c>
      <c r="B37" s="119">
        <v>335759020</v>
      </c>
      <c r="C37" s="116">
        <v>44205.316354166665</v>
      </c>
      <c r="D37" s="116" t="s">
        <v>2189</v>
      </c>
      <c r="E37" s="111">
        <v>795</v>
      </c>
      <c r="F37" s="86" t="str">
        <f>VLOOKUP(E37,VIP!$A$2:$O11245,2,0)</f>
        <v>DRBR795</v>
      </c>
      <c r="G37" s="110" t="str">
        <f>VLOOKUP(E37,'LISTADO ATM'!$A$2:$B$893,2,0)</f>
        <v xml:space="preserve">ATM UNP Guaymate (La Romana) </v>
      </c>
      <c r="H37" s="110" t="str">
        <f>VLOOKUP(E37,VIP!$A$2:$O16166,7,FALSE)</f>
        <v>Si</v>
      </c>
      <c r="I37" s="110" t="str">
        <f>VLOOKUP(E37,VIP!$A$2:$O8131,8,FALSE)</f>
        <v>Si</v>
      </c>
      <c r="J37" s="110" t="str">
        <f>VLOOKUP(E37,VIP!$A$2:$O8081,8,FALSE)</f>
        <v>Si</v>
      </c>
      <c r="K37" s="110" t="str">
        <f>VLOOKUP(E37,VIP!$A$2:$O11655,6,0)</f>
        <v>NO</v>
      </c>
      <c r="L37" s="121" t="s">
        <v>2254</v>
      </c>
      <c r="M37" s="117" t="s">
        <v>2473</v>
      </c>
      <c r="N37" s="117" t="s">
        <v>2482</v>
      </c>
      <c r="O37" s="115" t="s">
        <v>2485</v>
      </c>
      <c r="P37" s="117"/>
      <c r="Q37" s="120" t="s">
        <v>2254</v>
      </c>
    </row>
    <row r="38" spans="1:17" ht="18" x14ac:dyDescent="0.25">
      <c r="A38" s="86" t="str">
        <f>VLOOKUP(E38,'LISTADO ATM'!$A$2:$C$894,3,0)</f>
        <v>DISTRITO NACIONAL</v>
      </c>
      <c r="B38" s="119">
        <v>335759021</v>
      </c>
      <c r="C38" s="116">
        <v>44205.316747685189</v>
      </c>
      <c r="D38" s="116" t="s">
        <v>2189</v>
      </c>
      <c r="E38" s="111">
        <v>153</v>
      </c>
      <c r="F38" s="86" t="str">
        <f>VLOOKUP(E38,VIP!$A$2:$O11244,2,0)</f>
        <v>DRBR153</v>
      </c>
      <c r="G38" s="110" t="str">
        <f>VLOOKUP(E38,'LISTADO ATM'!$A$2:$B$893,2,0)</f>
        <v xml:space="preserve">ATM Rehabilitación </v>
      </c>
      <c r="H38" s="110" t="str">
        <f>VLOOKUP(E38,VIP!$A$2:$O16165,7,FALSE)</f>
        <v>No</v>
      </c>
      <c r="I38" s="110" t="str">
        <f>VLOOKUP(E38,VIP!$A$2:$O8130,8,FALSE)</f>
        <v>No</v>
      </c>
      <c r="J38" s="110" t="str">
        <f>VLOOKUP(E38,VIP!$A$2:$O8080,8,FALSE)</f>
        <v>No</v>
      </c>
      <c r="K38" s="110" t="str">
        <f>VLOOKUP(E38,VIP!$A$2:$O11654,6,0)</f>
        <v>NO</v>
      </c>
      <c r="L38" s="121" t="s">
        <v>2463</v>
      </c>
      <c r="M38" s="117" t="s">
        <v>2473</v>
      </c>
      <c r="N38" s="117" t="s">
        <v>2482</v>
      </c>
      <c r="O38" s="115" t="s">
        <v>2485</v>
      </c>
      <c r="P38" s="117"/>
      <c r="Q38" s="120" t="s">
        <v>2463</v>
      </c>
    </row>
    <row r="39" spans="1:17" ht="18" x14ac:dyDescent="0.25">
      <c r="A39" s="86" t="str">
        <f>VLOOKUP(E39,'LISTADO ATM'!$A$2:$C$894,3,0)</f>
        <v>DISTRITO NACIONAL</v>
      </c>
      <c r="B39" s="119">
        <v>335759025</v>
      </c>
      <c r="C39" s="116">
        <v>44205.332766203705</v>
      </c>
      <c r="D39" s="116" t="s">
        <v>2189</v>
      </c>
      <c r="E39" s="111">
        <v>37</v>
      </c>
      <c r="F39" s="86" t="str">
        <f>VLOOKUP(E39,VIP!$A$2:$O11240,2,0)</f>
        <v>DRBR037</v>
      </c>
      <c r="G39" s="110" t="str">
        <f>VLOOKUP(E39,'LISTADO ATM'!$A$2:$B$893,2,0)</f>
        <v xml:space="preserve">ATM Oficina Villa Mella </v>
      </c>
      <c r="H39" s="110" t="str">
        <f>VLOOKUP(E39,VIP!$A$2:$O16161,7,FALSE)</f>
        <v>Si</v>
      </c>
      <c r="I39" s="110" t="str">
        <f>VLOOKUP(E39,VIP!$A$2:$O8126,8,FALSE)</f>
        <v>Si</v>
      </c>
      <c r="J39" s="110" t="str">
        <f>VLOOKUP(E39,VIP!$A$2:$O8076,8,FALSE)</f>
        <v>Si</v>
      </c>
      <c r="K39" s="110" t="str">
        <f>VLOOKUP(E39,VIP!$A$2:$O11650,6,0)</f>
        <v>SI</v>
      </c>
      <c r="L39" s="121" t="s">
        <v>2228</v>
      </c>
      <c r="M39" s="117" t="s">
        <v>2473</v>
      </c>
      <c r="N39" s="117" t="s">
        <v>2482</v>
      </c>
      <c r="O39" s="115" t="s">
        <v>2485</v>
      </c>
      <c r="P39" s="117"/>
      <c r="Q39" s="120" t="s">
        <v>2228</v>
      </c>
    </row>
    <row r="40" spans="1:17" ht="18" x14ac:dyDescent="0.25">
      <c r="A40" s="86" t="str">
        <f>VLOOKUP(E40,'LISTADO ATM'!$A$2:$C$894,3,0)</f>
        <v>DISTRITO NACIONAL</v>
      </c>
      <c r="B40" s="119">
        <v>335759026</v>
      </c>
      <c r="C40" s="116">
        <v>44205.333124999997</v>
      </c>
      <c r="D40" s="116" t="s">
        <v>2189</v>
      </c>
      <c r="E40" s="111">
        <v>237</v>
      </c>
      <c r="F40" s="86" t="str">
        <f>VLOOKUP(E40,VIP!$A$2:$O11239,2,0)</f>
        <v>DRBR237</v>
      </c>
      <c r="G40" s="110" t="str">
        <f>VLOOKUP(E40,'LISTADO ATM'!$A$2:$B$893,2,0)</f>
        <v xml:space="preserve">ATM UNP Plaza Vásquez </v>
      </c>
      <c r="H40" s="110" t="str">
        <f>VLOOKUP(E40,VIP!$A$2:$O16160,7,FALSE)</f>
        <v>Si</v>
      </c>
      <c r="I40" s="110" t="str">
        <f>VLOOKUP(E40,VIP!$A$2:$O8125,8,FALSE)</f>
        <v>Si</v>
      </c>
      <c r="J40" s="110" t="str">
        <f>VLOOKUP(E40,VIP!$A$2:$O8075,8,FALSE)</f>
        <v>Si</v>
      </c>
      <c r="K40" s="110" t="str">
        <f>VLOOKUP(E40,VIP!$A$2:$O11649,6,0)</f>
        <v>SI</v>
      </c>
      <c r="L40" s="121" t="s">
        <v>2228</v>
      </c>
      <c r="M40" s="117" t="s">
        <v>2473</v>
      </c>
      <c r="N40" s="117" t="s">
        <v>2482</v>
      </c>
      <c r="O40" s="115" t="s">
        <v>2485</v>
      </c>
      <c r="P40" s="117"/>
      <c r="Q40" s="120" t="s">
        <v>2228</v>
      </c>
    </row>
    <row r="41" spans="1:17" ht="18" x14ac:dyDescent="0.25">
      <c r="A41" s="86" t="str">
        <f>VLOOKUP(E41,'LISTADO ATM'!$A$2:$C$894,3,0)</f>
        <v>NORTE</v>
      </c>
      <c r="B41" s="119">
        <v>335759028</v>
      </c>
      <c r="C41" s="116">
        <v>44205.350729166668</v>
      </c>
      <c r="D41" s="116" t="s">
        <v>2190</v>
      </c>
      <c r="E41" s="111">
        <v>664</v>
      </c>
      <c r="F41" s="86" t="str">
        <f>VLOOKUP(E41,VIP!$A$2:$O11251,2,0)</f>
        <v>DRBR664</v>
      </c>
      <c r="G41" s="110" t="str">
        <f>VLOOKUP(E41,'LISTADO ATM'!$A$2:$B$893,2,0)</f>
        <v>ATM S/M Asfer (Constanza)</v>
      </c>
      <c r="H41" s="110" t="str">
        <f>VLOOKUP(E41,VIP!$A$2:$O16172,7,FALSE)</f>
        <v>N/A</v>
      </c>
      <c r="I41" s="110" t="str">
        <f>VLOOKUP(E41,VIP!$A$2:$O8137,8,FALSE)</f>
        <v>N/A</v>
      </c>
      <c r="J41" s="110" t="str">
        <f>VLOOKUP(E41,VIP!$A$2:$O8087,8,FALSE)</f>
        <v>N/A</v>
      </c>
      <c r="K41" s="110" t="str">
        <f>VLOOKUP(E41,VIP!$A$2:$O11661,6,0)</f>
        <v>N/A</v>
      </c>
      <c r="L41" s="121" t="s">
        <v>2254</v>
      </c>
      <c r="M41" s="117" t="s">
        <v>2473</v>
      </c>
      <c r="N41" s="117" t="s">
        <v>2498</v>
      </c>
      <c r="O41" s="115" t="s">
        <v>2488</v>
      </c>
      <c r="P41" s="117"/>
      <c r="Q41" s="120" t="s">
        <v>2254</v>
      </c>
    </row>
    <row r="42" spans="1:17" ht="18" x14ac:dyDescent="0.25">
      <c r="A42" s="86" t="str">
        <f>VLOOKUP(E42,'LISTADO ATM'!$A$2:$C$894,3,0)</f>
        <v>DISTRITO NACIONAL</v>
      </c>
      <c r="B42" s="119">
        <v>335759034</v>
      </c>
      <c r="C42" s="116">
        <v>44205.388912037037</v>
      </c>
      <c r="D42" s="116" t="s">
        <v>2189</v>
      </c>
      <c r="E42" s="111">
        <v>784</v>
      </c>
      <c r="F42" s="86" t="str">
        <f>VLOOKUP(E42,VIP!$A$2:$O11245,2,0)</f>
        <v>DRBR762</v>
      </c>
      <c r="G42" s="110" t="str">
        <f>VLOOKUP(E42,'LISTADO ATM'!$A$2:$B$893,2,0)</f>
        <v xml:space="preserve">ATM Tribunal Superior Electoral </v>
      </c>
      <c r="H42" s="110" t="str">
        <f>VLOOKUP(E42,VIP!$A$2:$O16166,7,FALSE)</f>
        <v>Si</v>
      </c>
      <c r="I42" s="110" t="str">
        <f>VLOOKUP(E42,VIP!$A$2:$O8131,8,FALSE)</f>
        <v>Si</v>
      </c>
      <c r="J42" s="110" t="str">
        <f>VLOOKUP(E42,VIP!$A$2:$O8081,8,FALSE)</f>
        <v>Si</v>
      </c>
      <c r="K42" s="110" t="str">
        <f>VLOOKUP(E42,VIP!$A$2:$O11655,6,0)</f>
        <v>NO</v>
      </c>
      <c r="L42" s="121" t="s">
        <v>2254</v>
      </c>
      <c r="M42" s="117" t="s">
        <v>2473</v>
      </c>
      <c r="N42" s="117" t="s">
        <v>2482</v>
      </c>
      <c r="O42" s="115" t="s">
        <v>2485</v>
      </c>
      <c r="P42" s="117"/>
      <c r="Q42" s="120" t="s">
        <v>2254</v>
      </c>
    </row>
    <row r="43" spans="1:17" ht="18" x14ac:dyDescent="0.25">
      <c r="A43" s="86" t="str">
        <f>VLOOKUP(E43,'LISTADO ATM'!$A$2:$C$894,3,0)</f>
        <v>NORTE</v>
      </c>
      <c r="B43" s="119">
        <v>335759035</v>
      </c>
      <c r="C43" s="116">
        <v>44205.390740740739</v>
      </c>
      <c r="D43" s="116" t="s">
        <v>2189</v>
      </c>
      <c r="E43" s="111">
        <v>837</v>
      </c>
      <c r="F43" s="86" t="str">
        <f>VLOOKUP(E43,VIP!$A$2:$O11244,2,0)</f>
        <v>DRBR837</v>
      </c>
      <c r="G43" s="110" t="str">
        <f>VLOOKUP(E43,'LISTADO ATM'!$A$2:$B$893,2,0)</f>
        <v>ATM Estación Next Canabacoa</v>
      </c>
      <c r="H43" s="110" t="str">
        <f>VLOOKUP(E43,VIP!$A$2:$O16165,7,FALSE)</f>
        <v>Si</v>
      </c>
      <c r="I43" s="110" t="str">
        <f>VLOOKUP(E43,VIP!$A$2:$O8130,8,FALSE)</f>
        <v>Si</v>
      </c>
      <c r="J43" s="110" t="str">
        <f>VLOOKUP(E43,VIP!$A$2:$O8080,8,FALSE)</f>
        <v>Si</v>
      </c>
      <c r="K43" s="110" t="str">
        <f>VLOOKUP(E43,VIP!$A$2:$O11654,6,0)</f>
        <v>NO</v>
      </c>
      <c r="L43" s="121" t="s">
        <v>2228</v>
      </c>
      <c r="M43" s="117" t="s">
        <v>2473</v>
      </c>
      <c r="N43" s="117" t="s">
        <v>2482</v>
      </c>
      <c r="O43" s="115" t="s">
        <v>2488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DISTRITO NACIONAL</v>
      </c>
      <c r="B44" s="119">
        <v>335759047</v>
      </c>
      <c r="C44" s="116">
        <v>44205.412974537037</v>
      </c>
      <c r="D44" s="116" t="s">
        <v>2189</v>
      </c>
      <c r="E44" s="111">
        <v>327</v>
      </c>
      <c r="F44" s="86" t="str">
        <f>VLOOKUP(E44,VIP!$A$2:$O11241,2,0)</f>
        <v>DRBR327</v>
      </c>
      <c r="G44" s="110" t="str">
        <f>VLOOKUP(E44,'LISTADO ATM'!$A$2:$B$893,2,0)</f>
        <v xml:space="preserve">ATM UNP CCN (Nacional 27 de Febrero) </v>
      </c>
      <c r="H44" s="110" t="str">
        <f>VLOOKUP(E44,VIP!$A$2:$O16162,7,FALSE)</f>
        <v>Si</v>
      </c>
      <c r="I44" s="110" t="str">
        <f>VLOOKUP(E44,VIP!$A$2:$O8127,8,FALSE)</f>
        <v>Si</v>
      </c>
      <c r="J44" s="110" t="str">
        <f>VLOOKUP(E44,VIP!$A$2:$O8077,8,FALSE)</f>
        <v>Si</v>
      </c>
      <c r="K44" s="110" t="str">
        <f>VLOOKUP(E44,VIP!$A$2:$O11651,6,0)</f>
        <v>NO</v>
      </c>
      <c r="L44" s="121" t="s">
        <v>2228</v>
      </c>
      <c r="M44" s="117" t="s">
        <v>2473</v>
      </c>
      <c r="N44" s="117" t="s">
        <v>2482</v>
      </c>
      <c r="O44" s="115" t="s">
        <v>2485</v>
      </c>
      <c r="P44" s="117"/>
      <c r="Q44" s="120" t="s">
        <v>2228</v>
      </c>
    </row>
    <row r="45" spans="1:17" ht="18" x14ac:dyDescent="0.25">
      <c r="A45" s="86" t="str">
        <f>VLOOKUP(E45,'LISTADO ATM'!$A$2:$C$894,3,0)</f>
        <v>DISTRITO NACIONAL</v>
      </c>
      <c r="B45" s="119">
        <v>335759053</v>
      </c>
      <c r="C45" s="116">
        <v>44205.415439814817</v>
      </c>
      <c r="D45" s="116" t="s">
        <v>2189</v>
      </c>
      <c r="E45" s="111">
        <v>476</v>
      </c>
      <c r="F45" s="86" t="str">
        <f>VLOOKUP(E45,VIP!$A$2:$O11240,2,0)</f>
        <v>DRBR476</v>
      </c>
      <c r="G45" s="110" t="str">
        <f>VLOOKUP(E45,'LISTADO ATM'!$A$2:$B$893,2,0)</f>
        <v xml:space="preserve">ATM Multicentro La Sirena Las Caobas </v>
      </c>
      <c r="H45" s="110" t="str">
        <f>VLOOKUP(E45,VIP!$A$2:$O16161,7,FALSE)</f>
        <v>Si</v>
      </c>
      <c r="I45" s="110" t="str">
        <f>VLOOKUP(E45,VIP!$A$2:$O8126,8,FALSE)</f>
        <v>Si</v>
      </c>
      <c r="J45" s="110" t="str">
        <f>VLOOKUP(E45,VIP!$A$2:$O8076,8,FALSE)</f>
        <v>Si</v>
      </c>
      <c r="K45" s="110" t="str">
        <f>VLOOKUP(E45,VIP!$A$2:$O11650,6,0)</f>
        <v>SI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ESTE</v>
      </c>
      <c r="B46" s="119">
        <v>335759060</v>
      </c>
      <c r="C46" s="116">
        <v>44205.443495370368</v>
      </c>
      <c r="D46" s="116" t="s">
        <v>2503</v>
      </c>
      <c r="E46" s="111">
        <v>742</v>
      </c>
      <c r="F46" s="86" t="str">
        <f>VLOOKUP(E46,VIP!$A$2:$O11242,2,0)</f>
        <v>DRBR990</v>
      </c>
      <c r="G46" s="110" t="str">
        <f>VLOOKUP(E46,'LISTADO ATM'!$A$2:$B$893,2,0)</f>
        <v xml:space="preserve">ATM Oficina Plaza del Rey (La Romana) </v>
      </c>
      <c r="H46" s="110" t="str">
        <f>VLOOKUP(E46,VIP!$A$2:$O16163,7,FALSE)</f>
        <v>Si</v>
      </c>
      <c r="I46" s="110" t="str">
        <f>VLOOKUP(E46,VIP!$A$2:$O8128,8,FALSE)</f>
        <v>Si</v>
      </c>
      <c r="J46" s="110" t="str">
        <f>VLOOKUP(E46,VIP!$A$2:$O8078,8,FALSE)</f>
        <v>Si</v>
      </c>
      <c r="K46" s="110" t="str">
        <f>VLOOKUP(E46,VIP!$A$2:$O11652,6,0)</f>
        <v>NO</v>
      </c>
      <c r="L46" s="121" t="s">
        <v>2430</v>
      </c>
      <c r="M46" s="117" t="s">
        <v>2473</v>
      </c>
      <c r="N46" s="117" t="s">
        <v>2482</v>
      </c>
      <c r="O46" s="115" t="s">
        <v>2502</v>
      </c>
      <c r="P46" s="117"/>
      <c r="Q46" s="120" t="s">
        <v>2430</v>
      </c>
    </row>
    <row r="47" spans="1:17" ht="18" x14ac:dyDescent="0.25">
      <c r="A47" s="86" t="str">
        <f>VLOOKUP(E47,'LISTADO ATM'!$A$2:$C$894,3,0)</f>
        <v>DISTRITO NACIONAL</v>
      </c>
      <c r="B47" s="119">
        <v>335759061</v>
      </c>
      <c r="C47" s="116">
        <v>44205.447395833333</v>
      </c>
      <c r="D47" s="116" t="s">
        <v>2189</v>
      </c>
      <c r="E47" s="111">
        <v>192</v>
      </c>
      <c r="F47" s="86" t="str">
        <f>VLOOKUP(E47,VIP!$A$2:$O11241,2,0)</f>
        <v>DRBR192</v>
      </c>
      <c r="G47" s="110" t="str">
        <f>VLOOKUP(E47,'LISTADO ATM'!$A$2:$B$893,2,0)</f>
        <v xml:space="preserve">ATM Autobanco Luperón II </v>
      </c>
      <c r="H47" s="110" t="str">
        <f>VLOOKUP(E47,VIP!$A$2:$O16162,7,FALSE)</f>
        <v>Si</v>
      </c>
      <c r="I47" s="110" t="str">
        <f>VLOOKUP(E47,VIP!$A$2:$O8127,8,FALSE)</f>
        <v>Si</v>
      </c>
      <c r="J47" s="110" t="str">
        <f>VLOOKUP(E47,VIP!$A$2:$O8077,8,FALSE)</f>
        <v>Si</v>
      </c>
      <c r="K47" s="110" t="str">
        <f>VLOOKUP(E47,VIP!$A$2:$O11651,6,0)</f>
        <v>NO</v>
      </c>
      <c r="L47" s="121" t="s">
        <v>2228</v>
      </c>
      <c r="M47" s="117" t="s">
        <v>2473</v>
      </c>
      <c r="N47" s="117" t="s">
        <v>2482</v>
      </c>
      <c r="O47" s="115" t="s">
        <v>2485</v>
      </c>
      <c r="P47" s="117"/>
      <c r="Q47" s="120" t="s">
        <v>2228</v>
      </c>
    </row>
    <row r="48" spans="1:17" ht="18" x14ac:dyDescent="0.25">
      <c r="A48" s="86" t="str">
        <f>VLOOKUP(E48,'LISTADO ATM'!$A$2:$C$894,3,0)</f>
        <v>DISTRITO NACIONAL</v>
      </c>
      <c r="B48" s="119">
        <v>335759068</v>
      </c>
      <c r="C48" s="116">
        <v>44205.482743055552</v>
      </c>
      <c r="D48" s="116" t="s">
        <v>2189</v>
      </c>
      <c r="E48" s="111">
        <v>698</v>
      </c>
      <c r="F48" s="86" t="str">
        <f>VLOOKUP(E48,VIP!$A$2:$O11256,2,0)</f>
        <v>DRBR698</v>
      </c>
      <c r="G48" s="110" t="str">
        <f>VLOOKUP(E48,'LISTADO ATM'!$A$2:$B$893,2,0)</f>
        <v>ATM Parador Bellamar</v>
      </c>
      <c r="H48" s="110" t="str">
        <f>VLOOKUP(E48,VIP!$A$2:$O16177,7,FALSE)</f>
        <v>Si</v>
      </c>
      <c r="I48" s="110" t="str">
        <f>VLOOKUP(E48,VIP!$A$2:$O8142,8,FALSE)</f>
        <v>Si</v>
      </c>
      <c r="J48" s="110" t="str">
        <f>VLOOKUP(E48,VIP!$A$2:$O8092,8,FALSE)</f>
        <v>Si</v>
      </c>
      <c r="K48" s="110" t="str">
        <f>VLOOKUP(E48,VIP!$A$2:$O11666,6,0)</f>
        <v>NO</v>
      </c>
      <c r="L48" s="121" t="s">
        <v>2463</v>
      </c>
      <c r="M48" s="117" t="s">
        <v>2473</v>
      </c>
      <c r="N48" s="117" t="s">
        <v>2482</v>
      </c>
      <c r="O48" s="115" t="s">
        <v>2485</v>
      </c>
      <c r="P48" s="117"/>
      <c r="Q48" s="120" t="s">
        <v>2463</v>
      </c>
    </row>
    <row r="49" spans="1:17" ht="18" x14ac:dyDescent="0.25">
      <c r="A49" s="86" t="str">
        <f>VLOOKUP(E49,'LISTADO ATM'!$A$2:$C$894,3,0)</f>
        <v>NORTE</v>
      </c>
      <c r="B49" s="119">
        <v>335759069</v>
      </c>
      <c r="C49" s="116">
        <v>44205.486134259256</v>
      </c>
      <c r="D49" s="116" t="s">
        <v>2480</v>
      </c>
      <c r="E49" s="111">
        <v>874</v>
      </c>
      <c r="F49" s="86" t="str">
        <f>VLOOKUP(E49,VIP!$A$2:$O11255,2,0)</f>
        <v>DRBR874</v>
      </c>
      <c r="G49" s="110" t="str">
        <f>VLOOKUP(E49,'LISTADO ATM'!$A$2:$B$893,2,0)</f>
        <v xml:space="preserve">ATM Zona Franca Esperanza II (Mao) </v>
      </c>
      <c r="H49" s="110" t="str">
        <f>VLOOKUP(E49,VIP!$A$2:$O16176,7,FALSE)</f>
        <v>Si</v>
      </c>
      <c r="I49" s="110" t="str">
        <f>VLOOKUP(E49,VIP!$A$2:$O8141,8,FALSE)</f>
        <v>Si</v>
      </c>
      <c r="J49" s="110" t="str">
        <f>VLOOKUP(E49,VIP!$A$2:$O8091,8,FALSE)</f>
        <v>Si</v>
      </c>
      <c r="K49" s="110" t="str">
        <f>VLOOKUP(E49,VIP!$A$2:$O11665,6,0)</f>
        <v>NO</v>
      </c>
      <c r="L49" s="121" t="s">
        <v>2430</v>
      </c>
      <c r="M49" s="117" t="s">
        <v>2473</v>
      </c>
      <c r="N49" s="117" t="s">
        <v>2482</v>
      </c>
      <c r="O49" s="115" t="s">
        <v>2486</v>
      </c>
      <c r="P49" s="117"/>
      <c r="Q49" s="120" t="s">
        <v>2430</v>
      </c>
    </row>
    <row r="50" spans="1:17" ht="18" x14ac:dyDescent="0.25">
      <c r="A50" s="86" t="str">
        <f>VLOOKUP(E50,'LISTADO ATM'!$A$2:$C$894,3,0)</f>
        <v>DISTRITO NACIONAL</v>
      </c>
      <c r="B50" s="119">
        <v>335759075</v>
      </c>
      <c r="C50" s="116">
        <v>44205.546805555554</v>
      </c>
      <c r="D50" s="116" t="s">
        <v>2189</v>
      </c>
      <c r="E50" s="111">
        <v>966</v>
      </c>
      <c r="F50" s="86" t="str">
        <f>VLOOKUP(E50,VIP!$A$2:$O11252,2,0)</f>
        <v>DRBR966</v>
      </c>
      <c r="G50" s="110" t="str">
        <f>VLOOKUP(E50,'LISTADO ATM'!$A$2:$B$893,2,0)</f>
        <v>ATM Centro Medico Real</v>
      </c>
      <c r="H50" s="110" t="str">
        <f>VLOOKUP(E50,VIP!$A$2:$O16173,7,FALSE)</f>
        <v>Si</v>
      </c>
      <c r="I50" s="110" t="str">
        <f>VLOOKUP(E50,VIP!$A$2:$O8138,8,FALSE)</f>
        <v>Si</v>
      </c>
      <c r="J50" s="110" t="str">
        <f>VLOOKUP(E50,VIP!$A$2:$O8088,8,FALSE)</f>
        <v>Si</v>
      </c>
      <c r="K50" s="110" t="str">
        <f>VLOOKUP(E50,VIP!$A$2:$O11662,6,0)</f>
        <v>NO</v>
      </c>
      <c r="L50" s="121" t="s">
        <v>2463</v>
      </c>
      <c r="M50" s="117" t="s">
        <v>2473</v>
      </c>
      <c r="N50" s="117" t="s">
        <v>2482</v>
      </c>
      <c r="O50" s="115" t="s">
        <v>2485</v>
      </c>
      <c r="P50" s="117"/>
      <c r="Q50" s="120" t="s">
        <v>2463</v>
      </c>
    </row>
    <row r="51" spans="1:17" ht="18" x14ac:dyDescent="0.25">
      <c r="A51" s="86" t="str">
        <f>VLOOKUP(E51,'LISTADO ATM'!$A$2:$C$894,3,0)</f>
        <v>DISTRITO NACIONAL</v>
      </c>
      <c r="B51" s="119">
        <v>335759076</v>
      </c>
      <c r="C51" s="116">
        <v>44205.548483796294</v>
      </c>
      <c r="D51" s="116" t="s">
        <v>2189</v>
      </c>
      <c r="E51" s="111">
        <v>841</v>
      </c>
      <c r="F51" s="86" t="str">
        <f>VLOOKUP(E51,VIP!$A$2:$O11251,2,0)</f>
        <v>DRBR841</v>
      </c>
      <c r="G51" s="110" t="str">
        <f>VLOOKUP(E51,'LISTADO ATM'!$A$2:$B$893,2,0)</f>
        <v xml:space="preserve">ATM CEA </v>
      </c>
      <c r="H51" s="110" t="str">
        <f>VLOOKUP(E51,VIP!$A$2:$O16172,7,FALSE)</f>
        <v>Si</v>
      </c>
      <c r="I51" s="110" t="str">
        <f>VLOOKUP(E51,VIP!$A$2:$O8137,8,FALSE)</f>
        <v>No</v>
      </c>
      <c r="J51" s="110" t="str">
        <f>VLOOKUP(E51,VIP!$A$2:$O8087,8,FALSE)</f>
        <v>No</v>
      </c>
      <c r="K51" s="110" t="str">
        <f>VLOOKUP(E51,VIP!$A$2:$O11661,6,0)</f>
        <v>NO</v>
      </c>
      <c r="L51" s="121" t="s">
        <v>2254</v>
      </c>
      <c r="M51" s="117" t="s">
        <v>2473</v>
      </c>
      <c r="N51" s="117" t="s">
        <v>2482</v>
      </c>
      <c r="O51" s="115" t="s">
        <v>2485</v>
      </c>
      <c r="P51" s="117"/>
      <c r="Q51" s="120" t="s">
        <v>2254</v>
      </c>
    </row>
    <row r="52" spans="1:17" ht="18" x14ac:dyDescent="0.25">
      <c r="A52" s="86" t="str">
        <f>VLOOKUP(E52,'LISTADO ATM'!$A$2:$C$894,3,0)</f>
        <v>DISTRITO NACIONAL</v>
      </c>
      <c r="B52" s="119">
        <v>335759082</v>
      </c>
      <c r="C52" s="116">
        <v>44205.557743055557</v>
      </c>
      <c r="D52" s="116" t="s">
        <v>2189</v>
      </c>
      <c r="E52" s="111">
        <v>160</v>
      </c>
      <c r="F52" s="86" t="str">
        <f>VLOOKUP(E52,VIP!$A$2:$O11248,2,0)</f>
        <v>DRBR160</v>
      </c>
      <c r="G52" s="110" t="str">
        <f>VLOOKUP(E52,'LISTADO ATM'!$A$2:$B$893,2,0)</f>
        <v xml:space="preserve">ATM Oficina Herrera </v>
      </c>
      <c r="H52" s="110" t="str">
        <f>VLOOKUP(E52,VIP!$A$2:$O16169,7,FALSE)</f>
        <v>Si</v>
      </c>
      <c r="I52" s="110" t="str">
        <f>VLOOKUP(E52,VIP!$A$2:$O8134,8,FALSE)</f>
        <v>Si</v>
      </c>
      <c r="J52" s="110" t="str">
        <f>VLOOKUP(E52,VIP!$A$2:$O8084,8,FALSE)</f>
        <v>Si</v>
      </c>
      <c r="K52" s="110" t="str">
        <f>VLOOKUP(E52,VIP!$A$2:$O11658,6,0)</f>
        <v>NO</v>
      </c>
      <c r="L52" s="121" t="s">
        <v>2228</v>
      </c>
      <c r="M52" s="117" t="s">
        <v>2473</v>
      </c>
      <c r="N52" s="117" t="s">
        <v>2482</v>
      </c>
      <c r="O52" s="115" t="s">
        <v>2485</v>
      </c>
      <c r="P52" s="117"/>
      <c r="Q52" s="120" t="s">
        <v>2228</v>
      </c>
    </row>
    <row r="53" spans="1:17" ht="18" x14ac:dyDescent="0.25">
      <c r="A53" s="86" t="str">
        <f>VLOOKUP(E53,'LISTADO ATM'!$A$2:$C$894,3,0)</f>
        <v>DISTRITO NACIONAL</v>
      </c>
      <c r="B53" s="119">
        <v>335759083</v>
      </c>
      <c r="C53" s="116">
        <v>44205.58284722222</v>
      </c>
      <c r="D53" s="116" t="s">
        <v>2189</v>
      </c>
      <c r="E53" s="111">
        <v>240</v>
      </c>
      <c r="F53" s="86" t="str">
        <f>VLOOKUP(E53,VIP!$A$2:$O11247,2,0)</f>
        <v>DRBR24D</v>
      </c>
      <c r="G53" s="110" t="str">
        <f>VLOOKUP(E53,'LISTADO ATM'!$A$2:$B$893,2,0)</f>
        <v xml:space="preserve">ATM Oficina Carrefour I </v>
      </c>
      <c r="H53" s="110" t="str">
        <f>VLOOKUP(E53,VIP!$A$2:$O16168,7,FALSE)</f>
        <v>Si</v>
      </c>
      <c r="I53" s="110" t="str">
        <f>VLOOKUP(E53,VIP!$A$2:$O8133,8,FALSE)</f>
        <v>Si</v>
      </c>
      <c r="J53" s="110" t="str">
        <f>VLOOKUP(E53,VIP!$A$2:$O8083,8,FALSE)</f>
        <v>Si</v>
      </c>
      <c r="K53" s="110" t="str">
        <f>VLOOKUP(E53,VIP!$A$2:$O11657,6,0)</f>
        <v>SI</v>
      </c>
      <c r="L53" s="121" t="s">
        <v>2228</v>
      </c>
      <c r="M53" s="117" t="s">
        <v>2473</v>
      </c>
      <c r="N53" s="117" t="s">
        <v>2482</v>
      </c>
      <c r="O53" s="115" t="s">
        <v>2485</v>
      </c>
      <c r="P53" s="117"/>
      <c r="Q53" s="120" t="s">
        <v>2228</v>
      </c>
    </row>
    <row r="54" spans="1:17" ht="18" x14ac:dyDescent="0.25">
      <c r="A54" s="86" t="str">
        <f>VLOOKUP(E54,'LISTADO ATM'!$A$2:$C$894,3,0)</f>
        <v>DISTRITO NACIONAL</v>
      </c>
      <c r="B54" s="119">
        <v>335759084</v>
      </c>
      <c r="C54" s="116">
        <v>44205.583773148152</v>
      </c>
      <c r="D54" s="116" t="s">
        <v>2189</v>
      </c>
      <c r="E54" s="111">
        <v>225</v>
      </c>
      <c r="F54" s="86" t="str">
        <f>VLOOKUP(E54,VIP!$A$2:$O11246,2,0)</f>
        <v>DRBR225</v>
      </c>
      <c r="G54" s="110" t="str">
        <f>VLOOKUP(E54,'LISTADO ATM'!$A$2:$B$893,2,0)</f>
        <v xml:space="preserve">ATM S/M Nacional Arroyo Hondo </v>
      </c>
      <c r="H54" s="110" t="str">
        <f>VLOOKUP(E54,VIP!$A$2:$O16167,7,FALSE)</f>
        <v>Si</v>
      </c>
      <c r="I54" s="110" t="str">
        <f>VLOOKUP(E54,VIP!$A$2:$O8132,8,FALSE)</f>
        <v>Si</v>
      </c>
      <c r="J54" s="110" t="str">
        <f>VLOOKUP(E54,VIP!$A$2:$O8082,8,FALSE)</f>
        <v>Si</v>
      </c>
      <c r="K54" s="110" t="str">
        <f>VLOOKUP(E54,VIP!$A$2:$O11656,6,0)</f>
        <v>NO</v>
      </c>
      <c r="L54" s="121" t="s">
        <v>2228</v>
      </c>
      <c r="M54" s="117" t="s">
        <v>2473</v>
      </c>
      <c r="N54" s="117" t="s">
        <v>2482</v>
      </c>
      <c r="O54" s="115" t="s">
        <v>2485</v>
      </c>
      <c r="P54" s="117"/>
      <c r="Q54" s="120" t="s">
        <v>2228</v>
      </c>
    </row>
    <row r="55" spans="1:17" ht="18" x14ac:dyDescent="0.25">
      <c r="A55" s="86" t="str">
        <f>VLOOKUP(E55,'LISTADO ATM'!$A$2:$C$894,3,0)</f>
        <v>NORTE</v>
      </c>
      <c r="B55" s="119">
        <v>335759085</v>
      </c>
      <c r="C55" s="116">
        <v>44205.584814814814</v>
      </c>
      <c r="D55" s="116" t="s">
        <v>2190</v>
      </c>
      <c r="E55" s="111">
        <v>257</v>
      </c>
      <c r="F55" s="86" t="str">
        <f>VLOOKUP(E55,VIP!$A$2:$O11245,2,0)</f>
        <v>DRBR257</v>
      </c>
      <c r="G55" s="110" t="str">
        <f>VLOOKUP(E55,'LISTADO ATM'!$A$2:$B$893,2,0)</f>
        <v xml:space="preserve">ATM S/M Pola (Santiago) </v>
      </c>
      <c r="H55" s="110" t="str">
        <f>VLOOKUP(E55,VIP!$A$2:$O16166,7,FALSE)</f>
        <v>Si</v>
      </c>
      <c r="I55" s="110" t="str">
        <f>VLOOKUP(E55,VIP!$A$2:$O8131,8,FALSE)</f>
        <v>Si</v>
      </c>
      <c r="J55" s="110" t="str">
        <f>VLOOKUP(E55,VIP!$A$2:$O8081,8,FALSE)</f>
        <v>Si</v>
      </c>
      <c r="K55" s="110" t="str">
        <f>VLOOKUP(E55,VIP!$A$2:$O11655,6,0)</f>
        <v>NO</v>
      </c>
      <c r="L55" s="121" t="s">
        <v>2228</v>
      </c>
      <c r="M55" s="117" t="s">
        <v>2473</v>
      </c>
      <c r="N55" s="117" t="s">
        <v>2482</v>
      </c>
      <c r="O55" s="115" t="s">
        <v>2483</v>
      </c>
      <c r="P55" s="117"/>
      <c r="Q55" s="120" t="s">
        <v>2228</v>
      </c>
    </row>
    <row r="56" spans="1:17" ht="18" x14ac:dyDescent="0.25">
      <c r="A56" s="86" t="str">
        <f>VLOOKUP(E56,'LISTADO ATM'!$A$2:$C$894,3,0)</f>
        <v>ESTE</v>
      </c>
      <c r="B56" s="119">
        <v>335759086</v>
      </c>
      <c r="C56" s="116">
        <v>44205.585590277777</v>
      </c>
      <c r="D56" s="116" t="s">
        <v>2189</v>
      </c>
      <c r="E56" s="111">
        <v>513</v>
      </c>
      <c r="F56" s="86" t="str">
        <f>VLOOKUP(E56,VIP!$A$2:$O11244,2,0)</f>
        <v>DRBR513</v>
      </c>
      <c r="G56" s="110" t="str">
        <f>VLOOKUP(E56,'LISTADO ATM'!$A$2:$B$893,2,0)</f>
        <v xml:space="preserve">ATM UNP Lagunas de Nisibón </v>
      </c>
      <c r="H56" s="110" t="str">
        <f>VLOOKUP(E56,VIP!$A$2:$O16165,7,FALSE)</f>
        <v>Si</v>
      </c>
      <c r="I56" s="110" t="str">
        <f>VLOOKUP(E56,VIP!$A$2:$O8130,8,FALSE)</f>
        <v>Si</v>
      </c>
      <c r="J56" s="110" t="str">
        <f>VLOOKUP(E56,VIP!$A$2:$O8080,8,FALSE)</f>
        <v>Si</v>
      </c>
      <c r="K56" s="110" t="str">
        <f>VLOOKUP(E56,VIP!$A$2:$O11654,6,0)</f>
        <v>NO</v>
      </c>
      <c r="L56" s="121" t="s">
        <v>2228</v>
      </c>
      <c r="M56" s="117" t="s">
        <v>2473</v>
      </c>
      <c r="N56" s="117" t="s">
        <v>2482</v>
      </c>
      <c r="O56" s="115" t="s">
        <v>2485</v>
      </c>
      <c r="P56" s="117"/>
      <c r="Q56" s="120" t="s">
        <v>2228</v>
      </c>
    </row>
    <row r="57" spans="1:17" ht="18" x14ac:dyDescent="0.25">
      <c r="A57" s="86" t="str">
        <f>VLOOKUP(E57,'LISTADO ATM'!$A$2:$C$894,3,0)</f>
        <v>DISTRITO NACIONAL</v>
      </c>
      <c r="B57" s="119">
        <v>335759087</v>
      </c>
      <c r="C57" s="116">
        <v>44205.586238425924</v>
      </c>
      <c r="D57" s="116" t="s">
        <v>2189</v>
      </c>
      <c r="E57" s="111">
        <v>580</v>
      </c>
      <c r="F57" s="86" t="str">
        <f>VLOOKUP(E57,VIP!$A$2:$O11243,2,0)</f>
        <v>DRBR523</v>
      </c>
      <c r="G57" s="110" t="str">
        <f>VLOOKUP(E57,'LISTADO ATM'!$A$2:$B$893,2,0)</f>
        <v xml:space="preserve">ATM Edificio Propagas </v>
      </c>
      <c r="H57" s="110" t="str">
        <f>VLOOKUP(E57,VIP!$A$2:$O16164,7,FALSE)</f>
        <v>Si</v>
      </c>
      <c r="I57" s="110" t="str">
        <f>VLOOKUP(E57,VIP!$A$2:$O8129,8,FALSE)</f>
        <v>Si</v>
      </c>
      <c r="J57" s="110" t="str">
        <f>VLOOKUP(E57,VIP!$A$2:$O8079,8,FALSE)</f>
        <v>Si</v>
      </c>
      <c r="K57" s="110" t="str">
        <f>VLOOKUP(E57,VIP!$A$2:$O11653,6,0)</f>
        <v>NO</v>
      </c>
      <c r="L57" s="121" t="s">
        <v>2228</v>
      </c>
      <c r="M57" s="117" t="s">
        <v>2473</v>
      </c>
      <c r="N57" s="117" t="s">
        <v>2482</v>
      </c>
      <c r="O57" s="115" t="s">
        <v>2485</v>
      </c>
      <c r="P57" s="117"/>
      <c r="Q57" s="120" t="s">
        <v>2228</v>
      </c>
    </row>
    <row r="58" spans="1:17" ht="18" x14ac:dyDescent="0.25">
      <c r="A58" s="86" t="str">
        <f>VLOOKUP(E58,'LISTADO ATM'!$A$2:$C$894,3,0)</f>
        <v>ESTE</v>
      </c>
      <c r="B58" s="115">
        <v>335759091</v>
      </c>
      <c r="C58" s="116">
        <v>44205.647013888891</v>
      </c>
      <c r="D58" s="116" t="s">
        <v>2189</v>
      </c>
      <c r="E58" s="111">
        <v>27</v>
      </c>
      <c r="F58" s="86" t="str">
        <f>VLOOKUP(E58,VIP!$A$2:$O11247,2,0)</f>
        <v>DRBR027</v>
      </c>
      <c r="G58" s="110" t="str">
        <f>VLOOKUP(E58,'LISTADO ATM'!$A$2:$B$893,2,0)</f>
        <v>ATM Oficina El Seibo II</v>
      </c>
      <c r="H58" s="110" t="str">
        <f>VLOOKUP(E58,VIP!$A$2:$O16168,7,FALSE)</f>
        <v>Si</v>
      </c>
      <c r="I58" s="110" t="str">
        <f>VLOOKUP(E58,VIP!$A$2:$O8133,8,FALSE)</f>
        <v>Si</v>
      </c>
      <c r="J58" s="110" t="str">
        <f>VLOOKUP(E58,VIP!$A$2:$O8083,8,FALSE)</f>
        <v>Si</v>
      </c>
      <c r="K58" s="110" t="str">
        <f>VLOOKUP(E58,VIP!$A$2:$O11657,6,0)</f>
        <v>NO</v>
      </c>
      <c r="L58" s="121" t="s">
        <v>2254</v>
      </c>
      <c r="M58" s="117" t="s">
        <v>2473</v>
      </c>
      <c r="N58" s="117" t="s">
        <v>2482</v>
      </c>
      <c r="O58" s="115" t="s">
        <v>2485</v>
      </c>
      <c r="P58" s="117"/>
      <c r="Q58" s="120" t="s">
        <v>2254</v>
      </c>
    </row>
    <row r="59" spans="1:17" ht="18" x14ac:dyDescent="0.25">
      <c r="A59" s="86" t="str">
        <f>VLOOKUP(E59,'LISTADO ATM'!$A$2:$C$894,3,0)</f>
        <v>ESTE</v>
      </c>
      <c r="B59" s="115">
        <v>335759092</v>
      </c>
      <c r="C59" s="116">
        <v>44205.650023148148</v>
      </c>
      <c r="D59" s="116" t="s">
        <v>2189</v>
      </c>
      <c r="E59" s="111">
        <v>117</v>
      </c>
      <c r="F59" s="86" t="str">
        <f>VLOOKUP(E59,VIP!$A$2:$O11246,2,0)</f>
        <v>DRBR117</v>
      </c>
      <c r="G59" s="110" t="str">
        <f>VLOOKUP(E59,'LISTADO ATM'!$A$2:$B$893,2,0)</f>
        <v xml:space="preserve">ATM Oficina El Seybo </v>
      </c>
      <c r="H59" s="110" t="str">
        <f>VLOOKUP(E59,VIP!$A$2:$O16167,7,FALSE)</f>
        <v>Si</v>
      </c>
      <c r="I59" s="110" t="str">
        <f>VLOOKUP(E59,VIP!$A$2:$O8132,8,FALSE)</f>
        <v>Si</v>
      </c>
      <c r="J59" s="110" t="str">
        <f>VLOOKUP(E59,VIP!$A$2:$O8082,8,FALSE)</f>
        <v>Si</v>
      </c>
      <c r="K59" s="110" t="str">
        <f>VLOOKUP(E59,VIP!$A$2:$O11656,6,0)</f>
        <v>SI</v>
      </c>
      <c r="L59" s="121" t="s">
        <v>2254</v>
      </c>
      <c r="M59" s="117" t="s">
        <v>2473</v>
      </c>
      <c r="N59" s="117" t="s">
        <v>2482</v>
      </c>
      <c r="O59" s="115" t="s">
        <v>2485</v>
      </c>
      <c r="P59" s="117"/>
      <c r="Q59" s="120" t="s">
        <v>2254</v>
      </c>
    </row>
    <row r="60" spans="1:17" ht="18" x14ac:dyDescent="0.25">
      <c r="A60" s="86" t="str">
        <f>VLOOKUP(E60,'LISTADO ATM'!$A$2:$C$894,3,0)</f>
        <v>DISTRITO NACIONAL</v>
      </c>
      <c r="B60" s="115">
        <v>335759093</v>
      </c>
      <c r="C60" s="116">
        <v>44205.652129629627</v>
      </c>
      <c r="D60" s="116" t="s">
        <v>2477</v>
      </c>
      <c r="E60" s="111">
        <v>527</v>
      </c>
      <c r="F60" s="86" t="str">
        <f>VLOOKUP(E60,VIP!$A$2:$O11245,2,0)</f>
        <v>DRBR527</v>
      </c>
      <c r="G60" s="110" t="str">
        <f>VLOOKUP(E60,'LISTADO ATM'!$A$2:$B$893,2,0)</f>
        <v>ATM Oficina Zona Oriental II</v>
      </c>
      <c r="H60" s="110" t="str">
        <f>VLOOKUP(E60,VIP!$A$2:$O16166,7,FALSE)</f>
        <v>Si</v>
      </c>
      <c r="I60" s="110" t="str">
        <f>VLOOKUP(E60,VIP!$A$2:$O8131,8,FALSE)</f>
        <v>Si</v>
      </c>
      <c r="J60" s="110" t="str">
        <f>VLOOKUP(E60,VIP!$A$2:$O8081,8,FALSE)</f>
        <v>Si</v>
      </c>
      <c r="K60" s="110" t="str">
        <f>VLOOKUP(E60,VIP!$A$2:$O11655,6,0)</f>
        <v>SI</v>
      </c>
      <c r="L60" s="121" t="s">
        <v>2430</v>
      </c>
      <c r="M60" s="117" t="s">
        <v>2473</v>
      </c>
      <c r="N60" s="117" t="s">
        <v>2482</v>
      </c>
      <c r="O60" s="115" t="s">
        <v>2484</v>
      </c>
      <c r="P60" s="117"/>
      <c r="Q60" s="120" t="s">
        <v>2430</v>
      </c>
    </row>
    <row r="61" spans="1:17" ht="18" x14ac:dyDescent="0.25">
      <c r="A61" s="86" t="str">
        <f>VLOOKUP(E61,'LISTADO ATM'!$A$2:$C$894,3,0)</f>
        <v>DISTRITO NACIONAL</v>
      </c>
      <c r="B61" s="115">
        <v>335759095</v>
      </c>
      <c r="C61" s="116">
        <v>44205.706689814811</v>
      </c>
      <c r="D61" s="116" t="s">
        <v>2189</v>
      </c>
      <c r="E61" s="111">
        <v>769</v>
      </c>
      <c r="F61" s="86" t="str">
        <f>VLOOKUP(E61,VIP!$A$2:$O11248,2,0)</f>
        <v>DRBR769</v>
      </c>
      <c r="G61" s="110" t="str">
        <f>VLOOKUP(E61,'LISTADO ATM'!$A$2:$B$893,2,0)</f>
        <v>ATM UNP Pablo Mella Morales</v>
      </c>
      <c r="H61" s="110" t="str">
        <f>VLOOKUP(E61,VIP!$A$2:$O16169,7,FALSE)</f>
        <v>Si</v>
      </c>
      <c r="I61" s="110" t="str">
        <f>VLOOKUP(E61,VIP!$A$2:$O8134,8,FALSE)</f>
        <v>Si</v>
      </c>
      <c r="J61" s="110" t="str">
        <f>VLOOKUP(E61,VIP!$A$2:$O8084,8,FALSE)</f>
        <v>Si</v>
      </c>
      <c r="K61" s="110" t="str">
        <f>VLOOKUP(E61,VIP!$A$2:$O11658,6,0)</f>
        <v>NO</v>
      </c>
      <c r="L61" s="121" t="s">
        <v>2441</v>
      </c>
      <c r="M61" s="117" t="s">
        <v>2473</v>
      </c>
      <c r="N61" s="117" t="s">
        <v>2482</v>
      </c>
      <c r="O61" s="115" t="s">
        <v>2485</v>
      </c>
      <c r="P61" s="120" t="s">
        <v>2499</v>
      </c>
      <c r="Q61" s="120" t="s">
        <v>2441</v>
      </c>
    </row>
    <row r="62" spans="1:17" ht="18" x14ac:dyDescent="0.25">
      <c r="A62" s="86" t="e">
        <f>VLOOKUP(E62,'LISTADO ATM'!$A$2:$C$894,3,0)</f>
        <v>#N/A</v>
      </c>
      <c r="B62" s="115">
        <v>335759096</v>
      </c>
      <c r="C62" s="116">
        <v>44205.708182870374</v>
      </c>
      <c r="D62" s="116" t="s">
        <v>2189</v>
      </c>
      <c r="E62" s="111">
        <v>797</v>
      </c>
      <c r="F62" s="86" t="e">
        <f>VLOOKUP(E62,VIP!$A$2:$O11247,2,0)</f>
        <v>#N/A</v>
      </c>
      <c r="G62" s="110" t="e">
        <f>VLOOKUP(E62,'LISTADO ATM'!$A$2:$B$893,2,0)</f>
        <v>#N/A</v>
      </c>
      <c r="H62" s="110" t="e">
        <f>VLOOKUP(E62,VIP!$A$2:$O16168,7,FALSE)</f>
        <v>#N/A</v>
      </c>
      <c r="I62" s="110" t="e">
        <f>VLOOKUP(E62,VIP!$A$2:$O8133,8,FALSE)</f>
        <v>#N/A</v>
      </c>
      <c r="J62" s="110" t="e">
        <f>VLOOKUP(E62,VIP!$A$2:$O8083,8,FALSE)</f>
        <v>#N/A</v>
      </c>
      <c r="K62" s="110" t="e">
        <f>VLOOKUP(E62,VIP!$A$2:$O11657,6,0)</f>
        <v>#N/A</v>
      </c>
      <c r="L62" s="121" t="s">
        <v>2228</v>
      </c>
      <c r="M62" s="117" t="s">
        <v>2473</v>
      </c>
      <c r="N62" s="117" t="s">
        <v>2482</v>
      </c>
      <c r="O62" s="115" t="s">
        <v>2485</v>
      </c>
      <c r="P62" s="117"/>
      <c r="Q62" s="120" t="s">
        <v>2228</v>
      </c>
    </row>
    <row r="63" spans="1:17" ht="18" x14ac:dyDescent="0.25">
      <c r="A63" s="86" t="str">
        <f>VLOOKUP(E63,'LISTADO ATM'!$A$2:$C$894,3,0)</f>
        <v>DISTRITO NACIONAL</v>
      </c>
      <c r="B63" s="115">
        <v>335759099</v>
      </c>
      <c r="C63" s="116">
        <v>44205.742511574077</v>
      </c>
      <c r="D63" s="116" t="s">
        <v>2189</v>
      </c>
      <c r="E63" s="111">
        <v>347</v>
      </c>
      <c r="F63" s="86" t="str">
        <f>VLOOKUP(E63,VIP!$A$2:$O11246,2,0)</f>
        <v>DRBR347</v>
      </c>
      <c r="G63" s="110" t="str">
        <f>VLOOKUP(E63,'LISTADO ATM'!$A$2:$B$893,2,0)</f>
        <v>ATM Patio de Colombia</v>
      </c>
      <c r="H63" s="110" t="str">
        <f>VLOOKUP(E63,VIP!$A$2:$O16167,7,FALSE)</f>
        <v>N/A</v>
      </c>
      <c r="I63" s="110" t="str">
        <f>VLOOKUP(E63,VIP!$A$2:$O8132,8,FALSE)</f>
        <v>N/A</v>
      </c>
      <c r="J63" s="110" t="str">
        <f>VLOOKUP(E63,VIP!$A$2:$O8082,8,FALSE)</f>
        <v>N/A</v>
      </c>
      <c r="K63" s="110" t="str">
        <f>VLOOKUP(E63,VIP!$A$2:$O11656,6,0)</f>
        <v>N/A</v>
      </c>
      <c r="L63" s="121" t="s">
        <v>2228</v>
      </c>
      <c r="M63" s="117" t="s">
        <v>2473</v>
      </c>
      <c r="N63" s="117" t="s">
        <v>2482</v>
      </c>
      <c r="O63" s="115" t="s">
        <v>2485</v>
      </c>
      <c r="P63" s="117"/>
      <c r="Q63" s="120" t="s">
        <v>2228</v>
      </c>
    </row>
    <row r="64" spans="1:17" ht="18" x14ac:dyDescent="0.25">
      <c r="A64" s="86" t="str">
        <f>VLOOKUP(E64,'LISTADO ATM'!$A$2:$C$894,3,0)</f>
        <v>NORTE</v>
      </c>
      <c r="B64" s="115">
        <v>335759101</v>
      </c>
      <c r="C64" s="116">
        <v>44205.801180555558</v>
      </c>
      <c r="D64" s="116" t="s">
        <v>2189</v>
      </c>
      <c r="E64" s="111">
        <v>288</v>
      </c>
      <c r="F64" s="86" t="str">
        <f>VLOOKUP(E64,VIP!$A$2:$O11249,2,0)</f>
        <v>DRBR288</v>
      </c>
      <c r="G64" s="110" t="str">
        <f>VLOOKUP(E64,'LISTADO ATM'!$A$2:$B$893,2,0)</f>
        <v xml:space="preserve">ATM Oficina Camino Real II (Puerto Plata) </v>
      </c>
      <c r="H64" s="110" t="str">
        <f>VLOOKUP(E64,VIP!$A$2:$O16170,7,FALSE)</f>
        <v>N/A</v>
      </c>
      <c r="I64" s="110" t="str">
        <f>VLOOKUP(E64,VIP!$A$2:$O8135,8,FALSE)</f>
        <v>N/A</v>
      </c>
      <c r="J64" s="110" t="str">
        <f>VLOOKUP(E64,VIP!$A$2:$O8085,8,FALSE)</f>
        <v>N/A</v>
      </c>
      <c r="K64" s="110" t="str">
        <f>VLOOKUP(E64,VIP!$A$2:$O11659,6,0)</f>
        <v>N/A</v>
      </c>
      <c r="L64" s="121" t="s">
        <v>2228</v>
      </c>
      <c r="M64" s="117" t="s">
        <v>2473</v>
      </c>
      <c r="N64" s="117" t="s">
        <v>2482</v>
      </c>
      <c r="O64" s="115" t="s">
        <v>2485</v>
      </c>
      <c r="P64" s="117"/>
      <c r="Q64" s="120" t="s">
        <v>2228</v>
      </c>
    </row>
    <row r="65" spans="1:17" ht="18" x14ac:dyDescent="0.25">
      <c r="A65" s="86" t="str">
        <f>VLOOKUP(E65,'LISTADO ATM'!$A$2:$C$894,3,0)</f>
        <v>SUR</v>
      </c>
      <c r="B65" s="115">
        <v>335759104</v>
      </c>
      <c r="C65" s="116">
        <v>44205.905856481484</v>
      </c>
      <c r="D65" s="116" t="s">
        <v>2189</v>
      </c>
      <c r="E65" s="111">
        <v>885</v>
      </c>
      <c r="F65" s="86" t="str">
        <f>VLOOKUP(E65,VIP!$A$2:$O11248,2,0)</f>
        <v>DRBR885</v>
      </c>
      <c r="G65" s="110" t="str">
        <f>VLOOKUP(E65,'LISTADO ATM'!$A$2:$B$893,2,0)</f>
        <v xml:space="preserve">ATM UNP Rancho Arriba </v>
      </c>
      <c r="H65" s="110" t="str">
        <f>VLOOKUP(E65,VIP!$A$2:$O16169,7,FALSE)</f>
        <v>Si</v>
      </c>
      <c r="I65" s="110" t="str">
        <f>VLOOKUP(E65,VIP!$A$2:$O8134,8,FALSE)</f>
        <v>Si</v>
      </c>
      <c r="J65" s="110" t="str">
        <f>VLOOKUP(E65,VIP!$A$2:$O8084,8,FALSE)</f>
        <v>Si</v>
      </c>
      <c r="K65" s="110" t="str">
        <f>VLOOKUP(E65,VIP!$A$2:$O11658,6,0)</f>
        <v>NO</v>
      </c>
      <c r="L65" s="121" t="s">
        <v>2254</v>
      </c>
      <c r="M65" s="117" t="s">
        <v>2473</v>
      </c>
      <c r="N65" s="117" t="s">
        <v>2482</v>
      </c>
      <c r="O65" s="115" t="s">
        <v>2485</v>
      </c>
      <c r="P65" s="117"/>
      <c r="Q65" s="120" t="s">
        <v>2254</v>
      </c>
    </row>
    <row r="66" spans="1:17" ht="18" x14ac:dyDescent="0.25">
      <c r="A66" s="86" t="str">
        <f>VLOOKUP(E66,'LISTADO ATM'!$A$2:$C$894,3,0)</f>
        <v>SUR</v>
      </c>
      <c r="B66" s="115">
        <v>335759105</v>
      </c>
      <c r="C66" s="116">
        <v>44205.907199074078</v>
      </c>
      <c r="D66" s="116" t="s">
        <v>2189</v>
      </c>
      <c r="E66" s="111">
        <v>751</v>
      </c>
      <c r="F66" s="86" t="str">
        <f>VLOOKUP(E66,VIP!$A$2:$O11247,2,0)</f>
        <v>DRBR751</v>
      </c>
      <c r="G66" s="110" t="str">
        <f>VLOOKUP(E66,'LISTADO ATM'!$A$2:$B$893,2,0)</f>
        <v>ATM Eco Petroleo Camilo</v>
      </c>
      <c r="H66" s="110" t="str">
        <f>VLOOKUP(E66,VIP!$A$2:$O16168,7,FALSE)</f>
        <v>N/A</v>
      </c>
      <c r="I66" s="110" t="str">
        <f>VLOOKUP(E66,VIP!$A$2:$O8133,8,FALSE)</f>
        <v>N/A</v>
      </c>
      <c r="J66" s="110" t="str">
        <f>VLOOKUP(E66,VIP!$A$2:$O8083,8,FALSE)</f>
        <v>N/A</v>
      </c>
      <c r="K66" s="110" t="str">
        <f>VLOOKUP(E66,VIP!$A$2:$O11657,6,0)</f>
        <v>N/A</v>
      </c>
      <c r="L66" s="121" t="s">
        <v>2228</v>
      </c>
      <c r="M66" s="117" t="s">
        <v>2473</v>
      </c>
      <c r="N66" s="117" t="s">
        <v>2482</v>
      </c>
      <c r="O66" s="115" t="s">
        <v>2485</v>
      </c>
      <c r="P66" s="117"/>
      <c r="Q66" s="120" t="s">
        <v>2228</v>
      </c>
    </row>
    <row r="67" spans="1:17" s="88" customFormat="1" ht="18" x14ac:dyDescent="0.25">
      <c r="A67" s="86" t="str">
        <f>VLOOKUP(E67,'LISTADO ATM'!$A$2:$C$894,3,0)</f>
        <v>SUR</v>
      </c>
      <c r="B67" s="115">
        <v>335759109</v>
      </c>
      <c r="C67" s="116">
        <v>44206.005555555559</v>
      </c>
      <c r="D67" s="116" t="s">
        <v>2189</v>
      </c>
      <c r="E67" s="111">
        <v>995</v>
      </c>
      <c r="F67" s="86" t="str">
        <f>VLOOKUP(E67,VIP!$A$2:$O11248,2,0)</f>
        <v>DRBR545</v>
      </c>
      <c r="G67" s="110" t="str">
        <f>VLOOKUP(E67,'LISTADO ATM'!$A$2:$B$893,2,0)</f>
        <v xml:space="preserve">ATM Oficina San Cristobal III (Lobby) </v>
      </c>
      <c r="H67" s="110" t="str">
        <f>VLOOKUP(E67,VIP!$A$2:$O16169,7,FALSE)</f>
        <v>Si</v>
      </c>
      <c r="I67" s="110" t="str">
        <f>VLOOKUP(E67,VIP!$A$2:$O8134,8,FALSE)</f>
        <v>No</v>
      </c>
      <c r="J67" s="110" t="str">
        <f>VLOOKUP(E67,VIP!$A$2:$O8084,8,FALSE)</f>
        <v>No</v>
      </c>
      <c r="K67" s="110" t="str">
        <f>VLOOKUP(E67,VIP!$A$2:$O11658,6,0)</f>
        <v>NO</v>
      </c>
      <c r="L67" s="121" t="s">
        <v>2254</v>
      </c>
      <c r="M67" s="117" t="s">
        <v>2473</v>
      </c>
      <c r="N67" s="117" t="s">
        <v>2482</v>
      </c>
      <c r="O67" s="115" t="s">
        <v>2485</v>
      </c>
      <c r="P67" s="117"/>
      <c r="Q67" s="120" t="s">
        <v>2254</v>
      </c>
    </row>
    <row r="68" spans="1:17" s="88" customFormat="1" ht="18" x14ac:dyDescent="0.25">
      <c r="A68" s="86" t="str">
        <f>VLOOKUP(E68,'LISTADO ATM'!$A$2:$C$894,3,0)</f>
        <v>SUR</v>
      </c>
      <c r="B68" s="115">
        <v>335759108</v>
      </c>
      <c r="C68" s="116">
        <v>44206.002083333333</v>
      </c>
      <c r="D68" s="116" t="s">
        <v>2189</v>
      </c>
      <c r="E68" s="111">
        <v>584</v>
      </c>
      <c r="F68" s="86" t="str">
        <f>VLOOKUP(E68,VIP!$A$2:$O11249,2,0)</f>
        <v>DRBR404</v>
      </c>
      <c r="G68" s="110" t="str">
        <f>VLOOKUP(E68,'LISTADO ATM'!$A$2:$B$893,2,0)</f>
        <v xml:space="preserve">ATM Oficina San Cristóbal I </v>
      </c>
      <c r="H68" s="110" t="str">
        <f>VLOOKUP(E68,VIP!$A$2:$O16170,7,FALSE)</f>
        <v>Si</v>
      </c>
      <c r="I68" s="110" t="str">
        <f>VLOOKUP(E68,VIP!$A$2:$O8135,8,FALSE)</f>
        <v>Si</v>
      </c>
      <c r="J68" s="110" t="str">
        <f>VLOOKUP(E68,VIP!$A$2:$O8085,8,FALSE)</f>
        <v>Si</v>
      </c>
      <c r="K68" s="110" t="str">
        <f>VLOOKUP(E68,VIP!$A$2:$O11659,6,0)</f>
        <v>SI</v>
      </c>
      <c r="L68" s="121" t="s">
        <v>2254</v>
      </c>
      <c r="M68" s="117" t="s">
        <v>2473</v>
      </c>
      <c r="N68" s="117" t="s">
        <v>2482</v>
      </c>
      <c r="O68" s="115" t="s">
        <v>2485</v>
      </c>
      <c r="P68" s="117"/>
      <c r="Q68" s="120" t="s">
        <v>2254</v>
      </c>
    </row>
  </sheetData>
  <autoFilter ref="A4:Q31">
    <sortState ref="A5:Q110">
      <sortCondition ref="M4:M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9:B1048576 B1:B57">
    <cfRule type="duplicateValues" dxfId="469" priority="304676"/>
  </conditionalFormatting>
  <conditionalFormatting sqref="B69:B1048576 B5:B57">
    <cfRule type="duplicateValues" dxfId="468" priority="304680"/>
  </conditionalFormatting>
  <conditionalFormatting sqref="B69:B1048576 B1:B57">
    <cfRule type="duplicateValues" dxfId="467" priority="304683"/>
    <cfRule type="duplicateValues" dxfId="466" priority="304684"/>
    <cfRule type="duplicateValues" dxfId="465" priority="304685"/>
  </conditionalFormatting>
  <conditionalFormatting sqref="B69:B1048576 B1:B57">
    <cfRule type="duplicateValues" dxfId="464" priority="304695"/>
    <cfRule type="duplicateValues" dxfId="463" priority="304696"/>
  </conditionalFormatting>
  <conditionalFormatting sqref="B69:B1048576 B5:B57">
    <cfRule type="duplicateValues" dxfId="462" priority="304703"/>
    <cfRule type="duplicateValues" dxfId="461" priority="304704"/>
    <cfRule type="duplicateValues" dxfId="460" priority="304705"/>
  </conditionalFormatting>
  <conditionalFormatting sqref="E61:E66 E1:E6 E69:E1048576">
    <cfRule type="duplicateValues" dxfId="459" priority="304716"/>
  </conditionalFormatting>
  <conditionalFormatting sqref="E61:E66 E1:E6 E69:E1048576">
    <cfRule type="duplicateValues" dxfId="458" priority="304720"/>
    <cfRule type="duplicateValues" dxfId="457" priority="304721"/>
  </conditionalFormatting>
  <conditionalFormatting sqref="E61:E66 E5:E6 E69:E1048576">
    <cfRule type="duplicateValues" dxfId="456" priority="304728"/>
    <cfRule type="duplicateValues" dxfId="455" priority="304729"/>
  </conditionalFormatting>
  <conditionalFormatting sqref="E61:E66 E5:E6 E69:E1048576">
    <cfRule type="duplicateValues" dxfId="454" priority="304734"/>
  </conditionalFormatting>
  <conditionalFormatting sqref="E61:E66 E1:E6 E69:E1048576">
    <cfRule type="duplicateValues" dxfId="453" priority="304737"/>
    <cfRule type="duplicateValues" dxfId="452" priority="304738"/>
    <cfRule type="duplicateValues" dxfId="451" priority="304739"/>
  </conditionalFormatting>
  <conditionalFormatting sqref="E61:E66 E5:E6 E69:E1048576">
    <cfRule type="duplicateValues" dxfId="450" priority="304749"/>
    <cfRule type="duplicateValues" dxfId="449" priority="304750"/>
    <cfRule type="duplicateValues" dxfId="448" priority="304751"/>
  </conditionalFormatting>
  <conditionalFormatting sqref="B7:B9">
    <cfRule type="duplicateValues" dxfId="447" priority="305161"/>
  </conditionalFormatting>
  <conditionalFormatting sqref="B7:B9">
    <cfRule type="duplicateValues" dxfId="446" priority="305162"/>
    <cfRule type="duplicateValues" dxfId="445" priority="305163"/>
    <cfRule type="duplicateValues" dxfId="444" priority="305164"/>
  </conditionalFormatting>
  <conditionalFormatting sqref="B7:B9">
    <cfRule type="duplicateValues" dxfId="443" priority="305165"/>
    <cfRule type="duplicateValues" dxfId="442" priority="305166"/>
  </conditionalFormatting>
  <conditionalFormatting sqref="E7:E9">
    <cfRule type="duplicateValues" dxfId="441" priority="305167"/>
  </conditionalFormatting>
  <conditionalFormatting sqref="E7:E9">
    <cfRule type="duplicateValues" dxfId="440" priority="305168"/>
    <cfRule type="duplicateValues" dxfId="439" priority="305169"/>
  </conditionalFormatting>
  <conditionalFormatting sqref="E7:E9">
    <cfRule type="duplicateValues" dxfId="438" priority="305170"/>
    <cfRule type="duplicateValues" dxfId="437" priority="305171"/>
    <cfRule type="duplicateValues" dxfId="436" priority="305172"/>
  </conditionalFormatting>
  <conditionalFormatting sqref="E7:E9">
    <cfRule type="duplicateValues" dxfId="435" priority="305173"/>
    <cfRule type="duplicateValues" dxfId="434" priority="305174"/>
    <cfRule type="duplicateValues" dxfId="433" priority="305175"/>
    <cfRule type="duplicateValues" dxfId="432" priority="305176"/>
  </conditionalFormatting>
  <conditionalFormatting sqref="B10:B19">
    <cfRule type="duplicateValues" dxfId="431" priority="200"/>
  </conditionalFormatting>
  <conditionalFormatting sqref="B10:B19">
    <cfRule type="duplicateValues" dxfId="430" priority="197"/>
    <cfRule type="duplicateValues" dxfId="429" priority="198"/>
    <cfRule type="duplicateValues" dxfId="428" priority="199"/>
  </conditionalFormatting>
  <conditionalFormatting sqref="B10:B19">
    <cfRule type="duplicateValues" dxfId="427" priority="195"/>
    <cfRule type="duplicateValues" dxfId="426" priority="196"/>
  </conditionalFormatting>
  <conditionalFormatting sqref="E10:E19">
    <cfRule type="duplicateValues" dxfId="425" priority="194"/>
  </conditionalFormatting>
  <conditionalFormatting sqref="E10:E19">
    <cfRule type="duplicateValues" dxfId="424" priority="192"/>
    <cfRule type="duplicateValues" dxfId="423" priority="193"/>
  </conditionalFormatting>
  <conditionalFormatting sqref="E10:E19">
    <cfRule type="duplicateValues" dxfId="422" priority="189"/>
    <cfRule type="duplicateValues" dxfId="421" priority="190"/>
    <cfRule type="duplicateValues" dxfId="420" priority="191"/>
  </conditionalFormatting>
  <conditionalFormatting sqref="E10:E19">
    <cfRule type="duplicateValues" dxfId="419" priority="185"/>
    <cfRule type="duplicateValues" dxfId="418" priority="186"/>
    <cfRule type="duplicateValues" dxfId="417" priority="187"/>
    <cfRule type="duplicateValues" dxfId="416" priority="188"/>
  </conditionalFormatting>
  <conditionalFormatting sqref="E61:E66 E1:E19 E69:E1048576">
    <cfRule type="duplicateValues" dxfId="415" priority="184"/>
  </conditionalFormatting>
  <conditionalFormatting sqref="E20:E31">
    <cfRule type="duplicateValues" dxfId="414" priority="177"/>
  </conditionalFormatting>
  <conditionalFormatting sqref="E20:E31">
    <cfRule type="duplicateValues" dxfId="413" priority="175"/>
    <cfRule type="duplicateValues" dxfId="412" priority="176"/>
  </conditionalFormatting>
  <conditionalFormatting sqref="E20:E31">
    <cfRule type="duplicateValues" dxfId="411" priority="172"/>
    <cfRule type="duplicateValues" dxfId="410" priority="173"/>
    <cfRule type="duplicateValues" dxfId="409" priority="174"/>
  </conditionalFormatting>
  <conditionalFormatting sqref="E20:E31">
    <cfRule type="duplicateValues" dxfId="408" priority="168"/>
    <cfRule type="duplicateValues" dxfId="407" priority="169"/>
    <cfRule type="duplicateValues" dxfId="406" priority="170"/>
    <cfRule type="duplicateValues" dxfId="405" priority="171"/>
  </conditionalFormatting>
  <conditionalFormatting sqref="E20:E31">
    <cfRule type="duplicateValues" dxfId="404" priority="167"/>
  </conditionalFormatting>
  <conditionalFormatting sqref="B20:B31">
    <cfRule type="duplicateValues" dxfId="403" priority="306429"/>
  </conditionalFormatting>
  <conditionalFormatting sqref="B20:B31">
    <cfRule type="duplicateValues" dxfId="402" priority="306430"/>
    <cfRule type="duplicateValues" dxfId="401" priority="306431"/>
    <cfRule type="duplicateValues" dxfId="400" priority="306432"/>
  </conditionalFormatting>
  <conditionalFormatting sqref="B20:B31">
    <cfRule type="duplicateValues" dxfId="399" priority="306433"/>
    <cfRule type="duplicateValues" dxfId="398" priority="306434"/>
  </conditionalFormatting>
  <conditionalFormatting sqref="E32:E33">
    <cfRule type="duplicateValues" dxfId="397" priority="166"/>
  </conditionalFormatting>
  <conditionalFormatting sqref="E32:E33">
    <cfRule type="duplicateValues" dxfId="396" priority="164"/>
    <cfRule type="duplicateValues" dxfId="395" priority="165"/>
  </conditionalFormatting>
  <conditionalFormatting sqref="E32:E33">
    <cfRule type="duplicateValues" dxfId="394" priority="161"/>
    <cfRule type="duplicateValues" dxfId="393" priority="162"/>
    <cfRule type="duplicateValues" dxfId="392" priority="163"/>
  </conditionalFormatting>
  <conditionalFormatting sqref="E32:E33">
    <cfRule type="duplicateValues" dxfId="391" priority="157"/>
    <cfRule type="duplicateValues" dxfId="390" priority="158"/>
    <cfRule type="duplicateValues" dxfId="389" priority="159"/>
    <cfRule type="duplicateValues" dxfId="388" priority="160"/>
  </conditionalFormatting>
  <conditionalFormatting sqref="E32:E33">
    <cfRule type="duplicateValues" dxfId="387" priority="156"/>
  </conditionalFormatting>
  <conditionalFormatting sqref="B32:B33">
    <cfRule type="duplicateValues" dxfId="386" priority="155"/>
  </conditionalFormatting>
  <conditionalFormatting sqref="B32:B33">
    <cfRule type="duplicateValues" dxfId="385" priority="152"/>
    <cfRule type="duplicateValues" dxfId="384" priority="153"/>
    <cfRule type="duplicateValues" dxfId="383" priority="154"/>
  </conditionalFormatting>
  <conditionalFormatting sqref="B32:B33">
    <cfRule type="duplicateValues" dxfId="382" priority="150"/>
    <cfRule type="duplicateValues" dxfId="381" priority="151"/>
  </conditionalFormatting>
  <conditionalFormatting sqref="E61:E66 E1:E33 E69:E1048576">
    <cfRule type="duplicateValues" dxfId="380" priority="149"/>
  </conditionalFormatting>
  <conditionalFormatting sqref="E34:E40">
    <cfRule type="duplicateValues" dxfId="379" priority="148"/>
  </conditionalFormatting>
  <conditionalFormatting sqref="E34:E40">
    <cfRule type="duplicateValues" dxfId="378" priority="146"/>
    <cfRule type="duplicateValues" dxfId="377" priority="147"/>
  </conditionalFormatting>
  <conditionalFormatting sqref="E34:E40">
    <cfRule type="duplicateValues" dxfId="376" priority="143"/>
    <cfRule type="duplicateValues" dxfId="375" priority="144"/>
    <cfRule type="duplicateValues" dxfId="374" priority="145"/>
  </conditionalFormatting>
  <conditionalFormatting sqref="E34:E40">
    <cfRule type="duplicateValues" dxfId="373" priority="139"/>
    <cfRule type="duplicateValues" dxfId="372" priority="140"/>
    <cfRule type="duplicateValues" dxfId="371" priority="141"/>
    <cfRule type="duplicateValues" dxfId="370" priority="142"/>
  </conditionalFormatting>
  <conditionalFormatting sqref="E34:E40">
    <cfRule type="duplicateValues" dxfId="369" priority="138"/>
  </conditionalFormatting>
  <conditionalFormatting sqref="B34:B40">
    <cfRule type="duplicateValues" dxfId="368" priority="137"/>
  </conditionalFormatting>
  <conditionalFormatting sqref="B34:B40">
    <cfRule type="duplicateValues" dxfId="367" priority="134"/>
    <cfRule type="duplicateValues" dxfId="366" priority="135"/>
    <cfRule type="duplicateValues" dxfId="365" priority="136"/>
  </conditionalFormatting>
  <conditionalFormatting sqref="B34:B40">
    <cfRule type="duplicateValues" dxfId="364" priority="132"/>
    <cfRule type="duplicateValues" dxfId="363" priority="133"/>
  </conditionalFormatting>
  <conditionalFormatting sqref="E34:E40">
    <cfRule type="duplicateValues" dxfId="362" priority="131"/>
  </conditionalFormatting>
  <conditionalFormatting sqref="E61:E66 E1:E40 E69:E1048576">
    <cfRule type="duplicateValues" dxfId="361" priority="130"/>
  </conditionalFormatting>
  <conditionalFormatting sqref="E41:E66">
    <cfRule type="duplicateValues" dxfId="360" priority="129"/>
  </conditionalFormatting>
  <conditionalFormatting sqref="E41:E66">
    <cfRule type="duplicateValues" dxfId="359" priority="127"/>
    <cfRule type="duplicateValues" dxfId="358" priority="128"/>
  </conditionalFormatting>
  <conditionalFormatting sqref="E41:E66">
    <cfRule type="duplicateValues" dxfId="357" priority="124"/>
    <cfRule type="duplicateValues" dxfId="356" priority="125"/>
    <cfRule type="duplicateValues" dxfId="355" priority="126"/>
  </conditionalFormatting>
  <conditionalFormatting sqref="E41:E66">
    <cfRule type="duplicateValues" dxfId="354" priority="120"/>
    <cfRule type="duplicateValues" dxfId="353" priority="121"/>
    <cfRule type="duplicateValues" dxfId="352" priority="122"/>
    <cfRule type="duplicateValues" dxfId="351" priority="123"/>
  </conditionalFormatting>
  <conditionalFormatting sqref="E41:E66">
    <cfRule type="duplicateValues" dxfId="350" priority="119"/>
  </conditionalFormatting>
  <conditionalFormatting sqref="B41:B54">
    <cfRule type="duplicateValues" dxfId="349" priority="118"/>
  </conditionalFormatting>
  <conditionalFormatting sqref="B41:B54">
    <cfRule type="duplicateValues" dxfId="348" priority="115"/>
    <cfRule type="duplicateValues" dxfId="347" priority="116"/>
    <cfRule type="duplicateValues" dxfId="346" priority="117"/>
  </conditionalFormatting>
  <conditionalFormatting sqref="B41:B54">
    <cfRule type="duplicateValues" dxfId="345" priority="113"/>
    <cfRule type="duplicateValues" dxfId="344" priority="114"/>
  </conditionalFormatting>
  <conditionalFormatting sqref="E41:E66">
    <cfRule type="duplicateValues" dxfId="343" priority="112"/>
  </conditionalFormatting>
  <conditionalFormatting sqref="E41:E66">
    <cfRule type="duplicateValues" dxfId="342" priority="111"/>
  </conditionalFormatting>
  <conditionalFormatting sqref="E1:E66 E69:E1048576">
    <cfRule type="duplicateValues" dxfId="341" priority="53"/>
    <cfRule type="duplicateValues" dxfId="340" priority="110"/>
  </conditionalFormatting>
  <conditionalFormatting sqref="E55:E57">
    <cfRule type="duplicateValues" dxfId="339" priority="109"/>
  </conditionalFormatting>
  <conditionalFormatting sqref="E55:E57">
    <cfRule type="duplicateValues" dxfId="338" priority="107"/>
    <cfRule type="duplicateValues" dxfId="337" priority="108"/>
  </conditionalFormatting>
  <conditionalFormatting sqref="E55:E57">
    <cfRule type="duplicateValues" dxfId="336" priority="104"/>
    <cfRule type="duplicateValues" dxfId="335" priority="105"/>
    <cfRule type="duplicateValues" dxfId="334" priority="106"/>
  </conditionalFormatting>
  <conditionalFormatting sqref="E55:E57">
    <cfRule type="duplicateValues" dxfId="333" priority="100"/>
    <cfRule type="duplicateValues" dxfId="332" priority="101"/>
    <cfRule type="duplicateValues" dxfId="331" priority="102"/>
    <cfRule type="duplicateValues" dxfId="330" priority="103"/>
  </conditionalFormatting>
  <conditionalFormatting sqref="E55:E57">
    <cfRule type="duplicateValues" dxfId="329" priority="99"/>
  </conditionalFormatting>
  <conditionalFormatting sqref="B55:B57">
    <cfRule type="duplicateValues" dxfId="328" priority="98"/>
  </conditionalFormatting>
  <conditionalFormatting sqref="B55:B57">
    <cfRule type="duplicateValues" dxfId="327" priority="95"/>
    <cfRule type="duplicateValues" dxfId="326" priority="96"/>
    <cfRule type="duplicateValues" dxfId="325" priority="97"/>
  </conditionalFormatting>
  <conditionalFormatting sqref="B55:B57">
    <cfRule type="duplicateValues" dxfId="324" priority="93"/>
    <cfRule type="duplicateValues" dxfId="323" priority="94"/>
  </conditionalFormatting>
  <conditionalFormatting sqref="E55:E57">
    <cfRule type="duplicateValues" dxfId="322" priority="92"/>
  </conditionalFormatting>
  <conditionalFormatting sqref="E55:E57">
    <cfRule type="duplicateValues" dxfId="321" priority="91"/>
  </conditionalFormatting>
  <conditionalFormatting sqref="E55:E57">
    <cfRule type="duplicateValues" dxfId="320" priority="90"/>
  </conditionalFormatting>
  <conditionalFormatting sqref="E1:E66 E69:E1048576">
    <cfRule type="duplicateValues" dxfId="319" priority="89"/>
  </conditionalFormatting>
  <conditionalFormatting sqref="E58:E66">
    <cfRule type="duplicateValues" dxfId="318" priority="88"/>
  </conditionalFormatting>
  <conditionalFormatting sqref="E58:E66">
    <cfRule type="duplicateValues" dxfId="317" priority="86"/>
    <cfRule type="duplicateValues" dxfId="316" priority="87"/>
  </conditionalFormatting>
  <conditionalFormatting sqref="E58:E66">
    <cfRule type="duplicateValues" dxfId="315" priority="83"/>
    <cfRule type="duplicateValues" dxfId="314" priority="84"/>
    <cfRule type="duplicateValues" dxfId="313" priority="85"/>
  </conditionalFormatting>
  <conditionalFormatting sqref="E58:E66">
    <cfRule type="duplicateValues" dxfId="312" priority="79"/>
    <cfRule type="duplicateValues" dxfId="311" priority="80"/>
    <cfRule type="duplicateValues" dxfId="310" priority="81"/>
    <cfRule type="duplicateValues" dxfId="309" priority="82"/>
  </conditionalFormatting>
  <conditionalFormatting sqref="E58:E66">
    <cfRule type="duplicateValues" dxfId="308" priority="78"/>
  </conditionalFormatting>
  <conditionalFormatting sqref="B58:B60">
    <cfRule type="duplicateValues" dxfId="307" priority="77"/>
  </conditionalFormatting>
  <conditionalFormatting sqref="B58:B60">
    <cfRule type="duplicateValues" dxfId="306" priority="74"/>
    <cfRule type="duplicateValues" dxfId="305" priority="75"/>
    <cfRule type="duplicateValues" dxfId="304" priority="76"/>
  </conditionalFormatting>
  <conditionalFormatting sqref="B58:B60">
    <cfRule type="duplicateValues" dxfId="303" priority="72"/>
    <cfRule type="duplicateValues" dxfId="302" priority="73"/>
  </conditionalFormatting>
  <conditionalFormatting sqref="E58:E66">
    <cfRule type="duplicateValues" dxfId="301" priority="71"/>
  </conditionalFormatting>
  <conditionalFormatting sqref="E58:E66">
    <cfRule type="duplicateValues" dxfId="300" priority="70"/>
  </conditionalFormatting>
  <conditionalFormatting sqref="E58:E66">
    <cfRule type="duplicateValues" dxfId="299" priority="69"/>
  </conditionalFormatting>
  <conditionalFormatting sqref="E58:E66">
    <cfRule type="duplicateValues" dxfId="298" priority="68"/>
  </conditionalFormatting>
  <conditionalFormatting sqref="B61:B63">
    <cfRule type="duplicateValues" dxfId="297" priority="65"/>
  </conditionalFormatting>
  <conditionalFormatting sqref="B61:B63">
    <cfRule type="duplicateValues" dxfId="296" priority="62"/>
    <cfRule type="duplicateValues" dxfId="295" priority="63"/>
    <cfRule type="duplicateValues" dxfId="294" priority="64"/>
  </conditionalFormatting>
  <conditionalFormatting sqref="B61:B63">
    <cfRule type="duplicateValues" dxfId="293" priority="60"/>
    <cfRule type="duplicateValues" dxfId="292" priority="61"/>
  </conditionalFormatting>
  <conditionalFormatting sqref="B64:B66">
    <cfRule type="duplicateValues" dxfId="291" priority="59"/>
  </conditionalFormatting>
  <conditionalFormatting sqref="B64:B66">
    <cfRule type="duplicateValues" dxfId="290" priority="56"/>
    <cfRule type="duplicateValues" dxfId="289" priority="57"/>
    <cfRule type="duplicateValues" dxfId="288" priority="58"/>
  </conditionalFormatting>
  <conditionalFormatting sqref="B64:B66">
    <cfRule type="duplicateValues" dxfId="287" priority="54"/>
    <cfRule type="duplicateValues" dxfId="286" priority="55"/>
  </conditionalFormatting>
  <conditionalFormatting sqref="E5:E6">
    <cfRule type="duplicateValues" dxfId="61" priority="306712"/>
  </conditionalFormatting>
  <conditionalFormatting sqref="E5:E6">
    <cfRule type="duplicateValues" dxfId="60" priority="306713"/>
    <cfRule type="duplicateValues" dxfId="59" priority="306714"/>
    <cfRule type="duplicateValues" dxfId="58" priority="306715"/>
  </conditionalFormatting>
  <conditionalFormatting sqref="E5:E6">
    <cfRule type="duplicateValues" dxfId="57" priority="306716"/>
    <cfRule type="duplicateValues" dxfId="56" priority="306717"/>
    <cfRule type="duplicateValues" dxfId="55" priority="306718"/>
    <cfRule type="duplicateValues" dxfId="54" priority="306719"/>
  </conditionalFormatting>
  <conditionalFormatting sqref="E5:E6">
    <cfRule type="duplicateValues" dxfId="53" priority="306720"/>
    <cfRule type="duplicateValues" dxfId="52" priority="306721"/>
  </conditionalFormatting>
  <conditionalFormatting sqref="E67:E68">
    <cfRule type="duplicateValues" dxfId="51" priority="52"/>
  </conditionalFormatting>
  <conditionalFormatting sqref="E67:E68">
    <cfRule type="duplicateValues" dxfId="50" priority="50"/>
    <cfRule type="duplicateValues" dxfId="49" priority="51"/>
  </conditionalFormatting>
  <conditionalFormatting sqref="E67:E68">
    <cfRule type="duplicateValues" dxfId="48" priority="48"/>
    <cfRule type="duplicateValues" dxfId="47" priority="49"/>
  </conditionalFormatting>
  <conditionalFormatting sqref="E67:E68">
    <cfRule type="duplicateValues" dxfId="46" priority="47"/>
  </conditionalFormatting>
  <conditionalFormatting sqref="E67:E68">
    <cfRule type="duplicateValues" dxfId="45" priority="44"/>
    <cfRule type="duplicateValues" dxfId="44" priority="45"/>
    <cfRule type="duplicateValues" dxfId="43" priority="46"/>
  </conditionalFormatting>
  <conditionalFormatting sqref="E67:E68">
    <cfRule type="duplicateValues" dxfId="42" priority="41"/>
    <cfRule type="duplicateValues" dxfId="41" priority="42"/>
    <cfRule type="duplicateValues" dxfId="40" priority="43"/>
  </conditionalFormatting>
  <conditionalFormatting sqref="E67:E68">
    <cfRule type="duplicateValues" dxfId="39" priority="40"/>
  </conditionalFormatting>
  <conditionalFormatting sqref="E67:E68">
    <cfRule type="duplicateValues" dxfId="38" priority="39"/>
  </conditionalFormatting>
  <conditionalFormatting sqref="E67:E68">
    <cfRule type="duplicateValues" dxfId="37" priority="38"/>
  </conditionalFormatting>
  <conditionalFormatting sqref="E67:E68">
    <cfRule type="duplicateValues" dxfId="36" priority="37"/>
  </conditionalFormatting>
  <conditionalFormatting sqref="E67:E68">
    <cfRule type="duplicateValues" dxfId="35" priority="35"/>
    <cfRule type="duplicateValues" dxfId="34" priority="36"/>
  </conditionalFormatting>
  <conditionalFormatting sqref="E67:E68">
    <cfRule type="duplicateValues" dxfId="33" priority="32"/>
    <cfRule type="duplicateValues" dxfId="32" priority="33"/>
    <cfRule type="duplicateValues" dxfId="31" priority="34"/>
  </conditionalFormatting>
  <conditionalFormatting sqref="E67:E68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E67:E68">
    <cfRule type="duplicateValues" dxfId="26" priority="27"/>
  </conditionalFormatting>
  <conditionalFormatting sqref="E67:E68">
    <cfRule type="duplicateValues" dxfId="25" priority="26"/>
  </conditionalFormatting>
  <conditionalFormatting sqref="E67:E68">
    <cfRule type="duplicateValues" dxfId="24" priority="25"/>
  </conditionalFormatting>
  <conditionalFormatting sqref="E67:E68">
    <cfRule type="duplicateValues" dxfId="23" priority="23"/>
    <cfRule type="duplicateValues" dxfId="22" priority="24"/>
  </conditionalFormatting>
  <conditionalFormatting sqref="E67:E68">
    <cfRule type="duplicateValues" dxfId="21" priority="22"/>
  </conditionalFormatting>
  <conditionalFormatting sqref="E67:E68">
    <cfRule type="duplicateValues" dxfId="20" priority="21"/>
  </conditionalFormatting>
  <conditionalFormatting sqref="E67:E68">
    <cfRule type="duplicateValues" dxfId="19" priority="19"/>
    <cfRule type="duplicateValues" dxfId="18" priority="20"/>
  </conditionalFormatting>
  <conditionalFormatting sqref="E67:E68">
    <cfRule type="duplicateValues" dxfId="17" priority="16"/>
    <cfRule type="duplicateValues" dxfId="16" priority="17"/>
    <cfRule type="duplicateValues" dxfId="15" priority="18"/>
  </conditionalFormatting>
  <conditionalFormatting sqref="E67:E68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E67:E68">
    <cfRule type="duplicateValues" dxfId="10" priority="11"/>
  </conditionalFormatting>
  <conditionalFormatting sqref="E67:E68">
    <cfRule type="duplicateValues" dxfId="9" priority="10"/>
  </conditionalFormatting>
  <conditionalFormatting sqref="E67:E68">
    <cfRule type="duplicateValues" dxfId="8" priority="9"/>
  </conditionalFormatting>
  <conditionalFormatting sqref="E67:E68">
    <cfRule type="duplicateValues" dxfId="7" priority="8"/>
  </conditionalFormatting>
  <conditionalFormatting sqref="E67:E68">
    <cfRule type="duplicateValues" dxfId="6" priority="7"/>
  </conditionalFormatting>
  <conditionalFormatting sqref="B67:B68">
    <cfRule type="duplicateValues" dxfId="5" priority="6"/>
  </conditionalFormatting>
  <conditionalFormatting sqref="B67:B68">
    <cfRule type="duplicateValues" dxfId="4" priority="3"/>
    <cfRule type="duplicateValues" dxfId="3" priority="4"/>
    <cfRule type="duplicateValues" dxfId="2" priority="5"/>
  </conditionalFormatting>
  <conditionalFormatting sqref="B67:B68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70" zoomScaleNormal="70" workbookViewId="0">
      <selection activeCell="A13" activeCellId="1" sqref="C6 A13:E13"/>
    </sheetView>
  </sheetViews>
  <sheetFormatPr baseColWidth="10" defaultColWidth="52.7109375" defaultRowHeight="15" x14ac:dyDescent="0.25"/>
  <cols>
    <col min="1" max="1" width="30.7109375" style="88" customWidth="1"/>
    <col min="2" max="2" width="18.28515625" style="84" bestFit="1" customWidth="1"/>
    <col min="3" max="3" width="60.28515625" style="88" customWidth="1"/>
    <col min="4" max="4" width="49.28515625" style="88" customWidth="1"/>
    <col min="5" max="5" width="21.85546875" style="88" customWidth="1"/>
    <col min="6" max="16384" width="52.7109375" style="88"/>
  </cols>
  <sheetData>
    <row r="1" spans="1:5" ht="22.5" x14ac:dyDescent="0.25">
      <c r="A1" s="145" t="s">
        <v>2479</v>
      </c>
      <c r="B1" s="146"/>
      <c r="C1" s="146"/>
      <c r="D1" s="146"/>
      <c r="E1" s="147"/>
    </row>
    <row r="2" spans="1:5" ht="22.5" x14ac:dyDescent="0.25">
      <c r="A2" s="145" t="s">
        <v>2158</v>
      </c>
      <c r="B2" s="146"/>
      <c r="C2" s="146"/>
      <c r="D2" s="146"/>
      <c r="E2" s="147"/>
    </row>
    <row r="3" spans="1:5" ht="25.5" x14ac:dyDescent="0.25">
      <c r="A3" s="148" t="s">
        <v>2479</v>
      </c>
      <c r="B3" s="149"/>
      <c r="C3" s="149"/>
      <c r="D3" s="149"/>
      <c r="E3" s="150"/>
    </row>
    <row r="4" spans="1:5" ht="18.75" thickBot="1" x14ac:dyDescent="0.4">
      <c r="A4" s="89"/>
      <c r="B4" s="122"/>
      <c r="C4" s="90"/>
      <c r="D4" s="91"/>
      <c r="E4" s="92"/>
    </row>
    <row r="5" spans="1:5" ht="18.75" thickBot="1" x14ac:dyDescent="0.3">
      <c r="A5" s="93" t="s">
        <v>2423</v>
      </c>
      <c r="B5" s="164">
        <v>44440.708333333336</v>
      </c>
      <c r="C5" s="94"/>
      <c r="D5" s="95"/>
      <c r="E5" s="96"/>
    </row>
    <row r="6" spans="1:5" ht="18.75" thickBot="1" x14ac:dyDescent="0.3">
      <c r="A6" s="93" t="s">
        <v>2424</v>
      </c>
      <c r="B6" s="164">
        <v>44470.25</v>
      </c>
      <c r="C6" s="94"/>
      <c r="D6" s="95"/>
      <c r="E6" s="96"/>
    </row>
    <row r="7" spans="1:5" ht="18.75" thickBot="1" x14ac:dyDescent="0.4">
      <c r="A7" s="97"/>
      <c r="B7" s="123"/>
      <c r="C7" s="98"/>
      <c r="D7" s="99"/>
      <c r="E7" s="100"/>
    </row>
    <row r="8" spans="1:5" ht="18.75" thickBot="1" x14ac:dyDescent="0.3">
      <c r="A8" s="140" t="s">
        <v>2425</v>
      </c>
      <c r="B8" s="141"/>
      <c r="C8" s="141"/>
      <c r="D8" s="141"/>
      <c r="E8" s="142"/>
    </row>
    <row r="9" spans="1:5" ht="18" x14ac:dyDescent="0.35">
      <c r="A9" s="101" t="s">
        <v>15</v>
      </c>
      <c r="B9" s="124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35">
      <c r="A10" s="111" t="e">
        <f>VLOOKUP(B10,'[1]LISTADO ATM'!$A$2:$C$817,3,0)</f>
        <v>#N/A</v>
      </c>
      <c r="B10" s="125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4">
      <c r="A11" s="106" t="s">
        <v>2428</v>
      </c>
      <c r="B11" s="126">
        <f>COUNT(B10:B10)</f>
        <v>0</v>
      </c>
      <c r="C11" s="151"/>
      <c r="D11" s="152"/>
      <c r="E11" s="153"/>
    </row>
    <row r="12" spans="1:5" ht="15.75" thickBot="1" x14ac:dyDescent="0.3"/>
    <row r="13" spans="1:5" ht="18.75" thickBot="1" x14ac:dyDescent="0.3">
      <c r="A13" s="140" t="s">
        <v>2430</v>
      </c>
      <c r="B13" s="141"/>
      <c r="C13" s="141"/>
      <c r="D13" s="141"/>
      <c r="E13" s="142"/>
    </row>
    <row r="14" spans="1:5" ht="18" x14ac:dyDescent="0.35">
      <c r="A14" s="101" t="s">
        <v>15</v>
      </c>
      <c r="B14" s="124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35">
      <c r="A15" s="111" t="str">
        <f>VLOOKUP(B15,'[1]LISTADO ATM'!$A$2:$C$817,3,0)</f>
        <v>DISTRITO NACIONAL</v>
      </c>
      <c r="B15" s="125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35">
      <c r="A16" s="111" t="str">
        <f>VLOOKUP(B16,'[1]LISTADO ATM'!$A$2:$C$817,3,0)</f>
        <v>NORTE</v>
      </c>
      <c r="B16" s="125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35">
      <c r="A17" s="111" t="str">
        <f>VLOOKUP(B17,'[1]LISTADO ATM'!$A$2:$C$817,3,0)</f>
        <v>ESTE</v>
      </c>
      <c r="B17" s="125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35">
      <c r="A18" s="111" t="str">
        <f>VLOOKUP(B18,'[1]LISTADO ATM'!$A$2:$C$817,3,0)</f>
        <v>DISTRITO NACIONAL</v>
      </c>
      <c r="B18" s="125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35">
      <c r="A19" s="111" t="str">
        <f>VLOOKUP(B19,'[1]LISTADO ATM'!$A$2:$C$817,3,0)</f>
        <v>NORTE</v>
      </c>
      <c r="B19" s="125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35">
      <c r="A20" s="111" t="str">
        <f>VLOOKUP(B20,'[1]LISTADO ATM'!$A$2:$C$817,3,0)</f>
        <v>DISTRITO NACIONAL</v>
      </c>
      <c r="B20" s="125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35">
      <c r="A21" s="111" t="str">
        <f>VLOOKUP(B21,'[1]LISTADO ATM'!$A$2:$C$817,3,0)</f>
        <v>DISTRITO NACIONAL</v>
      </c>
      <c r="B21" s="125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35">
      <c r="A22" s="111" t="str">
        <f>VLOOKUP(B22,'[1]LISTADO ATM'!$A$2:$C$817,3,0)</f>
        <v>DISTRITO NACIONAL</v>
      </c>
      <c r="B22" s="125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35">
      <c r="A23" s="111" t="str">
        <f>VLOOKUP(B23,'[1]LISTADO ATM'!$A$2:$C$817,3,0)</f>
        <v>DISTRITO NACIONAL</v>
      </c>
      <c r="B23" s="125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.75" thickBot="1" x14ac:dyDescent="0.4">
      <c r="A24" s="106" t="s">
        <v>2428</v>
      </c>
      <c r="B24" s="126">
        <f>COUNT(B15:B23)</f>
        <v>9</v>
      </c>
      <c r="C24" s="103"/>
      <c r="D24" s="104"/>
      <c r="E24" s="105"/>
    </row>
    <row r="25" spans="1:5" ht="15.75" thickBot="1" x14ac:dyDescent="0.3"/>
    <row r="26" spans="1:5" ht="18.75" thickBot="1" x14ac:dyDescent="0.3">
      <c r="A26" s="140" t="s">
        <v>2431</v>
      </c>
      <c r="B26" s="141"/>
      <c r="C26" s="141"/>
      <c r="D26" s="141"/>
      <c r="E26" s="142"/>
    </row>
    <row r="27" spans="1:5" ht="18" x14ac:dyDescent="0.35">
      <c r="A27" s="101" t="s">
        <v>15</v>
      </c>
      <c r="B27" s="124" t="s">
        <v>2426</v>
      </c>
      <c r="C27" s="102" t="s">
        <v>46</v>
      </c>
      <c r="D27" s="102" t="s">
        <v>2433</v>
      </c>
      <c r="E27" s="102" t="s">
        <v>2427</v>
      </c>
    </row>
    <row r="28" spans="1:5" ht="18" x14ac:dyDescent="0.35">
      <c r="A28" s="111" t="str">
        <f>VLOOKUP(B28,'[1]LISTADO ATM'!$A$2:$C$817,3,0)</f>
        <v>DISTRITO NACIONAL</v>
      </c>
      <c r="B28" s="125">
        <v>834</v>
      </c>
      <c r="C28" s="111" t="str">
        <f>VLOOKUP(B28,'[1]LISTADO ATM'!$A$2:$B$816,2,0)</f>
        <v xml:space="preserve">ATM Centro Médico Moderno </v>
      </c>
      <c r="D28" s="111" t="s">
        <v>2459</v>
      </c>
      <c r="E28" s="108">
        <v>335758598</v>
      </c>
    </row>
    <row r="29" spans="1:5" ht="18" x14ac:dyDescent="0.35">
      <c r="A29" s="111" t="str">
        <f>VLOOKUP(B29,'[1]LISTADO ATM'!$A$2:$C$817,3,0)</f>
        <v>DISTRITO NACIONAL</v>
      </c>
      <c r="B29" s="125">
        <v>884</v>
      </c>
      <c r="C29" s="111" t="str">
        <f>VLOOKUP(B29,'[1]LISTADO ATM'!$A$2:$B$816,2,0)</f>
        <v xml:space="preserve">ATM UNP Olé Sabana Perdida </v>
      </c>
      <c r="D29" s="111" t="s">
        <v>2459</v>
      </c>
      <c r="E29" s="108">
        <v>335758707</v>
      </c>
    </row>
    <row r="30" spans="1:5" ht="18.75" thickBot="1" x14ac:dyDescent="0.4">
      <c r="A30" s="106" t="s">
        <v>2428</v>
      </c>
      <c r="B30" s="126">
        <f>COUNT(B28:B29)</f>
        <v>2</v>
      </c>
      <c r="C30" s="104"/>
      <c r="D30" s="104"/>
      <c r="E30" s="105"/>
    </row>
    <row r="31" spans="1:5" ht="15.75" thickBot="1" x14ac:dyDescent="0.3"/>
    <row r="32" spans="1:5" ht="18.75" thickBot="1" x14ac:dyDescent="0.3">
      <c r="A32" s="136" t="s">
        <v>2429</v>
      </c>
      <c r="B32" s="137"/>
    </row>
    <row r="33" spans="1:5" ht="18.75" thickBot="1" x14ac:dyDescent="0.3">
      <c r="A33" s="138">
        <f>+B24+B30</f>
        <v>11</v>
      </c>
      <c r="B33" s="139"/>
    </row>
    <row r="34" spans="1:5" ht="15.75" thickBot="1" x14ac:dyDescent="0.3"/>
    <row r="35" spans="1:5" ht="18.75" thickBot="1" x14ac:dyDescent="0.3">
      <c r="A35" s="140" t="s">
        <v>2432</v>
      </c>
      <c r="B35" s="141"/>
      <c r="C35" s="141"/>
      <c r="D35" s="141"/>
      <c r="E35" s="142"/>
    </row>
    <row r="36" spans="1:5" ht="18" x14ac:dyDescent="0.35">
      <c r="A36" s="101" t="s">
        <v>15</v>
      </c>
      <c r="B36" s="124" t="s">
        <v>2426</v>
      </c>
      <c r="C36" s="107" t="s">
        <v>46</v>
      </c>
      <c r="D36" s="143" t="s">
        <v>2433</v>
      </c>
      <c r="E36" s="144"/>
    </row>
    <row r="37" spans="1:5" ht="18" x14ac:dyDescent="0.35">
      <c r="A37" s="111" t="str">
        <f>VLOOKUP(B37,'[1]LISTADO ATM'!$A$2:$C$817,3,0)</f>
        <v>DISTRITO NACIONAL</v>
      </c>
      <c r="B37" s="125">
        <v>815</v>
      </c>
      <c r="C37" s="111" t="str">
        <f>VLOOKUP(B37,'[1]LISTADO ATM'!$A$2:$B$816,2,0)</f>
        <v xml:space="preserve">ATM Oficina Atalaya del Mar </v>
      </c>
      <c r="D37" s="134" t="s">
        <v>2491</v>
      </c>
      <c r="E37" s="135"/>
    </row>
    <row r="38" spans="1:5" ht="18" x14ac:dyDescent="0.35">
      <c r="A38" s="111" t="str">
        <f>VLOOKUP(B38,'[1]LISTADO ATM'!$A$2:$C$817,3,0)</f>
        <v>DISTRITO NACIONAL</v>
      </c>
      <c r="B38" s="125">
        <v>448</v>
      </c>
      <c r="C38" s="111" t="str">
        <f>VLOOKUP(B38,'[1]LISTADO ATM'!$A$2:$B$816,2,0)</f>
        <v xml:space="preserve">ATM Club Banco Central </v>
      </c>
      <c r="D38" s="134" t="s">
        <v>2491</v>
      </c>
      <c r="E38" s="135"/>
    </row>
    <row r="39" spans="1:5" ht="18" x14ac:dyDescent="0.35">
      <c r="A39" s="111" t="str">
        <f>VLOOKUP(B39,'[1]LISTADO ATM'!$A$2:$C$817,3,0)</f>
        <v>NORTE</v>
      </c>
      <c r="B39" s="125">
        <v>304</v>
      </c>
      <c r="C39" s="111" t="str">
        <f>VLOOKUP(B39,'[1]LISTADO ATM'!$A$2:$B$816,2,0)</f>
        <v xml:space="preserve">ATM Multicentro La Sirena Estrella Sadhala </v>
      </c>
      <c r="D39" s="134" t="s">
        <v>2476</v>
      </c>
      <c r="E39" s="135"/>
    </row>
    <row r="40" spans="1:5" ht="18" x14ac:dyDescent="0.35">
      <c r="A40" s="111" t="str">
        <f>VLOOKUP(B40,'[1]LISTADO ATM'!$A$2:$C$817,3,0)</f>
        <v>NORTE</v>
      </c>
      <c r="B40" s="125">
        <v>851</v>
      </c>
      <c r="C40" s="111" t="str">
        <f>VLOOKUP(B40,'[1]LISTADO ATM'!$A$2:$B$816,2,0)</f>
        <v xml:space="preserve">ATM Hospital Vinicio Calventi </v>
      </c>
      <c r="D40" s="134" t="s">
        <v>2476</v>
      </c>
      <c r="E40" s="135"/>
    </row>
    <row r="41" spans="1:5" ht="18" x14ac:dyDescent="0.35">
      <c r="A41" s="111" t="str">
        <f>VLOOKUP(B41,'[1]LISTADO ATM'!$A$2:$C$817,3,0)</f>
        <v>ESTE</v>
      </c>
      <c r="B41" s="125">
        <v>159</v>
      </c>
      <c r="C41" s="111" t="str">
        <f>VLOOKUP(B41,'[1]LISTADO ATM'!$A$2:$B$816,2,0)</f>
        <v xml:space="preserve">ATM Hotel Dreams Bayahibe I </v>
      </c>
      <c r="D41" s="134" t="s">
        <v>2491</v>
      </c>
      <c r="E41" s="135"/>
    </row>
    <row r="42" spans="1:5" ht="18" x14ac:dyDescent="0.35">
      <c r="A42" s="111" t="str">
        <f>VLOOKUP(B42,'[1]LISTADO ATM'!$A$2:$C$817,3,0)</f>
        <v>DISTRITO NACIONAL</v>
      </c>
      <c r="B42" s="125">
        <v>302</v>
      </c>
      <c r="C42" s="111" t="str">
        <f>VLOOKUP(B42,'[1]LISTADO ATM'!$A$2:$B$816,2,0)</f>
        <v xml:space="preserve">ATM S/M Aprezio Los Mameyes  </v>
      </c>
      <c r="D42" s="134" t="s">
        <v>2504</v>
      </c>
      <c r="E42" s="135"/>
    </row>
    <row r="43" spans="1:5" ht="18" x14ac:dyDescent="0.35">
      <c r="A43" s="111" t="str">
        <f>VLOOKUP(B43,'[1]LISTADO ATM'!$A$2:$C$817,3,0)</f>
        <v>NORTE</v>
      </c>
      <c r="B43" s="125">
        <v>689</v>
      </c>
      <c r="C43" s="111" t="str">
        <f>VLOOKUP(B43,'[1]LISTADO ATM'!$A$2:$B$816,2,0)</f>
        <v>ATM Eco Petroleo Villa Gonzalez</v>
      </c>
      <c r="D43" s="134" t="s">
        <v>2491</v>
      </c>
      <c r="E43" s="135"/>
    </row>
    <row r="44" spans="1:5" ht="18" x14ac:dyDescent="0.35">
      <c r="A44" s="111" t="str">
        <f>VLOOKUP(B44,'[1]LISTADO ATM'!$A$2:$C$817,3,0)</f>
        <v>ESTE</v>
      </c>
      <c r="B44" s="125">
        <v>838</v>
      </c>
      <c r="C44" s="111" t="str">
        <f>VLOOKUP(B44,'[1]LISTADO ATM'!$A$2:$B$816,2,0)</f>
        <v xml:space="preserve">ATM UNP Consuelo </v>
      </c>
      <c r="D44" s="134" t="s">
        <v>2476</v>
      </c>
      <c r="E44" s="135"/>
    </row>
    <row r="45" spans="1:5" ht="18" x14ac:dyDescent="0.35">
      <c r="A45" s="111" t="str">
        <f>VLOOKUP(B45,'[1]LISTADO ATM'!$A$2:$C$817,3,0)</f>
        <v>DISTRITO NACIONAL</v>
      </c>
      <c r="B45" s="125">
        <v>690</v>
      </c>
      <c r="C45" s="111" t="str">
        <f>VLOOKUP(B45,'[1]LISTADO ATM'!$A$2:$B$816,2,0)</f>
        <v>ATM Eco Petroleo Esperanza</v>
      </c>
      <c r="D45" s="134" t="s">
        <v>2476</v>
      </c>
      <c r="E45" s="135"/>
    </row>
    <row r="46" spans="1:5" ht="18" x14ac:dyDescent="0.35">
      <c r="A46" s="111" t="str">
        <f>VLOOKUP(B46,'[1]LISTADO ATM'!$A$2:$C$817,3,0)</f>
        <v>SUR</v>
      </c>
      <c r="B46" s="125">
        <v>873</v>
      </c>
      <c r="C46" s="111" t="str">
        <f>VLOOKUP(B46,'[1]LISTADO ATM'!$A$2:$B$816,2,0)</f>
        <v xml:space="preserve">ATM Centro de Caja San Cristóbal II </v>
      </c>
      <c r="D46" s="134" t="s">
        <v>2476</v>
      </c>
      <c r="E46" s="135"/>
    </row>
    <row r="47" spans="1:5" ht="18.75" thickBot="1" x14ac:dyDescent="0.3">
      <c r="A47" s="111" t="str">
        <f>VLOOKUP(B47,'[1]LISTADO ATM'!$A$2:$C$817,3,0)</f>
        <v>NORTE</v>
      </c>
      <c r="B47" s="111">
        <v>703</v>
      </c>
      <c r="C47" s="111" t="str">
        <f>VLOOKUP(B47,'[1]LISTADO ATM'!$A$2:$B$816,2,0)</f>
        <v xml:space="preserve">ATM Oficina El Mamey Los Hidalgos </v>
      </c>
      <c r="D47" s="134" t="s">
        <v>2476</v>
      </c>
      <c r="E47" s="135"/>
    </row>
    <row r="48" spans="1:5" ht="18.75" thickBot="1" x14ac:dyDescent="0.4">
      <c r="A48" s="106" t="s">
        <v>2428</v>
      </c>
      <c r="B48" s="127">
        <f>COUNT(B37:B47)</f>
        <v>11</v>
      </c>
      <c r="C48" s="104"/>
      <c r="D48" s="104"/>
      <c r="E48" s="105"/>
    </row>
  </sheetData>
  <mergeCells count="22">
    <mergeCell ref="A13:E13"/>
    <mergeCell ref="A26:E26"/>
    <mergeCell ref="A1:E1"/>
    <mergeCell ref="A2:E2"/>
    <mergeCell ref="A3:E3"/>
    <mergeCell ref="A8:E8"/>
    <mergeCell ref="C11:E11"/>
    <mergeCell ref="D47:E47"/>
    <mergeCell ref="A32:B32"/>
    <mergeCell ref="A33:B33"/>
    <mergeCell ref="A35:E35"/>
    <mergeCell ref="D45:E45"/>
    <mergeCell ref="D46:E46"/>
    <mergeCell ref="D42:E42"/>
    <mergeCell ref="D43:E43"/>
    <mergeCell ref="D44:E44"/>
    <mergeCell ref="D41:E41"/>
    <mergeCell ref="D36:E36"/>
    <mergeCell ref="D37:E37"/>
    <mergeCell ref="D38:E38"/>
    <mergeCell ref="D39:E39"/>
    <mergeCell ref="D40:E40"/>
  </mergeCells>
  <phoneticPr fontId="47" type="noConversion"/>
  <conditionalFormatting sqref="B31:B35 B25:B26 B1:B8 B12:B13">
    <cfRule type="duplicateValues" dxfId="285" priority="148"/>
  </conditionalFormatting>
  <conditionalFormatting sqref="B31:B35 B25:B26">
    <cfRule type="duplicateValues" dxfId="284" priority="147"/>
  </conditionalFormatting>
  <conditionalFormatting sqref="E48 E30:E36 E1:E8 E11:E13 E24:E26">
    <cfRule type="duplicateValues" dxfId="283" priority="146"/>
  </conditionalFormatting>
  <conditionalFormatting sqref="E30:E36 E1:E8 E11:E13 E24:E26">
    <cfRule type="duplicateValues" dxfId="282" priority="149"/>
  </conditionalFormatting>
  <conditionalFormatting sqref="E38">
    <cfRule type="duplicateValues" dxfId="281" priority="145"/>
  </conditionalFormatting>
  <conditionalFormatting sqref="B23">
    <cfRule type="duplicateValues" dxfId="280" priority="139"/>
    <cfRule type="duplicateValues" dxfId="279" priority="140"/>
    <cfRule type="duplicateValues" dxfId="278" priority="141"/>
  </conditionalFormatting>
  <conditionalFormatting sqref="B23">
    <cfRule type="duplicateValues" dxfId="277" priority="142"/>
  </conditionalFormatting>
  <conditionalFormatting sqref="B23">
    <cfRule type="duplicateValues" dxfId="276" priority="138"/>
  </conditionalFormatting>
  <conditionalFormatting sqref="B23">
    <cfRule type="duplicateValues" dxfId="275" priority="137"/>
  </conditionalFormatting>
  <conditionalFormatting sqref="E23">
    <cfRule type="duplicateValues" dxfId="274" priority="143"/>
  </conditionalFormatting>
  <conditionalFormatting sqref="B23">
    <cfRule type="duplicateValues" dxfId="273" priority="144"/>
  </conditionalFormatting>
  <conditionalFormatting sqref="E41">
    <cfRule type="duplicateValues" dxfId="272" priority="136"/>
  </conditionalFormatting>
  <conditionalFormatting sqref="B21">
    <cfRule type="duplicateValues" dxfId="271" priority="113"/>
  </conditionalFormatting>
  <conditionalFormatting sqref="E21">
    <cfRule type="duplicateValues" dxfId="270" priority="114"/>
  </conditionalFormatting>
  <conditionalFormatting sqref="E21">
    <cfRule type="duplicateValues" dxfId="269" priority="115"/>
  </conditionalFormatting>
  <conditionalFormatting sqref="E21">
    <cfRule type="duplicateValues" dxfId="268" priority="116"/>
    <cfRule type="duplicateValues" dxfId="267" priority="117"/>
    <cfRule type="duplicateValues" dxfId="266" priority="118"/>
  </conditionalFormatting>
  <conditionalFormatting sqref="E21">
    <cfRule type="duplicateValues" dxfId="265" priority="119"/>
    <cfRule type="duplicateValues" dxfId="264" priority="120"/>
  </conditionalFormatting>
  <conditionalFormatting sqref="B21">
    <cfRule type="duplicateValues" dxfId="263" priority="121"/>
    <cfRule type="duplicateValues" dxfId="262" priority="122"/>
    <cfRule type="duplicateValues" dxfId="261" priority="123"/>
  </conditionalFormatting>
  <conditionalFormatting sqref="B21">
    <cfRule type="duplicateValues" dxfId="260" priority="124"/>
    <cfRule type="duplicateValues" dxfId="259" priority="125"/>
    <cfRule type="duplicateValues" dxfId="258" priority="126"/>
    <cfRule type="duplicateValues" dxfId="257" priority="127"/>
  </conditionalFormatting>
  <conditionalFormatting sqref="B21">
    <cfRule type="duplicateValues" dxfId="256" priority="128"/>
  </conditionalFormatting>
  <conditionalFormatting sqref="B21">
    <cfRule type="duplicateValues" dxfId="255" priority="129"/>
    <cfRule type="duplicateValues" dxfId="254" priority="130"/>
    <cfRule type="duplicateValues" dxfId="253" priority="131"/>
  </conditionalFormatting>
  <conditionalFormatting sqref="B21">
    <cfRule type="duplicateValues" dxfId="252" priority="132"/>
  </conditionalFormatting>
  <conditionalFormatting sqref="B21">
    <cfRule type="duplicateValues" dxfId="251" priority="133"/>
  </conditionalFormatting>
  <conditionalFormatting sqref="B21">
    <cfRule type="duplicateValues" dxfId="250" priority="134"/>
    <cfRule type="duplicateValues" dxfId="249" priority="135"/>
  </conditionalFormatting>
  <conditionalFormatting sqref="E22">
    <cfRule type="duplicateValues" dxfId="248" priority="106"/>
  </conditionalFormatting>
  <conditionalFormatting sqref="E22">
    <cfRule type="duplicateValues" dxfId="247" priority="107"/>
  </conditionalFormatting>
  <conditionalFormatting sqref="E22">
    <cfRule type="duplicateValues" dxfId="246" priority="108"/>
    <cfRule type="duplicateValues" dxfId="245" priority="109"/>
    <cfRule type="duplicateValues" dxfId="244" priority="110"/>
  </conditionalFormatting>
  <conditionalFormatting sqref="E22">
    <cfRule type="duplicateValues" dxfId="243" priority="111"/>
    <cfRule type="duplicateValues" dxfId="242" priority="112"/>
  </conditionalFormatting>
  <conditionalFormatting sqref="B23">
    <cfRule type="duplicateValues" dxfId="241" priority="150"/>
    <cfRule type="duplicateValues" dxfId="240" priority="151"/>
    <cfRule type="duplicateValues" dxfId="239" priority="152"/>
  </conditionalFormatting>
  <conditionalFormatting sqref="B23">
    <cfRule type="duplicateValues" dxfId="238" priority="153"/>
    <cfRule type="duplicateValues" dxfId="237" priority="154"/>
    <cfRule type="duplicateValues" dxfId="236" priority="155"/>
    <cfRule type="duplicateValues" dxfId="235" priority="156"/>
  </conditionalFormatting>
  <conditionalFormatting sqref="B23">
    <cfRule type="duplicateValues" dxfId="234" priority="157"/>
  </conditionalFormatting>
  <conditionalFormatting sqref="E23">
    <cfRule type="duplicateValues" dxfId="233" priority="158"/>
  </conditionalFormatting>
  <conditionalFormatting sqref="E23">
    <cfRule type="duplicateValues" dxfId="232" priority="159"/>
    <cfRule type="duplicateValues" dxfId="231" priority="160"/>
    <cfRule type="duplicateValues" dxfId="230" priority="161"/>
  </conditionalFormatting>
  <conditionalFormatting sqref="E23">
    <cfRule type="duplicateValues" dxfId="229" priority="162"/>
    <cfRule type="duplicateValues" dxfId="228" priority="163"/>
  </conditionalFormatting>
  <conditionalFormatting sqref="B23">
    <cfRule type="duplicateValues" dxfId="227" priority="164"/>
    <cfRule type="duplicateValues" dxfId="226" priority="165"/>
  </conditionalFormatting>
  <conditionalFormatting sqref="B28 B10">
    <cfRule type="duplicateValues" dxfId="225" priority="166"/>
    <cfRule type="duplicateValues" dxfId="224" priority="167"/>
    <cfRule type="duplicateValues" dxfId="223" priority="168"/>
  </conditionalFormatting>
  <conditionalFormatting sqref="B28 B10">
    <cfRule type="duplicateValues" dxfId="222" priority="169"/>
    <cfRule type="duplicateValues" dxfId="221" priority="170"/>
    <cfRule type="duplicateValues" dxfId="220" priority="171"/>
    <cfRule type="duplicateValues" dxfId="219" priority="172"/>
  </conditionalFormatting>
  <conditionalFormatting sqref="B28 B10">
    <cfRule type="duplicateValues" dxfId="218" priority="173"/>
  </conditionalFormatting>
  <conditionalFormatting sqref="B37:B39">
    <cfRule type="duplicateValues" dxfId="217" priority="174"/>
    <cfRule type="duplicateValues" dxfId="216" priority="175"/>
    <cfRule type="duplicateValues" dxfId="215" priority="176"/>
  </conditionalFormatting>
  <conditionalFormatting sqref="B37:B39">
    <cfRule type="duplicateValues" dxfId="214" priority="177"/>
    <cfRule type="duplicateValues" dxfId="213" priority="178"/>
    <cfRule type="duplicateValues" dxfId="212" priority="179"/>
    <cfRule type="duplicateValues" dxfId="211" priority="180"/>
  </conditionalFormatting>
  <conditionalFormatting sqref="B37:B39">
    <cfRule type="duplicateValues" dxfId="210" priority="181"/>
  </conditionalFormatting>
  <conditionalFormatting sqref="E29">
    <cfRule type="duplicateValues" dxfId="209" priority="59"/>
  </conditionalFormatting>
  <conditionalFormatting sqref="B29">
    <cfRule type="duplicateValues" dxfId="208" priority="60"/>
    <cfRule type="duplicateValues" dxfId="207" priority="61"/>
    <cfRule type="duplicateValues" dxfId="206" priority="62"/>
  </conditionalFormatting>
  <conditionalFormatting sqref="B29">
    <cfRule type="duplicateValues" dxfId="205" priority="63"/>
  </conditionalFormatting>
  <conditionalFormatting sqref="B29">
    <cfRule type="duplicateValues" dxfId="204" priority="64"/>
  </conditionalFormatting>
  <conditionalFormatting sqref="B29">
    <cfRule type="duplicateValues" dxfId="203" priority="65"/>
    <cfRule type="duplicateValues" dxfId="202" priority="66"/>
  </conditionalFormatting>
  <conditionalFormatting sqref="B29">
    <cfRule type="duplicateValues" dxfId="201" priority="67"/>
  </conditionalFormatting>
  <conditionalFormatting sqref="E29">
    <cfRule type="duplicateValues" dxfId="200" priority="68"/>
  </conditionalFormatting>
  <conditionalFormatting sqref="E29">
    <cfRule type="duplicateValues" dxfId="199" priority="69"/>
    <cfRule type="duplicateValues" dxfId="198" priority="70"/>
    <cfRule type="duplicateValues" dxfId="197" priority="71"/>
  </conditionalFormatting>
  <conditionalFormatting sqref="E29">
    <cfRule type="duplicateValues" dxfId="196" priority="72"/>
    <cfRule type="duplicateValues" dxfId="195" priority="73"/>
  </conditionalFormatting>
  <conditionalFormatting sqref="B29">
    <cfRule type="duplicateValues" dxfId="194" priority="74"/>
    <cfRule type="duplicateValues" dxfId="193" priority="75"/>
    <cfRule type="duplicateValues" dxfId="192" priority="76"/>
  </conditionalFormatting>
  <conditionalFormatting sqref="B29">
    <cfRule type="duplicateValues" dxfId="191" priority="77"/>
    <cfRule type="duplicateValues" dxfId="190" priority="78"/>
    <cfRule type="duplicateValues" dxfId="189" priority="79"/>
    <cfRule type="duplicateValues" dxfId="188" priority="80"/>
  </conditionalFormatting>
  <conditionalFormatting sqref="B29">
    <cfRule type="duplicateValues" dxfId="187" priority="81"/>
  </conditionalFormatting>
  <conditionalFormatting sqref="B29">
    <cfRule type="duplicateValues" dxfId="186" priority="82"/>
  </conditionalFormatting>
  <conditionalFormatting sqref="E37">
    <cfRule type="duplicateValues" dxfId="185" priority="34"/>
  </conditionalFormatting>
  <conditionalFormatting sqref="E40">
    <cfRule type="duplicateValues" dxfId="184" priority="33"/>
  </conditionalFormatting>
  <conditionalFormatting sqref="E46">
    <cfRule type="duplicateValues" dxfId="183" priority="32"/>
  </conditionalFormatting>
  <conditionalFormatting sqref="E45">
    <cfRule type="duplicateValues" dxfId="182" priority="31"/>
  </conditionalFormatting>
  <conditionalFormatting sqref="E44">
    <cfRule type="duplicateValues" dxfId="181" priority="22"/>
  </conditionalFormatting>
  <conditionalFormatting sqref="E43">
    <cfRule type="duplicateValues" dxfId="180" priority="20"/>
  </conditionalFormatting>
  <conditionalFormatting sqref="B48 B30:B35 B1:B8 B15:B20 B24:B26 B11:B13">
    <cfRule type="duplicateValues" dxfId="179" priority="182"/>
    <cfRule type="duplicateValues" dxfId="178" priority="183"/>
    <cfRule type="duplicateValues" dxfId="177" priority="184"/>
  </conditionalFormatting>
  <conditionalFormatting sqref="B48 B30:B35 B1:B8 B15:B20 B24:B26 B11:B13">
    <cfRule type="duplicateValues" dxfId="176" priority="185"/>
    <cfRule type="duplicateValues" dxfId="175" priority="186"/>
    <cfRule type="duplicateValues" dxfId="174" priority="187"/>
    <cfRule type="duplicateValues" dxfId="173" priority="188"/>
  </conditionalFormatting>
  <conditionalFormatting sqref="B48 B30:B35 B1:B8 B15:B20 B24:B26 B11:B13">
    <cfRule type="duplicateValues" dxfId="172" priority="189"/>
  </conditionalFormatting>
  <conditionalFormatting sqref="B15:B20">
    <cfRule type="duplicateValues" dxfId="171" priority="190"/>
  </conditionalFormatting>
  <conditionalFormatting sqref="B15:B23">
    <cfRule type="duplicateValues" dxfId="170" priority="191"/>
  </conditionalFormatting>
  <conditionalFormatting sqref="B15:B23">
    <cfRule type="duplicateValues" dxfId="169" priority="192"/>
    <cfRule type="duplicateValues" dxfId="168" priority="193"/>
    <cfRule type="duplicateValues" dxfId="167" priority="194"/>
  </conditionalFormatting>
  <conditionalFormatting sqref="B15:B23">
    <cfRule type="duplicateValues" dxfId="166" priority="195"/>
    <cfRule type="duplicateValues" dxfId="165" priority="196"/>
    <cfRule type="duplicateValues" dxfId="164" priority="197"/>
    <cfRule type="duplicateValues" dxfId="163" priority="198"/>
  </conditionalFormatting>
  <conditionalFormatting sqref="B15:B23">
    <cfRule type="duplicateValues" dxfId="162" priority="199"/>
    <cfRule type="duplicateValues" dxfId="161" priority="200"/>
  </conditionalFormatting>
  <conditionalFormatting sqref="E28 E15:E20 E10">
    <cfRule type="duplicateValues" dxfId="160" priority="201"/>
  </conditionalFormatting>
  <conditionalFormatting sqref="E28 E15:E20 E10">
    <cfRule type="duplicateValues" dxfId="159" priority="202"/>
    <cfRule type="duplicateValues" dxfId="158" priority="203"/>
    <cfRule type="duplicateValues" dxfId="157" priority="204"/>
  </conditionalFormatting>
  <conditionalFormatting sqref="E28 E15:E20 E10">
    <cfRule type="duplicateValues" dxfId="156" priority="205"/>
    <cfRule type="duplicateValues" dxfId="155" priority="206"/>
  </conditionalFormatting>
  <conditionalFormatting sqref="E48 E15:E20 E24:E26 E28 E30:E36 E1:E13">
    <cfRule type="duplicateValues" dxfId="154" priority="207"/>
  </conditionalFormatting>
  <conditionalFormatting sqref="B48 B1:B8 B15:B20 B28 B37:B39 B24:B26 B30:B35 B10:B13">
    <cfRule type="duplicateValues" dxfId="153" priority="208"/>
    <cfRule type="duplicateValues" dxfId="152" priority="209"/>
    <cfRule type="duplicateValues" dxfId="151" priority="210"/>
  </conditionalFormatting>
  <conditionalFormatting sqref="B48 B15:B20 B1:B8 B28 B37:B39 B24:B26 B30:B35 B10:B13">
    <cfRule type="duplicateValues" dxfId="150" priority="211"/>
  </conditionalFormatting>
  <conditionalFormatting sqref="B48 B1:B8 B15:B20 B28 B37:B39 B24:B26 B30:B35 B10:B13">
    <cfRule type="duplicateValues" dxfId="149" priority="212"/>
  </conditionalFormatting>
  <conditionalFormatting sqref="B48 B1:B8 B15:B20 B28 B37:B39 B24:B26 B30:B35 B10:B13">
    <cfRule type="duplicateValues" dxfId="148" priority="213"/>
    <cfRule type="duplicateValues" dxfId="147" priority="214"/>
  </conditionalFormatting>
  <conditionalFormatting sqref="E39">
    <cfRule type="duplicateValues" dxfId="146" priority="18"/>
  </conditionalFormatting>
  <conditionalFormatting sqref="B48:B1048576 B1:B46">
    <cfRule type="duplicateValues" dxfId="145" priority="17"/>
  </conditionalFormatting>
  <conditionalFormatting sqref="E42">
    <cfRule type="duplicateValues" dxfId="144" priority="16"/>
  </conditionalFormatting>
  <conditionalFormatting sqref="B28 B15:B20 B1:B8 B37:B46 B24:B26 B30:B35 B10:B13 B48">
    <cfRule type="duplicateValues" dxfId="143" priority="306592"/>
  </conditionalFormatting>
  <conditionalFormatting sqref="B28 B37:B46 B30:B35 B15:B26 B1:B13 B48">
    <cfRule type="duplicateValues" dxfId="142" priority="306600"/>
  </conditionalFormatting>
  <conditionalFormatting sqref="B40:B46">
    <cfRule type="duplicateValues" dxfId="141" priority="306606"/>
    <cfRule type="duplicateValues" dxfId="140" priority="306607"/>
    <cfRule type="duplicateValues" dxfId="139" priority="306608"/>
  </conditionalFormatting>
  <conditionalFormatting sqref="B40:B46">
    <cfRule type="duplicateValues" dxfId="138" priority="306612"/>
    <cfRule type="duplicateValues" dxfId="137" priority="306613"/>
    <cfRule type="duplicateValues" dxfId="136" priority="306614"/>
    <cfRule type="duplicateValues" dxfId="135" priority="306615"/>
  </conditionalFormatting>
  <conditionalFormatting sqref="B40:B46">
    <cfRule type="duplicateValues" dxfId="134" priority="306620"/>
  </conditionalFormatting>
  <conditionalFormatting sqref="B40:B46">
    <cfRule type="duplicateValues" dxfId="133" priority="306622"/>
    <cfRule type="duplicateValues" dxfId="132" priority="306623"/>
  </conditionalFormatting>
  <conditionalFormatting sqref="B47">
    <cfRule type="duplicateValues" dxfId="131" priority="4"/>
  </conditionalFormatting>
  <conditionalFormatting sqref="B47">
    <cfRule type="duplicateValues" dxfId="130" priority="5"/>
  </conditionalFormatting>
  <conditionalFormatting sqref="E47">
    <cfRule type="duplicateValues" dxfId="129" priority="3"/>
  </conditionalFormatting>
  <conditionalFormatting sqref="B47">
    <cfRule type="duplicateValues" dxfId="128" priority="2"/>
  </conditionalFormatting>
  <conditionalFormatting sqref="B47">
    <cfRule type="duplicateValues" dxfId="127" priority="6"/>
    <cfRule type="duplicateValues" dxfId="126" priority="7"/>
    <cfRule type="duplicateValues" dxfId="125" priority="8"/>
  </conditionalFormatting>
  <conditionalFormatting sqref="B47">
    <cfRule type="duplicateValues" dxfId="124" priority="9"/>
    <cfRule type="duplicateValues" dxfId="123" priority="10"/>
    <cfRule type="duplicateValues" dxfId="122" priority="11"/>
    <cfRule type="duplicateValues" dxfId="121" priority="12"/>
  </conditionalFormatting>
  <conditionalFormatting sqref="B47">
    <cfRule type="duplicateValues" dxfId="120" priority="13"/>
  </conditionalFormatting>
  <conditionalFormatting sqref="B47">
    <cfRule type="duplicateValues" dxfId="119" priority="14"/>
    <cfRule type="duplicateValues" dxfId="118" priority="15"/>
  </conditionalFormatting>
  <conditionalFormatting sqref="B1:B1048576">
    <cfRule type="duplicateValues" dxfId="1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116" priority="119152"/>
  </conditionalFormatting>
  <conditionalFormatting sqref="A7:A11">
    <cfRule type="duplicateValues" dxfId="115" priority="119156"/>
    <cfRule type="duplicateValues" dxfId="114" priority="119157"/>
  </conditionalFormatting>
  <conditionalFormatting sqref="A7:A11">
    <cfRule type="duplicateValues" dxfId="113" priority="119160"/>
    <cfRule type="duplicateValues" dxfId="112" priority="119161"/>
  </conditionalFormatting>
  <conditionalFormatting sqref="B37:B39">
    <cfRule type="duplicateValues" dxfId="111" priority="219"/>
    <cfRule type="duplicateValues" dxfId="110" priority="220"/>
  </conditionalFormatting>
  <conditionalFormatting sqref="B37:B39">
    <cfRule type="duplicateValues" dxfId="109" priority="218"/>
  </conditionalFormatting>
  <conditionalFormatting sqref="B37:B39">
    <cfRule type="duplicateValues" dxfId="108" priority="217"/>
  </conditionalFormatting>
  <conditionalFormatting sqref="B37:B39">
    <cfRule type="duplicateValues" dxfId="107" priority="215"/>
    <cfRule type="duplicateValues" dxfId="106" priority="216"/>
  </conditionalFormatting>
  <conditionalFormatting sqref="B3">
    <cfRule type="duplicateValues" dxfId="105" priority="193"/>
    <cfRule type="duplicateValues" dxfId="104" priority="194"/>
  </conditionalFormatting>
  <conditionalFormatting sqref="B3">
    <cfRule type="duplicateValues" dxfId="103" priority="192"/>
  </conditionalFormatting>
  <conditionalFormatting sqref="B3">
    <cfRule type="duplicateValues" dxfId="102" priority="191"/>
  </conditionalFormatting>
  <conditionalFormatting sqref="B3">
    <cfRule type="duplicateValues" dxfId="101" priority="189"/>
    <cfRule type="duplicateValues" dxfId="100" priority="190"/>
  </conditionalFormatting>
  <conditionalFormatting sqref="A4:A6">
    <cfRule type="duplicateValues" dxfId="99" priority="188"/>
  </conditionalFormatting>
  <conditionalFormatting sqref="A4:A6">
    <cfRule type="duplicateValues" dxfId="98" priority="186"/>
    <cfRule type="duplicateValues" dxfId="97" priority="187"/>
  </conditionalFormatting>
  <conditionalFormatting sqref="A4:A6">
    <cfRule type="duplicateValues" dxfId="96" priority="184"/>
    <cfRule type="duplicateValues" dxfId="95" priority="185"/>
  </conditionalFormatting>
  <conditionalFormatting sqref="A3:A6">
    <cfRule type="duplicateValues" dxfId="94" priority="165"/>
  </conditionalFormatting>
  <conditionalFormatting sqref="A3:A6">
    <cfRule type="duplicateValues" dxfId="93" priority="163"/>
    <cfRule type="duplicateValues" dxfId="92" priority="164"/>
  </conditionalFormatting>
  <conditionalFormatting sqref="A3:A6">
    <cfRule type="duplicateValues" dxfId="91" priority="161"/>
    <cfRule type="duplicateValues" dxfId="90" priority="162"/>
  </conditionalFormatting>
  <conditionalFormatting sqref="B4:B6">
    <cfRule type="duplicateValues" dxfId="89" priority="158"/>
    <cfRule type="duplicateValues" dxfId="88" priority="159"/>
  </conditionalFormatting>
  <conditionalFormatting sqref="B4:B6">
    <cfRule type="duplicateValues" dxfId="87" priority="157"/>
  </conditionalFormatting>
  <conditionalFormatting sqref="B4:B6">
    <cfRule type="duplicateValues" dxfId="86" priority="156"/>
  </conditionalFormatting>
  <conditionalFormatting sqref="B4:B6">
    <cfRule type="duplicateValues" dxfId="85" priority="154"/>
    <cfRule type="duplicateValues" dxfId="8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3" priority="51"/>
  </conditionalFormatting>
  <conditionalFormatting sqref="E9:E1048576 E1:E2">
    <cfRule type="duplicateValues" dxfId="82" priority="99232"/>
  </conditionalFormatting>
  <conditionalFormatting sqref="E4">
    <cfRule type="duplicateValues" dxfId="81" priority="44"/>
  </conditionalFormatting>
  <conditionalFormatting sqref="E5:E8">
    <cfRule type="duplicateValues" dxfId="80" priority="42"/>
  </conditionalFormatting>
  <conditionalFormatting sqref="B12">
    <cfRule type="duplicateValues" dxfId="79" priority="16"/>
    <cfRule type="duplicateValues" dxfId="78" priority="17"/>
    <cfRule type="duplicateValues" dxfId="77" priority="18"/>
  </conditionalFormatting>
  <conditionalFormatting sqref="B12">
    <cfRule type="duplicateValues" dxfId="76" priority="15"/>
  </conditionalFormatting>
  <conditionalFormatting sqref="B12">
    <cfRule type="duplicateValues" dxfId="75" priority="13"/>
    <cfRule type="duplicateValues" dxfId="74" priority="14"/>
  </conditionalFormatting>
  <conditionalFormatting sqref="B12">
    <cfRule type="duplicateValues" dxfId="73" priority="10"/>
    <cfRule type="duplicateValues" dxfId="72" priority="11"/>
    <cfRule type="duplicateValues" dxfId="71" priority="12"/>
  </conditionalFormatting>
  <conditionalFormatting sqref="B12">
    <cfRule type="duplicateValues" dxfId="70" priority="9"/>
  </conditionalFormatting>
  <conditionalFormatting sqref="B12">
    <cfRule type="duplicateValues" dxfId="69" priority="7"/>
    <cfRule type="duplicateValues" dxfId="68" priority="8"/>
  </conditionalFormatting>
  <conditionalFormatting sqref="B12">
    <cfRule type="duplicateValues" dxfId="67" priority="6"/>
  </conditionalFormatting>
  <conditionalFormatting sqref="B12">
    <cfRule type="duplicateValues" dxfId="66" priority="3"/>
    <cfRule type="duplicateValues" dxfId="65" priority="4"/>
    <cfRule type="duplicateValues" dxfId="64" priority="5"/>
  </conditionalFormatting>
  <conditionalFormatting sqref="B12">
    <cfRule type="duplicateValues" dxfId="63" priority="2"/>
  </conditionalFormatting>
  <conditionalFormatting sqref="B12">
    <cfRule type="duplicateValues" dxfId="6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2021-01-10T08:31:35Z</dcterms:modified>
</cp:coreProperties>
</file>