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REPORTE!$A$4:$Q$82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6" i="1" l="1"/>
  <c r="A79" i="1"/>
  <c r="A55" i="1"/>
  <c r="A51" i="1"/>
  <c r="A56" i="1"/>
  <c r="A29" i="1"/>
  <c r="A45" i="1"/>
  <c r="A73" i="1"/>
  <c r="A57" i="1"/>
  <c r="F6" i="1"/>
  <c r="G6" i="1"/>
  <c r="H6" i="1"/>
  <c r="I6" i="1"/>
  <c r="J6" i="1"/>
  <c r="K6" i="1"/>
  <c r="F79" i="1"/>
  <c r="G79" i="1"/>
  <c r="H79" i="1"/>
  <c r="I79" i="1"/>
  <c r="J79" i="1"/>
  <c r="K79" i="1"/>
  <c r="F55" i="1"/>
  <c r="G55" i="1"/>
  <c r="H55" i="1"/>
  <c r="I55" i="1"/>
  <c r="J55" i="1"/>
  <c r="K55" i="1"/>
  <c r="F51" i="1"/>
  <c r="G51" i="1"/>
  <c r="H51" i="1"/>
  <c r="I51" i="1"/>
  <c r="J51" i="1"/>
  <c r="K51" i="1"/>
  <c r="F56" i="1"/>
  <c r="G56" i="1"/>
  <c r="H56" i="1"/>
  <c r="I56" i="1"/>
  <c r="J56" i="1"/>
  <c r="K56" i="1"/>
  <c r="F29" i="1"/>
  <c r="G29" i="1"/>
  <c r="H29" i="1"/>
  <c r="I29" i="1"/>
  <c r="J29" i="1"/>
  <c r="K29" i="1"/>
  <c r="F45" i="1"/>
  <c r="G45" i="1"/>
  <c r="H45" i="1"/>
  <c r="I45" i="1"/>
  <c r="J45" i="1"/>
  <c r="K45" i="1"/>
  <c r="F73" i="1"/>
  <c r="G73" i="1"/>
  <c r="H73" i="1"/>
  <c r="I73" i="1"/>
  <c r="J73" i="1"/>
  <c r="K73" i="1"/>
  <c r="F57" i="1"/>
  <c r="G57" i="1"/>
  <c r="H57" i="1"/>
  <c r="I57" i="1"/>
  <c r="J57" i="1"/>
  <c r="K57" i="1"/>
  <c r="A61" i="1" l="1"/>
  <c r="A59" i="1"/>
  <c r="A58" i="1"/>
  <c r="A38" i="1"/>
  <c r="A44" i="1"/>
  <c r="A26" i="1"/>
  <c r="A17" i="1"/>
  <c r="A81" i="1"/>
  <c r="A80" i="1"/>
  <c r="A63" i="1"/>
  <c r="A22" i="1"/>
  <c r="A31" i="1"/>
  <c r="A9" i="1"/>
  <c r="A50" i="1"/>
  <c r="F61" i="1"/>
  <c r="G61" i="1"/>
  <c r="H61" i="1"/>
  <c r="I61" i="1"/>
  <c r="J61" i="1"/>
  <c r="K61" i="1"/>
  <c r="F59" i="1"/>
  <c r="G59" i="1"/>
  <c r="H59" i="1"/>
  <c r="I59" i="1"/>
  <c r="J59" i="1"/>
  <c r="K59" i="1"/>
  <c r="F58" i="1"/>
  <c r="G58" i="1"/>
  <c r="H58" i="1"/>
  <c r="I58" i="1"/>
  <c r="J58" i="1"/>
  <c r="K58" i="1"/>
  <c r="F38" i="1"/>
  <c r="G38" i="1"/>
  <c r="H38" i="1"/>
  <c r="I38" i="1"/>
  <c r="J38" i="1"/>
  <c r="K38" i="1"/>
  <c r="F44" i="1"/>
  <c r="G44" i="1"/>
  <c r="H44" i="1"/>
  <c r="I44" i="1"/>
  <c r="J44" i="1"/>
  <c r="K44" i="1"/>
  <c r="F26" i="1"/>
  <c r="G26" i="1"/>
  <c r="H26" i="1"/>
  <c r="I26" i="1"/>
  <c r="J26" i="1"/>
  <c r="K26" i="1"/>
  <c r="F17" i="1"/>
  <c r="G17" i="1"/>
  <c r="H17" i="1"/>
  <c r="I17" i="1"/>
  <c r="J17" i="1"/>
  <c r="K17" i="1"/>
  <c r="F81" i="1"/>
  <c r="G81" i="1"/>
  <c r="H81" i="1"/>
  <c r="I81" i="1"/>
  <c r="J81" i="1"/>
  <c r="K81" i="1"/>
  <c r="F80" i="1"/>
  <c r="G80" i="1"/>
  <c r="H80" i="1"/>
  <c r="I80" i="1"/>
  <c r="J80" i="1"/>
  <c r="K80" i="1"/>
  <c r="F63" i="1"/>
  <c r="G63" i="1"/>
  <c r="H63" i="1"/>
  <c r="I63" i="1"/>
  <c r="J63" i="1"/>
  <c r="K63" i="1"/>
  <c r="F22" i="1"/>
  <c r="G22" i="1"/>
  <c r="H22" i="1"/>
  <c r="I22" i="1"/>
  <c r="J22" i="1"/>
  <c r="K22" i="1"/>
  <c r="F31" i="1"/>
  <c r="G31" i="1"/>
  <c r="H31" i="1"/>
  <c r="I31" i="1"/>
  <c r="J31" i="1"/>
  <c r="K31" i="1"/>
  <c r="F9" i="1"/>
  <c r="G9" i="1"/>
  <c r="H9" i="1"/>
  <c r="I9" i="1"/>
  <c r="J9" i="1"/>
  <c r="K9" i="1"/>
  <c r="F50" i="1"/>
  <c r="G50" i="1"/>
  <c r="H50" i="1"/>
  <c r="I50" i="1"/>
  <c r="J50" i="1"/>
  <c r="K50" i="1"/>
  <c r="A48" i="1" l="1"/>
  <c r="A42" i="1"/>
  <c r="A65" i="1"/>
  <c r="A77" i="1"/>
  <c r="F48" i="1"/>
  <c r="G48" i="1"/>
  <c r="H48" i="1"/>
  <c r="I48" i="1"/>
  <c r="J48" i="1"/>
  <c r="K48" i="1"/>
  <c r="F42" i="1"/>
  <c r="G42" i="1"/>
  <c r="H42" i="1"/>
  <c r="I42" i="1"/>
  <c r="J42" i="1"/>
  <c r="K42" i="1"/>
  <c r="F65" i="1"/>
  <c r="G65" i="1"/>
  <c r="H65" i="1"/>
  <c r="I65" i="1"/>
  <c r="J65" i="1"/>
  <c r="K65" i="1"/>
  <c r="F77" i="1"/>
  <c r="G77" i="1"/>
  <c r="H77" i="1"/>
  <c r="I77" i="1"/>
  <c r="J77" i="1"/>
  <c r="K77" i="1"/>
  <c r="F46" i="1" l="1"/>
  <c r="G46" i="1"/>
  <c r="H46" i="1"/>
  <c r="I46" i="1"/>
  <c r="J46" i="1"/>
  <c r="K46" i="1"/>
  <c r="A46" i="1"/>
  <c r="F64" i="1"/>
  <c r="F49" i="1"/>
  <c r="G49" i="1"/>
  <c r="H49" i="1"/>
  <c r="I49" i="1"/>
  <c r="J49" i="1"/>
  <c r="K49" i="1"/>
  <c r="F40" i="1"/>
  <c r="G40" i="1"/>
  <c r="H40" i="1"/>
  <c r="I40" i="1"/>
  <c r="J40" i="1"/>
  <c r="K40" i="1"/>
  <c r="A49" i="1"/>
  <c r="A40" i="1"/>
  <c r="A30" i="1" l="1"/>
  <c r="A19" i="1"/>
  <c r="F30" i="1"/>
  <c r="G30" i="1"/>
  <c r="H30" i="1"/>
  <c r="I30" i="1"/>
  <c r="J30" i="1"/>
  <c r="K30" i="1"/>
  <c r="F19" i="1"/>
  <c r="G19" i="1"/>
  <c r="H19" i="1"/>
  <c r="I19" i="1"/>
  <c r="J19" i="1"/>
  <c r="K19" i="1"/>
  <c r="A21" i="1"/>
  <c r="A32" i="1"/>
  <c r="A5" i="1"/>
  <c r="F21" i="1"/>
  <c r="G21" i="1"/>
  <c r="H21" i="1"/>
  <c r="I21" i="1"/>
  <c r="J21" i="1"/>
  <c r="K21" i="1"/>
  <c r="F32" i="1"/>
  <c r="G32" i="1"/>
  <c r="H32" i="1"/>
  <c r="I32" i="1"/>
  <c r="J32" i="1"/>
  <c r="K32" i="1"/>
  <c r="F5" i="1"/>
  <c r="G5" i="1"/>
  <c r="H5" i="1"/>
  <c r="I5" i="1"/>
  <c r="J5" i="1"/>
  <c r="K5" i="1"/>
  <c r="B48" i="16" l="1"/>
  <c r="C47" i="16"/>
  <c r="A47" i="16"/>
  <c r="C46" i="16" l="1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0" i="16"/>
  <c r="C29" i="16"/>
  <c r="A29" i="16"/>
  <c r="C28" i="16"/>
  <c r="A28" i="16"/>
  <c r="B24" i="16"/>
  <c r="A33" i="16" s="1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67" i="1" l="1"/>
  <c r="F67" i="1"/>
  <c r="G67" i="1"/>
  <c r="H67" i="1"/>
  <c r="I67" i="1"/>
  <c r="J67" i="1"/>
  <c r="K67" i="1"/>
  <c r="G64" i="1" l="1"/>
  <c r="H64" i="1"/>
  <c r="I64" i="1"/>
  <c r="J64" i="1"/>
  <c r="K64" i="1"/>
  <c r="F66" i="1"/>
  <c r="G66" i="1"/>
  <c r="H66" i="1"/>
  <c r="I66" i="1"/>
  <c r="J66" i="1"/>
  <c r="K66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8" i="1"/>
  <c r="G78" i="1"/>
  <c r="H78" i="1"/>
  <c r="I78" i="1"/>
  <c r="J78" i="1"/>
  <c r="K78" i="1"/>
  <c r="F82" i="1"/>
  <c r="G82" i="1"/>
  <c r="H82" i="1"/>
  <c r="I82" i="1"/>
  <c r="J82" i="1"/>
  <c r="K82" i="1"/>
  <c r="F25" i="1"/>
  <c r="G25" i="1"/>
  <c r="H25" i="1"/>
  <c r="I25" i="1"/>
  <c r="J25" i="1"/>
  <c r="K25" i="1"/>
  <c r="F14" i="1"/>
  <c r="G14" i="1"/>
  <c r="H14" i="1"/>
  <c r="I14" i="1"/>
  <c r="J14" i="1"/>
  <c r="K14" i="1"/>
  <c r="F16" i="1"/>
  <c r="G16" i="1"/>
  <c r="H16" i="1"/>
  <c r="I16" i="1"/>
  <c r="J16" i="1"/>
  <c r="K16" i="1"/>
  <c r="F12" i="1"/>
  <c r="G12" i="1"/>
  <c r="H12" i="1"/>
  <c r="I12" i="1"/>
  <c r="J12" i="1"/>
  <c r="K12" i="1"/>
  <c r="F47" i="1"/>
  <c r="G47" i="1"/>
  <c r="H47" i="1"/>
  <c r="I47" i="1"/>
  <c r="J47" i="1"/>
  <c r="K47" i="1"/>
  <c r="A25" i="1"/>
  <c r="A14" i="1"/>
  <c r="A16" i="1"/>
  <c r="A12" i="1"/>
  <c r="A47" i="1"/>
  <c r="A82" i="1"/>
  <c r="A72" i="1"/>
  <c r="A13" i="1" l="1"/>
  <c r="A71" i="1"/>
  <c r="F13" i="1"/>
  <c r="G13" i="1"/>
  <c r="H13" i="1"/>
  <c r="I13" i="1"/>
  <c r="J13" i="1"/>
  <c r="K13" i="1"/>
  <c r="A23" i="1"/>
  <c r="A20" i="1"/>
  <c r="A43" i="1"/>
  <c r="F23" i="1"/>
  <c r="G23" i="1"/>
  <c r="H23" i="1"/>
  <c r="I23" i="1"/>
  <c r="J23" i="1"/>
  <c r="K23" i="1"/>
  <c r="F20" i="1"/>
  <c r="G20" i="1"/>
  <c r="H20" i="1"/>
  <c r="I20" i="1"/>
  <c r="J20" i="1"/>
  <c r="K20" i="1"/>
  <c r="F43" i="1"/>
  <c r="G43" i="1"/>
  <c r="H43" i="1"/>
  <c r="I43" i="1"/>
  <c r="J43" i="1"/>
  <c r="K43" i="1"/>
  <c r="F15" i="1" l="1"/>
  <c r="G15" i="1"/>
  <c r="H15" i="1"/>
  <c r="I15" i="1"/>
  <c r="J15" i="1"/>
  <c r="K15" i="1"/>
  <c r="A15" i="1"/>
  <c r="A75" i="1"/>
  <c r="A74" i="1"/>
  <c r="A36" i="1" l="1"/>
  <c r="A78" i="1"/>
  <c r="A37" i="1"/>
  <c r="F36" i="1"/>
  <c r="G36" i="1"/>
  <c r="H36" i="1"/>
  <c r="I36" i="1"/>
  <c r="J36" i="1"/>
  <c r="K36" i="1"/>
  <c r="F37" i="1"/>
  <c r="G37" i="1"/>
  <c r="H37" i="1"/>
  <c r="I37" i="1"/>
  <c r="J37" i="1"/>
  <c r="K37" i="1"/>
  <c r="A24" i="1" l="1"/>
  <c r="A18" i="1"/>
  <c r="A10" i="1"/>
  <c r="A7" i="1"/>
  <c r="A53" i="1"/>
  <c r="A35" i="1"/>
  <c r="A33" i="1"/>
  <c r="A68" i="1"/>
  <c r="A69" i="1"/>
  <c r="A39" i="1"/>
  <c r="A66" i="1"/>
  <c r="A76" i="1"/>
  <c r="A11" i="1"/>
  <c r="A62" i="1"/>
  <c r="F24" i="1"/>
  <c r="G24" i="1"/>
  <c r="H24" i="1"/>
  <c r="I24" i="1"/>
  <c r="J24" i="1"/>
  <c r="K24" i="1"/>
  <c r="F18" i="1"/>
  <c r="G18" i="1"/>
  <c r="H18" i="1"/>
  <c r="I18" i="1"/>
  <c r="J18" i="1"/>
  <c r="K18" i="1"/>
  <c r="F10" i="1"/>
  <c r="G10" i="1"/>
  <c r="H10" i="1"/>
  <c r="I10" i="1"/>
  <c r="J10" i="1"/>
  <c r="K10" i="1"/>
  <c r="F7" i="1"/>
  <c r="G7" i="1"/>
  <c r="H7" i="1"/>
  <c r="I7" i="1"/>
  <c r="J7" i="1"/>
  <c r="K7" i="1"/>
  <c r="F53" i="1"/>
  <c r="G53" i="1"/>
  <c r="H53" i="1"/>
  <c r="I53" i="1"/>
  <c r="J53" i="1"/>
  <c r="K53" i="1"/>
  <c r="F35" i="1"/>
  <c r="G35" i="1"/>
  <c r="H35" i="1"/>
  <c r="I35" i="1"/>
  <c r="J35" i="1"/>
  <c r="K35" i="1"/>
  <c r="F33" i="1"/>
  <c r="G33" i="1"/>
  <c r="H33" i="1"/>
  <c r="I33" i="1"/>
  <c r="J33" i="1"/>
  <c r="K33" i="1"/>
  <c r="F39" i="1"/>
  <c r="G39" i="1"/>
  <c r="H39" i="1"/>
  <c r="I39" i="1"/>
  <c r="J39" i="1"/>
  <c r="K39" i="1"/>
  <c r="F11" i="1"/>
  <c r="G11" i="1"/>
  <c r="H11" i="1"/>
  <c r="I11" i="1"/>
  <c r="J11" i="1"/>
  <c r="K11" i="1"/>
  <c r="F62" i="1"/>
  <c r="G62" i="1"/>
  <c r="H62" i="1"/>
  <c r="I62" i="1"/>
  <c r="J62" i="1"/>
  <c r="K62" i="1"/>
  <c r="A27" i="1" l="1"/>
  <c r="A34" i="1"/>
  <c r="A28" i="1"/>
  <c r="A41" i="1"/>
  <c r="A52" i="1"/>
  <c r="A54" i="1"/>
  <c r="A70" i="1"/>
  <c r="A64" i="1"/>
  <c r="A60" i="1"/>
  <c r="A8" i="1"/>
  <c r="F27" i="1"/>
  <c r="G27" i="1"/>
  <c r="H27" i="1"/>
  <c r="I27" i="1"/>
  <c r="J27" i="1"/>
  <c r="K27" i="1"/>
  <c r="F34" i="1"/>
  <c r="G34" i="1"/>
  <c r="H34" i="1"/>
  <c r="I34" i="1"/>
  <c r="J34" i="1"/>
  <c r="K34" i="1"/>
  <c r="F28" i="1"/>
  <c r="G28" i="1"/>
  <c r="H28" i="1"/>
  <c r="I28" i="1"/>
  <c r="J28" i="1"/>
  <c r="K28" i="1"/>
  <c r="F41" i="1"/>
  <c r="G41" i="1"/>
  <c r="H41" i="1"/>
  <c r="I41" i="1"/>
  <c r="J41" i="1"/>
  <c r="K41" i="1"/>
  <c r="F52" i="1"/>
  <c r="G52" i="1"/>
  <c r="H52" i="1"/>
  <c r="I52" i="1"/>
  <c r="J52" i="1"/>
  <c r="K52" i="1"/>
  <c r="F54" i="1"/>
  <c r="G54" i="1"/>
  <c r="H54" i="1"/>
  <c r="I54" i="1"/>
  <c r="J54" i="1"/>
  <c r="K54" i="1"/>
  <c r="F60" i="1"/>
  <c r="G60" i="1"/>
  <c r="H60" i="1"/>
  <c r="I60" i="1"/>
  <c r="J60" i="1"/>
  <c r="K60" i="1"/>
  <c r="F8" i="1"/>
  <c r="G8" i="1"/>
  <c r="H8" i="1"/>
  <c r="I8" i="1"/>
  <c r="J8" i="1"/>
  <c r="K8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<sst xmlns="http://schemas.openxmlformats.org/spreadsheetml/2006/main" count="13217" uniqueCount="2533">
  <si>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</si>
  <si>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</si>
  <si>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</si>
  <si>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</si>
  <si>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</si>
  <si>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</si>
  <si>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</si>
  <si>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</si>
  <si>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</si>
  <si>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</si>
  <si>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</si>
  <si>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</si>
  <si>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</si>
  <si>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</si>
  <si>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</si>
  <si>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</si>
  <si>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</si>
  <si>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</si>
  <si>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</si>
  <si>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</si>
  <si>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</si>
  <si>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</si>
  <si>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</si>
  <si>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</si>
  <si>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</si>
  <si>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</si>
  <si>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</si>
  <si>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</si>
  <si>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</si>
  <si>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</si>
  <si>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</si>
  <si>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</si>
  <si>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</si>
  <si>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</si>
  <si>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</si>
  <si>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</si>
  <si>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</si>
  <si>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</si>
  <si>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</si>
  <si>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</si>
  <si>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</si>
  <si>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</si>
  <si>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</si>
  <si>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</si>
  <si>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</si>
  <si>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</si>
  <si>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</si>
  <si>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</si>
  <si>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</si>
  <si>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</si>
  <si>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</si>
  <si>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</si>
  <si>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</si>
  <si>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</si>
  <si>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</si>
  <si>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</si>
  <si>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</si>
  <si>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</si>
  <si>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</si>
  <si>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</si>
  <si>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</si>
  <si>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</si>
  <si>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</si>
  <si>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</si>
  <si>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</si>
  <si>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</si>
  <si>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</si>
  <si>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</si>
  <si>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</si>
  <si>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</si>
  <si>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</si>
  <si>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</si>
  <si>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</si>
  <si>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</si>
  <si>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</si>
  <si>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</si>
  <si>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</si>
  <si>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</si>
  <si>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</si>
  <si>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</si>
  <si>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</si>
  <si>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</si>
  <si>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</si>
  <si>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</si>
  <si>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</si>
  <si>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</si>
  <si>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</si>
  <si>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</si>
  <si>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</si>
  <si>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</si>
  <si>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</si>
  <si>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</si>
  <si>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</si>
  <si>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</si>
  <si>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</si>
  <si>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</si>
  <si>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</si>
  <si>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</si>
  <si>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</si>
  <si>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</si>
  <si>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</si>
  <si>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</si>
  <si>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</si>
  <si>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</si>
  <si>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</si>
  <si>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</si>
  <si>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</si>
  <si>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</si>
  <si>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</si>
  <si>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</si>
  <si>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</si>
  <si>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</si>
  <si>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</si>
  <si>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</si>
  <si>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</si>
  <si>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</si>
  <si>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</si>
  <si>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</si>
  <si>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</si>
  <si>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</si>
  <si>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</si>
  <si>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</si>
  <si>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</si>
  <si>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</si>
  <si>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</si>
  <si>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</si>
  <si>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</si>
  <si>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</si>
  <si>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</si>
  <si>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</si>
  <si>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</si>
  <si>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</si>
  <si>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</si>
  <si>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</si>
  <si>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</si>
  <si>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</si>
  <si>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</si>
  <si>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</si>
  <si>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</si>
  <si>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</si>
  <si>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</si>
  <si>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</si>
  <si>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</si>
  <si>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</si>
  <si>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</si>
  <si>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</si>
  <si>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</si>
  <si>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</si>
  <si>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</si>
  <si>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</si>
  <si>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</si>
  <si>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</si>
  <si>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</si>
  <si>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</si>
  <si>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</si>
  <si>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</si>
  <si>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</si>
  <si>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</si>
  <si>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</si>
  <si>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</si>
  <si>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</si>
  <si>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</si>
  <si>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</si>
  <si>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</si>
  <si>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</si>
  <si>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</si>
  <si>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</si>
  <si>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</si>
  <si>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</si>
  <si>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</si>
  <si>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</si>
  <si>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</si>
  <si>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</si>
  <si>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</si>
  <si>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</si>
  <si>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</si>
  <si>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</si>
  <si>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</si>
  <si>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</si>
  <si>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</si>
  <si>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</si>
  <si>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</si>
  <si>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</si>
  <si>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</si>
  <si>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</si>
  <si>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</si>
  <si>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</si>
  <si>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</si>
  <si>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</si>
  <si>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</si>
  <si>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</si>
  <si>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</si>
  <si>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</si>
  <si>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</si>
  <si>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</si>
  <si>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</si>
  <si>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</si>
  <si>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</si>
  <si>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</si>
  <si>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</si>
  <si>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</si>
  <si>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</si>
  <si>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</si>
  <si>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</si>
  <si>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</si>
  <si>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</si>
  <si>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</si>
  <si>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</si>
  <si>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</si>
  <si>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</si>
  <si>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</si>
  <si>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</si>
  <si>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</si>
  <si>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</si>
  <si>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</si>
  <si>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</si>
  <si>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</si>
  <si>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</si>
  <si>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</si>
  <si>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</si>
  <si>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</si>
  <si>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</si>
  <si>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</si>
  <si>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</si>
  <si>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</si>
  <si>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</si>
  <si>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</si>
  <si>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</si>
  <si>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</si>
  <si>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</si>
  <si>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</si>
  <si>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</si>
  <si>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</si>
  <si>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</si>
  <si>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</si>
  <si>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</si>
  <si>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</si>
  <si>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</si>
  <si>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</si>
  <si>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</si>
  <si>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</si>
  <si>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</si>
  <si>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</si>
  <si>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</si>
  <si>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</si>
  <si>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</si>
  <si>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</si>
  <si>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</si>
  <si>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</si>
  <si>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</si>
  <si>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</si>
  <si>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</si>
  <si>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</si>
  <si>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</si>
  <si>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</si>
  <si>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</si>
  <si>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</si>
  <si>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</si>
  <si>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</si>
  <si>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</si>
  <si>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</si>
  <si>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</si>
  <si>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</si>
  <si>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</si>
  <si>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</si>
  <si>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</si>
  <si>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</si>
  <si>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</si>
  <si>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</si>
  <si>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</si>
  <si>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</si>
  <si>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</si>
  <si>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</si>
  <si>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</si>
  <si>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</si>
  <si>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</si>
  <si>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</si>
  <si>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</si>
  <si>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</si>
  <si>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</si>
  <si>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</si>
  <si>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</si>
  <si>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</si>
  <si>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</si>
  <si>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</si>
  <si>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</si>
  <si>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</si>
  <si>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</si>
  <si>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</si>
  <si>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</si>
  <si>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</si>
  <si>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</si>
  <si>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</si>
  <si>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</si>
  <si>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</si>
  <si>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</si>
  <si>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</si>
  <si>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</si>
  <si>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</si>
  <si>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</si>
  <si>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</si>
  <si>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</si>
  <si>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</si>
  <si>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</si>
  <si>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</si>
  <si>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</si>
  <si>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</si>
  <si>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</si>
  <si>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</si>
  <si>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</si>
  <si>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</si>
  <si>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</si>
  <si>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</si>
  <si>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</si>
  <si>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</si>
  <si>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</si>
  <si>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</si>
  <si>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</si>
  <si>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</si>
  <si>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</si>
  <si>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</si>
  <si>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</si>
  <si>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</si>
  <si>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</si>
  <si>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</si>
  <si>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</si>
  <si>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</si>
  <si>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</si>
  <si>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</si>
  <si>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</si>
  <si>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</si>
  <si>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</si>
  <si>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</si>
  <si>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</si>
  <si>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</si>
  <si>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</si>
  <si>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</si>
  <si>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</si>
  <si>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</si>
  <si>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</si>
  <si>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</si>
  <si>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</si>
  <si>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</si>
  <si>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</si>
  <si>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</si>
  <si>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</si>
  <si>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</si>
  <si>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</si>
  <si>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</si>
  <si>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</si>
  <si>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</si>
  <si>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</si>
  <si>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</si>
  <si>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</si>
  <si>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</si>
  <si>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</si>
  <si>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</si>
  <si>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</si>
  <si>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</si>
  <si>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</si>
  <si>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</si>
  <si>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</si>
  <si>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</si>
  <si>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</si>
  <si>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</si>
  <si>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</si>
  <si>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</si>
  <si>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</si>
  <si>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</si>
  <si>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</si>
  <si>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</si>
  <si>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</si>
  <si>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</si>
  <si>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</si>
  <si>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</si>
  <si>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</si>
  <si>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</si>
  <si>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</si>
  <si>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</si>
  <si>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</si>
  <si>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</si>
  <si>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</si>
  <si>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</si>
  <si>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</si>
  <si>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</si>
  <si>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</si>
  <si>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</si>
  <si>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</si>
  <si>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</si>
  <si>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</si>
  <si>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</si>
  <si>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</si>
  <si>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</si>
  <si>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</si>
  <si>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</si>
  <si>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</si>
  <si>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</si>
  <si>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</si>
  <si>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</si>
  <si>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</si>
  <si>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</si>
  <si>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</si>
  <si>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</si>
  <si>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</si>
  <si>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</si>
  <si>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</si>
  <si>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</si>
  <si>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</si>
  <si>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</si>
  <si>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</si>
  <si>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</si>
  <si>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</si>
  <si>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</si>
  <si>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</si>
  <si>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</si>
  <si>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</si>
  <si>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</si>
  <si>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</si>
  <si>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</si>
  <si>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</si>
  <si>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</si>
  <si>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</si>
  <si>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</si>
  <si>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</si>
  <si>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</si>
  <si>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</si>
  <si>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</si>
  <si>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</si>
  <si>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</si>
  <si>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</si>
  <si>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</si>
  <si>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</si>
  <si>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</si>
  <si>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</si>
  <si>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</si>
  <si>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</si>
  <si>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</si>
  <si>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</si>
  <si>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</si>
  <si>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</si>
  <si>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</si>
  <si>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</si>
  <si>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</si>
  <si>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</si>
  <si>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</si>
  <si>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</si>
  <si>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</si>
  <si>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</si>
  <si>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</si>
  <si>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</si>
  <si>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</si>
  <si>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</si>
  <si>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</si>
  <si>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</si>
  <si>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</si>
  <si>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</si>
  <si>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</si>
  <si>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</si>
  <si>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</si>
  <si>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</si>
  <si>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</si>
  <si>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</si>
  <si>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</si>
  <si>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</si>
  <si>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</si>
  <si>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</si>
  <si>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</si>
  <si>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</si>
  <si>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</si>
  <si>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</si>
  <si>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</si>
  <si>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</si>
  <si>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</si>
  <si>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</si>
  <si>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</si>
  <si>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</si>
  <si>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</si>
  <si>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</si>
  <si>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</si>
  <si>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</si>
  <si>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</si>
  <si>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</si>
  <si>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</si>
  <si>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</si>
  <si>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</si>
  <si>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</si>
  <si>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</si>
  <si>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</si>
  <si>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</si>
  <si>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</si>
  <si>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</si>
  <si>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</si>
  <si>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</si>
  <si>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</si>
  <si>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</si>
  <si>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</si>
  <si>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</si>
  <si>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</si>
  <si>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</si>
  <si>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</si>
  <si>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</si>
  <si>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</si>
  <si>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</si>
  <si>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</si>
  <si>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</si>
  <si>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</si>
  <si>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</si>
  <si>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</si>
  <si>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</si>
  <si>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</si>
  <si>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</si>
  <si>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</si>
  <si>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</si>
  <si>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</si>
  <si>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</si>
  <si>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</si>
  <si>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</si>
  <si>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</si>
  <si>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</si>
  <si>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</si>
  <si>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</si>
  <si>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</si>
  <si>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</si>
  <si>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</si>
  <si>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</si>
  <si>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</si>
  <si>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</si>
  <si>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</si>
  <si>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</si>
  <si>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</si>
  <si>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</si>
  <si>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</si>
  <si>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</si>
  <si>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</si>
  <si>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</si>
  <si>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</si>
  <si>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</si>
  <si>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</si>
  <si>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</si>
  <si>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</si>
  <si>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</si>
  <si>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</si>
  <si>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</si>
  <si>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</si>
  <si>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</si>
  <si>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</si>
  <si>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</si>
  <si>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</si>
  <si>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</si>
  <si>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</si>
  <si>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</si>
  <si>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</si>
  <si>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</si>
  <si>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</si>
  <si>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</si>
  <si>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</si>
  <si>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</si>
  <si>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</si>
  <si>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</si>
  <si>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</si>
  <si>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</si>
  <si>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</si>
  <si>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</si>
  <si>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</si>
  <si>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</si>
  <si>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</si>
  <si>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</si>
  <si>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</si>
  <si>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</si>
  <si>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</si>
  <si>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</si>
  <si>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</si>
  <si>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</si>
  <si>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</si>
  <si>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</si>
  <si>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</si>
  <si>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</si>
  <si>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</si>
  <si>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</si>
  <si>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</si>
  <si>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</si>
  <si>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</si>
  <si>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</si>
  <si>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</si>
  <si>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</si>
  <si>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</si>
  <si>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</si>
  <si>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</si>
  <si>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</si>
  <si>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</si>
  <si>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</si>
  <si>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</si>
  <si>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</si>
  <si>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</si>
  <si>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</si>
  <si>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</si>
  <si>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</si>
  <si>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</si>
  <si>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</si>
  <si>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</si>
  <si>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</si>
  <si>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</si>
  <si>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</si>
  <si>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</si>
  <si>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</si>
  <si>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</si>
  <si>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</si>
  <si>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</si>
  <si>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</si>
  <si>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</si>
  <si>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</si>
  <si>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</si>
  <si>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</si>
  <si>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</si>
  <si>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</si>
  <si>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</si>
  <si>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</si>
  <si>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</si>
  <si>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</si>
  <si>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</si>
  <si>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</si>
  <si>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</si>
  <si>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</si>
  <si>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</si>
  <si>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</si>
  <si>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</si>
  <si>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</si>
  <si>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</si>
  <si>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</si>
  <si>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</si>
  <si>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</si>
  <si>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</si>
  <si>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</si>
  <si>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</si>
  <si>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</si>
  <si>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</si>
  <si>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</si>
  <si>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</si>
  <si>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</si>
  <si>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</si>
  <si>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</si>
  <si>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</si>
  <si>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</si>
  <si>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</si>
  <si>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</si>
  <si>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</si>
  <si>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</si>
  <si>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</si>
  <si>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</si>
  <si>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</si>
  <si>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</si>
  <si>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</si>
  <si>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</si>
  <si>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</si>
  <si>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</si>
  <si>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</si>
  <si>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</si>
  <si>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</si>
  <si>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</si>
  <si>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</si>
  <si>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</si>
  <si>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</si>
  <si>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</si>
  <si>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</si>
  <si>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</si>
  <si>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</si>
  <si>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</si>
  <si>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</si>
  <si>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</si>
  <si>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</si>
  <si>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</si>
  <si>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</si>
  <si>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</si>
  <si>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</si>
  <si>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</si>
  <si>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</si>
  <si>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</si>
  <si>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</si>
  <si>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</si>
  <si>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</si>
  <si>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</si>
  <si>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</si>
  <si>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</si>
  <si>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</si>
  <si>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</si>
  <si>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</si>
  <si>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</si>
  <si>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</si>
  <si>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</si>
  <si>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</si>
  <si>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</si>
  <si>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</si>
  <si>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</si>
  <si>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</si>
  <si>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</si>
  <si>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</si>
  <si>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</si>
  <si>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</si>
  <si>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</si>
  <si>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</si>
  <si>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</si>
  <si>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</si>
  <si>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</si>
  <si>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</si>
  <si>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</si>
  <si>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</si>
  <si>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</si>
  <si>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</si>
  <si>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</si>
  <si>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</si>
  <si>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</si>
  <si>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</si>
  <si>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</si>
  <si>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</si>
  <si>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</si>
  <si>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</si>
  <si>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</si>
  <si>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</si>
  <si>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</si>
  <si>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</si>
  <si>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</si>
  <si>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</si>
  <si>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</si>
  <si>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</si>
  <si>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</si>
  <si>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</si>
  <si>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</si>
  <si>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</si>
  <si>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</si>
  <si>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</si>
  <si>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</si>
  <si>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</si>
  <si>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</si>
  <si>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</si>
  <si>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</si>
  <si>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</si>
  <si>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</si>
  <si>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</si>
  <si>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</si>
  <si>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</si>
  <si>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</si>
  <si>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</si>
  <si>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</si>
  <si>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</si>
  <si>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</si>
  <si>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</si>
  <si>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</si>
  <si>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</si>
  <si>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</si>
  <si>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</si>
  <si>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</si>
  <si>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</si>
  <si>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</si>
  <si>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</si>
  <si>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</si>
  <si>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</si>
  <si>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</si>
  <si>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</si>
  <si>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</si>
  <si>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</si>
  <si>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</si>
  <si>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</si>
  <si>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</si>
  <si>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</si>
  <si>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</si>
  <si>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</si>
  <si>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</si>
  <si>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</si>
  <si>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</si>
  <si>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</si>
  <si>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</si>
  <si>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</si>
  <si>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</si>
  <si>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</si>
  <si>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</si>
  <si>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</si>
  <si>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</si>
  <si>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</si>
  <si>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</si>
  <si>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</si>
  <si>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</si>
  <si>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</si>
  <si>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</si>
  <si>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</si>
  <si>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</si>
  <si>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</si>
  <si>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</si>
  <si>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</si>
  <si>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</si>
  <si>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</si>
  <si>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</si>
  <si>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</si>
  <si>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</si>
  <si>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</si>
  <si>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</si>
  <si>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</si>
  <si>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</si>
  <si>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</si>
  <si>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</si>
  <si>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</si>
  <si>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</si>
  <si>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</si>
  <si>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</si>
  <si>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</si>
  <si>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</si>
  <si>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</si>
  <si>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</si>
  <si>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</si>
  <si>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</si>
  <si>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</si>
  <si>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</si>
  <si>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</si>
  <si>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</si>
  <si>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</si>
  <si>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</si>
  <si>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</si>
  <si>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</si>
  <si>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</si>
  <si>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</si>
  <si>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</si>
  <si>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</si>
  <si>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</si>
  <si>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</si>
  <si>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</si>
  <si>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</si>
  <si>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</si>
  <si>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</si>
  <si>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</si>
  <si>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</si>
  <si>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</si>
  <si>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</si>
  <si>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</si>
  <si>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</si>
  <si>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</si>
  <si>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</si>
  <si>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</si>
  <si>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</si>
  <si>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</si>
  <si>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</si>
  <si>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</si>
  <si>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</si>
  <si>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</si>
  <si>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</si>
  <si>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</si>
  <si>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</si>
  <si>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</si>
  <si>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</si>
  <si>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</si>
  <si>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</si>
  <si>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</si>
  <si>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</si>
  <si>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</si>
  <si>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</si>
  <si>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</si>
  <si>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</si>
  <si>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</si>
  <si>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</si>
  <si>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</si>
  <si>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</si>
  <si>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</si>
  <si>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</si>
  <si>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</si>
  <si>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</si>
  <si>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</si>
  <si>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</si>
  <si>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</si>
  <si>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</si>
  <si>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</si>
  <si>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</si>
  <si>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</si>
  <si>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</si>
  <si>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</si>
  <si>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</si>
  <si>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</si>
  <si>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</si>
  <si>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</si>
  <si>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</si>
  <si>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</si>
  <si>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</si>
  <si>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</si>
  <si>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</si>
  <si>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</si>
  <si>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</si>
  <si>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</si>
  <si>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</si>
  <si>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</si>
  <si>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</si>
  <si>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</si>
  <si>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</si>
  <si>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</si>
  <si>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</si>
  <si>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</si>
  <si>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</si>
  <si>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</si>
  <si>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</si>
  <si>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</si>
  <si>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</si>
  <si>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</si>
  <si>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</si>
  <si>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</si>
  <si>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</si>
  <si>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</si>
  <si>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</si>
  <si>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</si>
  <si>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</si>
  <si>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</si>
  <si>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</si>
  <si>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</si>
  <si>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</si>
  <si>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</si>
  <si>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</si>
  <si>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</si>
  <si>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</si>
  <si>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</si>
  <si>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</si>
  <si>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</si>
  <si>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</si>
  <si>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</si>
  <si>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</si>
  <si>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</si>
  <si>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</si>
  <si>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</si>
  <si>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</si>
  <si>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</si>
  <si>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</si>
  <si>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</si>
  <si>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</si>
  <si>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</si>
  <si>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</si>
  <si>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</si>
  <si>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</si>
  <si>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</si>
  <si>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</si>
  <si>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</si>
  <si>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</si>
  <si>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</si>
  <si>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</si>
  <si>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</si>
  <si>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</si>
  <si>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</si>
  <si>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</si>
  <si>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</si>
  <si>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</si>
  <si>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</si>
  <si>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</si>
  <si>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</si>
  <si>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</si>
  <si>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</si>
  <si>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</si>
  <si>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</si>
  <si>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</si>
  <si>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</si>
  <si>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</si>
  <si>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</si>
  <si>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</si>
  <si>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</si>
  <si>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</si>
  <si>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</si>
  <si>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</si>
  <si>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</si>
  <si>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</si>
  <si>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</si>
  <si>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</si>
  <si>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</si>
  <si>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</si>
  <si>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</si>
  <si>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</si>
  <si>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</si>
  <si>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</si>
  <si>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</si>
  <si>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</si>
  <si>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</si>
  <si>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</si>
  <si>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</si>
  <si>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</si>
  <si>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</si>
  <si>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</si>
  <si>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</si>
  <si>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</si>
  <si>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</si>
  <si>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</si>
  <si>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</si>
  <si>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</si>
  <si>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</si>
  <si>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</si>
  <si>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</si>
  <si>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</si>
  <si>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</si>
  <si>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</si>
  <si>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</si>
  <si>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</si>
  <si>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</si>
  <si>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</si>
  <si>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</si>
  <si>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</si>
  <si>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</si>
  <si>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</si>
  <si>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</si>
  <si>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</si>
  <si>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</si>
  <si>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</si>
  <si>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</si>
  <si>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</si>
  <si>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</si>
  <si>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</si>
  <si>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</si>
  <si>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</si>
  <si>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</si>
  <si>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</si>
  <si>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</si>
  <si>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</si>
  <si>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</si>
  <si>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</si>
  <si>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</si>
  <si>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</si>
  <si>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</si>
  <si>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</si>
  <si>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</si>
  <si>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</si>
  <si>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</si>
  <si>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</si>
  <si>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</si>
  <si>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</si>
  <si>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</si>
  <si>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</si>
  <si>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</si>
  <si>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</si>
  <si>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</si>
  <si>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</si>
  <si>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</si>
  <si>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</si>
  <si>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</si>
  <si>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</si>
  <si>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</si>
  <si>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</si>
  <si>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</si>
  <si>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</si>
  <si>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</si>
  <si>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</si>
  <si>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</si>
  <si>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</si>
  <si>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</si>
  <si>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</si>
  <si>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</si>
  <si>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</si>
  <si>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</si>
  <si>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</si>
  <si>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</si>
  <si>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</si>
  <si>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</si>
  <si>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</si>
  <si>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</si>
  <si>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</si>
  <si>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</si>
  <si>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</si>
  <si>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</si>
  <si>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</si>
  <si>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</si>
  <si>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</si>
  <si>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</si>
  <si>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</si>
  <si>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</si>
  <si>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</si>
  <si>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</si>
  <si>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</si>
  <si>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</si>
  <si>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</si>
  <si>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</si>
  <si>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</si>
  <si>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</si>
  <si>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</si>
  <si>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</si>
  <si>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</si>
  <si>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</si>
  <si>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</si>
  <si>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</si>
  <si>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</si>
  <si>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</si>
  <si>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</si>
  <si>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</si>
  <si>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</si>
  <si>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</si>
  <si>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</si>
  <si>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</si>
  <si>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</si>
  <si>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</si>
  <si>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</si>
  <si>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</si>
  <si>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</si>
  <si>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</si>
  <si>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</si>
  <si>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</si>
  <si>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</si>
  <si>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</si>
  <si>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</si>
  <si>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</si>
  <si>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</si>
  <si>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</si>
  <si>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</si>
  <si>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</si>
  <si>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</si>
  <si>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</si>
  <si>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</si>
  <si>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</si>
  <si>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</si>
  <si>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</si>
  <si>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</si>
  <si>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</si>
  <si>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</si>
  <si>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</si>
  <si>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</si>
  <si>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</si>
  <si>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</si>
  <si>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</si>
  <si>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</si>
  <si>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</si>
  <si>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</si>
  <si>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</si>
  <si>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</si>
  <si>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</si>
  <si>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</si>
  <si>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</si>
  <si>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</si>
  <si>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</si>
  <si>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</si>
  <si>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</si>
  <si>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</si>
  <si>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</si>
  <si>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</si>
  <si>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</si>
  <si>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</si>
  <si>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</si>
  <si>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</si>
  <si>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</si>
  <si>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</si>
  <si>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</si>
  <si>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</si>
  <si>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</si>
  <si>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</si>
  <si>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</si>
  <si>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</si>
  <si>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</si>
  <si>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</si>
  <si>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</si>
  <si>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</si>
  <si>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</si>
  <si>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</si>
  <si>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</si>
  <si>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</si>
  <si>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</si>
  <si>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</si>
  <si>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</si>
  <si>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</si>
  <si>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</si>
  <si>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</si>
  <si>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</si>
  <si>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</si>
  <si>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</si>
  <si>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</si>
  <si>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</si>
  <si>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</si>
  <si>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</si>
  <si>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</si>
  <si>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</si>
  <si>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</si>
  <si>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</si>
  <si>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</si>
  <si>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</si>
  <si>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</si>
  <si>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</si>
  <si>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</si>
  <si>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</si>
  <si>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</si>
  <si>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</si>
  <si>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</si>
  <si>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</si>
  <si>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</si>
  <si>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</si>
  <si>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</si>
  <si>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</si>
  <si>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</si>
  <si>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</si>
  <si>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</si>
  <si>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</si>
  <si>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</si>
  <si>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</si>
  <si>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</si>
  <si>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</si>
  <si>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</si>
  <si>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</si>
  <si>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</si>
  <si>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</si>
  <si>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</si>
  <si>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</si>
  <si>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</si>
  <si>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</si>
  <si>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</si>
  <si>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</si>
  <si>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</si>
  <si>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</si>
  <si>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</si>
  <si>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</si>
  <si>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</si>
  <si>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</si>
  <si>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</si>
  <si>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</si>
  <si>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</si>
  <si>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</si>
  <si>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</si>
  <si>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</si>
  <si>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</si>
  <si>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</si>
  <si>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</si>
  <si>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</si>
  <si>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</si>
  <si>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</si>
  <si>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</si>
  <si>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</si>
  <si>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</si>
  <si>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</si>
  <si>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</si>
  <si>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</si>
  <si>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</si>
  <si>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</si>
  <si>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</si>
  <si>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</si>
  <si>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</si>
  <si>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</si>
  <si>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</si>
  <si>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</si>
  <si>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</si>
  <si>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</si>
  <si>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</si>
  <si>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</si>
  <si>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</si>
  <si>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</si>
  <si>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</si>
  <si>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</si>
  <si>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</si>
  <si>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</si>
  <si>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</si>
  <si>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</si>
  <si>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</si>
  <si>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</si>
  <si>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</si>
  <si>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</si>
  <si>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</si>
  <si>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</si>
  <si>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</si>
  <si>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</si>
  <si>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</si>
  <si>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</si>
  <si>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</si>
  <si>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</si>
  <si>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</si>
  <si>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</si>
  <si>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</si>
  <si>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</si>
  <si>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</si>
  <si>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</si>
  <si>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</si>
  <si>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</si>
  <si>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</si>
  <si>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</si>
  <si>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</si>
  <si>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</si>
  <si>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</si>
  <si>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</si>
  <si>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</si>
  <si>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</si>
  <si>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</si>
  <si>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</si>
  <si>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</si>
  <si>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</si>
  <si>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</si>
  <si>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</si>
  <si>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</si>
  <si>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</si>
  <si>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</si>
  <si>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</si>
  <si>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</si>
  <si>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</si>
  <si>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</si>
  <si>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</si>
  <si>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</si>
  <si>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</si>
  <si>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</si>
  <si>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</si>
  <si>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</si>
  <si>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</si>
  <si>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</si>
  <si>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</si>
  <si>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</si>
  <si>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</si>
  <si>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</si>
  <si>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</si>
  <si>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</si>
  <si>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</si>
  <si>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</si>
  <si>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</si>
  <si>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</si>
  <si>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</si>
  <si>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</si>
  <si>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</si>
  <si>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</si>
  <si>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</si>
  <si>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</si>
  <si>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</si>
  <si>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</si>
  <si>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</si>
  <si>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</si>
  <si>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</si>
  <si>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</si>
  <si>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</si>
  <si>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</si>
  <si>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</si>
  <si>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</si>
  <si>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</si>
  <si>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</si>
  <si>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</si>
  <si>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</si>
  <si>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</si>
  <si>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</si>
  <si>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</si>
  <si>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</si>
  <si>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</si>
  <si>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</si>
  <si>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</si>
  <si>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</si>
  <si>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</si>
  <si>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</si>
  <si>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</si>
  <si>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</si>
  <si>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</si>
  <si>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</si>
  <si>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</si>
  <si>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</si>
  <si>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</si>
  <si>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</si>
  <si>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</si>
  <si>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</si>
  <si>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</si>
  <si>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</si>
  <si>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</si>
  <si>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</si>
  <si>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</si>
  <si>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</si>
  <si>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</si>
  <si>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</si>
  <si>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</si>
  <si>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</si>
  <si>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</si>
  <si>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</si>
  <si>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</si>
  <si>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</si>
  <si>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</si>
  <si>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</si>
  <si>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</si>
  <si>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</si>
  <si>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</si>
  <si>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</si>
  <si>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</si>
  <si>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</si>
  <si>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</si>
  <si>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</si>
  <si>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</si>
  <si>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</si>
  <si>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</si>
  <si>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</si>
  <si>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</si>
  <si>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</si>
  <si>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</si>
  <si>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</si>
  <si>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</si>
  <si>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</si>
  <si>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</si>
  <si>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</si>
  <si>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</si>
  <si>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</si>
  <si>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</si>
  <si>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</si>
  <si>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</si>
  <si>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</si>
  <si>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</si>
  <si>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</si>
  <si>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</si>
  <si>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</si>
  <si>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</si>
  <si>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</si>
  <si>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</si>
  <si>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</si>
  <si>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</si>
  <si>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</si>
  <si>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</si>
  <si>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</si>
  <si>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</si>
  <si>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</si>
  <si>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</si>
  <si>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</si>
  <si>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</si>
  <si>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</si>
  <si>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</si>
  <si>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</si>
  <si>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</si>
  <si>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</si>
  <si>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</si>
  <si>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</si>
  <si>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</si>
  <si>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</si>
  <si>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</si>
  <si>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</si>
  <si>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</si>
  <si>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</si>
  <si>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</si>
  <si>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</si>
  <si>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</si>
  <si>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</si>
  <si>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</si>
  <si>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</si>
  <si>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</si>
  <si>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</si>
  <si>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</si>
  <si>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</si>
  <si>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</si>
  <si>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</si>
  <si>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</si>
  <si>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</si>
  <si>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</si>
  <si>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</si>
  <si>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</si>
  <si>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</si>
  <si>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</si>
  <si>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</si>
  <si>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</si>
  <si>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</si>
  <si>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</si>
  <si>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</si>
  <si>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</si>
  <si>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</si>
  <si>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</si>
  <si>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</si>
  <si>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</si>
  <si>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</si>
  <si>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</si>
  <si>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</si>
  <si>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</si>
  <si>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</si>
  <si>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</si>
  <si>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</si>
  <si>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</si>
  <si>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</si>
  <si>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</si>
  <si>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</si>
  <si>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</si>
  <si>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</si>
  <si>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</si>
  <si>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</si>
  <si>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</si>
  <si>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</si>
  <si>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</si>
  <si>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</si>
  <si>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</si>
  <si>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</si>
  <si>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</si>
  <si>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</si>
  <si>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</si>
  <si>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</si>
  <si>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</si>
  <si>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</si>
  <si>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</si>
  <si>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</si>
  <si>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</si>
  <si>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</si>
  <si>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</si>
  <si>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</si>
  <si>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</si>
  <si>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</si>
  <si>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</si>
  <si>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</si>
  <si>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</si>
  <si>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</si>
  <si>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</si>
  <si>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</si>
  <si>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</si>
  <si>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</si>
  <si>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</si>
  <si>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</si>
  <si>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</si>
  <si>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</si>
  <si>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</si>
  <si>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</si>
  <si>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</si>
  <si>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</si>
  <si>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</si>
  <si>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</si>
  <si>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</si>
  <si>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</si>
  <si>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</si>
  <si>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</si>
  <si>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</si>
  <si>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</si>
  <si>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</si>
  <si>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</si>
  <si>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</si>
  <si>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</si>
  <si>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</si>
  <si>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</si>
  <si>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</si>
  <si>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</si>
  <si>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</si>
  <si>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</si>
  <si>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</si>
  <si>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</si>
  <si>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</si>
  <si>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</si>
  <si>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</si>
  <si>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</si>
  <si>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</si>
  <si>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</si>
  <si>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</si>
  <si>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</si>
  <si>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</si>
  <si>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</si>
  <si>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</si>
  <si>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</si>
  <si>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</si>
  <si>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</si>
  <si>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</si>
  <si>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</si>
  <si>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</si>
  <si>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</si>
  <si>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</si>
  <si>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</si>
  <si>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</si>
  <si>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</si>
  <si>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</si>
  <si>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</si>
  <si>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</si>
  <si>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</si>
  <si>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</si>
  <si>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</si>
  <si>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</si>
  <si>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</si>
  <si>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</si>
  <si>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</si>
  <si>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</si>
  <si>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</si>
  <si>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</si>
  <si>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</si>
  <si>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</si>
  <si>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</si>
  <si>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</si>
  <si>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</si>
  <si>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</si>
  <si>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</si>
  <si>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</si>
  <si>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</si>
  <si>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</si>
  <si>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</si>
  <si>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</si>
  <si>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</si>
  <si>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</si>
  <si>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</si>
  <si>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</si>
  <si>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</si>
  <si>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</si>
  <si>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</si>
  <si>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</si>
  <si>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</si>
  <si>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</si>
  <si>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</si>
  <si>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</si>
  <si>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</si>
  <si>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</si>
  <si>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</si>
  <si>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</si>
  <si>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</si>
  <si>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</si>
  <si>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</si>
  <si>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</si>
  <si>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</si>
  <si>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</si>
  <si>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</si>
  <si>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</si>
  <si>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</si>
  <si>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</si>
  <si>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</si>
  <si>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</si>
  <si>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</si>
  <si>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</si>
  <si>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</si>
  <si>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</si>
  <si>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</si>
  <si>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</si>
  <si>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</si>
  <si>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</si>
  <si>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</si>
  <si>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</si>
  <si>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</si>
  <si>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</si>
  <si>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</si>
  <si>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</si>
  <si>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</si>
  <si>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</si>
  <si>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</si>
  <si>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</si>
  <si>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</si>
  <si>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</si>
  <si>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</si>
  <si>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</si>
  <si>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</si>
  <si>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</si>
  <si>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</si>
  <si>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</si>
  <si>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</si>
  <si>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</si>
  <si>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</si>
  <si>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</si>
  <si>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</si>
  <si>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</si>
  <si>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</si>
  <si>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</si>
  <si>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</si>
  <si>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</si>
  <si>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</si>
  <si>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</si>
  <si>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</si>
  <si>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</si>
  <si>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</si>
  <si>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</si>
  <si>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</si>
  <si>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</si>
  <si>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</si>
  <si>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</si>
  <si>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</si>
  <si>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</si>
  <si>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</si>
  <si>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</si>
  <si>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</si>
  <si>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</si>
  <si>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</si>
  <si>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</si>
  <si>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</si>
  <si>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</si>
  <si>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</si>
  <si>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</si>
  <si>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</si>
  <si>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</si>
  <si>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</si>
  <si>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</si>
  <si>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</si>
  <si>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</si>
  <si>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</si>
  <si>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</si>
  <si>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</si>
  <si>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</si>
  <si>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</si>
  <si>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</si>
  <si>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</si>
  <si>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</si>
  <si>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</si>
  <si>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</si>
  <si>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</si>
  <si>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</si>
  <si>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</si>
  <si>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</si>
  <si>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</si>
  <si>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</si>
  <si>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</si>
  <si>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</si>
  <si>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</si>
  <si>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</si>
  <si>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</si>
  <si>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</si>
  <si>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</si>
  <si>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</si>
  <si>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</si>
  <si>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</si>
  <si>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</si>
  <si>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</si>
  <si>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</si>
  <si>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</si>
  <si>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</si>
  <si>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</si>
  <si>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</si>
  <si>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</si>
  <si>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</si>
  <si>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</si>
  <si>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</si>
  <si>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</si>
  <si>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</si>
  <si>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</si>
  <si>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</si>
  <si>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</si>
  <si>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</si>
  <si>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</si>
  <si>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</si>
  <si>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</si>
  <si>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</si>
  <si>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</si>
  <si>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</si>
  <si>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</si>
  <si>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</si>
  <si>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</si>
  <si>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</si>
  <si>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</si>
  <si>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</si>
  <si>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</si>
  <si>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</si>
  <si>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</si>
  <si>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</si>
  <si>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</si>
  <si>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</si>
  <si>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</si>
  <si>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</si>
  <si>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</si>
  <si>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</si>
  <si>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</si>
  <si>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</si>
  <si>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</si>
  <si>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</si>
  <si>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</si>
  <si>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</si>
  <si>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</si>
  <si>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</si>
  <si>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</si>
  <si>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</si>
  <si>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</si>
  <si>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</si>
  <si>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</si>
  <si>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</si>
  <si>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</si>
  <si>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</si>
  <si>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</si>
  <si>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</si>
  <si>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</si>
  <si>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</si>
  <si>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</si>
  <si>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</si>
  <si>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</si>
  <si>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</si>
  <si>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</si>
  <si>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</si>
  <si>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</si>
  <si>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</si>
  <si>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</si>
  <si>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</si>
  <si>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</si>
  <si>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</si>
  <si>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</si>
  <si>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</si>
  <si>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</si>
  <si>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</si>
  <si>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</si>
  <si>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</si>
  <si>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</si>
  <si>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</si>
  <si>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</si>
  <si>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</si>
  <si>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</si>
  <si>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</si>
  <si>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</si>
  <si>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</si>
  <si>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</si>
  <si>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</si>
  <si>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</si>
  <si>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</si>
  <si>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</si>
  <si>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</si>
  <si>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</si>
  <si>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</si>
  <si>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</si>
  <si>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</si>
  <si>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</si>
  <si>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</si>
  <si>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</si>
  <si>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</si>
  <si>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</si>
  <si>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</si>
  <si>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</si>
  <si>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</si>
  <si>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</si>
  <si>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</si>
  <si>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</si>
  <si>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</si>
  <si>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</si>
  <si>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</si>
  <si>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</si>
  <si>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</si>
  <si>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</si>
  <si>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</si>
  <si>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</si>
  <si>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</si>
  <si>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</si>
  <si>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</si>
  <si>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</si>
  <si>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</si>
  <si>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</si>
  <si>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</si>
  <si>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</si>
  <si>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</si>
  <si>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</si>
  <si>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</si>
  <si>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</si>
  <si>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</si>
  <si>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</si>
  <si>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</si>
  <si>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</si>
  <si>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</si>
  <si>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</si>
  <si>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</si>
  <si>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</si>
  <si>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</si>
  <si>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</si>
  <si>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</si>
  <si>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</si>
  <si>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</si>
  <si>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</si>
  <si>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</si>
  <si>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</si>
  <si>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</si>
  <si>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</si>
  <si>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</si>
  <si>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</si>
  <si>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</si>
  <si>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</si>
  <si>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</si>
  <si>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</si>
  <si>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</si>
  <si>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</si>
  <si>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</si>
  <si>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</si>
  <si>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</si>
  <si>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</si>
  <si>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</si>
  <si>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</si>
  <si>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</si>
  <si>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</si>
  <si>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</si>
  <si>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</si>
  <si>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</si>
  <si>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</si>
  <si>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</si>
  <si>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</si>
  <si>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</si>
  <si>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</si>
  <si>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</si>
  <si>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</si>
  <si>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</si>
  <si>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</si>
  <si>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</si>
  <si>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</si>
  <si>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</si>
  <si>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</si>
  <si>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</si>
  <si>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</si>
  <si>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</si>
  <si>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</si>
  <si>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</si>
  <si>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</si>
  <si>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</si>
  <si>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</si>
  <si>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</si>
  <si>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</si>
  <si>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</si>
  <si>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</si>
  <si>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</si>
  <si>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</si>
  <si>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</si>
  <si>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</si>
  <si>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</si>
  <si>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</si>
  <si>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</si>
  <si>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</si>
  <si>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</si>
  <si>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</si>
  <si>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</si>
  <si>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</si>
  <si>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</si>
  <si>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</si>
  <si>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</si>
  <si>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</si>
  <si>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</si>
  <si>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</si>
  <si>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</si>
  <si>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</si>
  <si>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</si>
  <si>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</si>
  <si>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</si>
  <si>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</si>
  <si>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</si>
  <si>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</si>
  <si>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</si>
  <si>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</si>
  <si>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</si>
  <si>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</si>
  <si>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</si>
  <si>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</si>
  <si>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</si>
  <si>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</si>
  <si>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</si>
  <si>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</si>
  <si>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</si>
  <si>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</si>
  <si>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</si>
  <si>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</si>
  <si>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</si>
  <si>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</si>
  <si>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</si>
  <si>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</si>
  <si>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</si>
  <si>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</si>
  <si>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</si>
  <si>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</si>
  <si>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</si>
  <si>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</si>
  <si>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</si>
  <si>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</si>
  <si>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</si>
  <si>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</si>
  <si>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</si>
  <si>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</si>
  <si>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</si>
  <si>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</si>
  <si>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</si>
  <si>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</si>
  <si>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</si>
  <si>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</si>
  <si>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</si>
  <si>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</si>
  <si>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</si>
  <si>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</si>
  <si>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</si>
  <si>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</si>
  <si>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</si>
  <si>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</si>
  <si>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</si>
  <si>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</si>
  <si>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</si>
  <si>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</si>
  <si>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</si>
  <si>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</si>
  <si>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</si>
  <si>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</si>
  <si>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</si>
  <si>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</si>
  <si>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</si>
  <si>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</si>
  <si>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</si>
  <si>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</si>
  <si>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</si>
  <si>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</si>
  <si>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</si>
  <si>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</si>
  <si>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</si>
  <si>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</si>
  <si>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</si>
  <si>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</si>
  <si>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</si>
  <si>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</si>
  <si>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</si>
  <si>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</si>
  <si>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</si>
  <si>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</si>
  <si>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</si>
  <si>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</si>
  <si>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</si>
  <si>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</si>
  <si>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</si>
  <si>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</si>
  <si>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</si>
  <si>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</si>
  <si>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</si>
  <si>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</si>
  <si>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</si>
  <si>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</si>
  <si>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</si>
  <si>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</si>
  <si>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</si>
  <si>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</si>
  <si>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</si>
  <si>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</si>
  <si>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</si>
  <si>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</si>
  <si>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</si>
  <si>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</si>
  <si>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</si>
  <si>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</si>
  <si>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</si>
  <si>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</si>
  <si>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</si>
  <si>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</si>
  <si>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</si>
  <si>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</si>
  <si>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</si>
  <si>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</si>
  <si>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</si>
  <si>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</si>
  <si>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</si>
  <si>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</si>
  <si>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</si>
  <si>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</si>
  <si>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</si>
  <si>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</si>
  <si>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</si>
  <si>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</si>
  <si>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</si>
  <si>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</si>
  <si>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</si>
  <si>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</si>
  <si>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</si>
  <si>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</si>
  <si>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</si>
  <si>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</si>
  <si>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</si>
  <si>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</si>
  <si>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</si>
  <si>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</si>
  <si>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</si>
  <si>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</si>
  <si>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</si>
  <si>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</si>
  <si>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</si>
  <si>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</si>
  <si>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</si>
  <si>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</si>
  <si>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</si>
  <si>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</si>
  <si>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</si>
  <si>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</si>
  <si>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</si>
  <si>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</si>
  <si>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</si>
  <si>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</si>
  <si>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</si>
  <si>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</si>
  <si>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</si>
  <si>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</si>
  <si>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</si>
  <si>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</si>
  <si>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</si>
  <si>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</si>
  <si>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</si>
  <si>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</si>
  <si>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</si>
  <si>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</si>
  <si>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</si>
  <si>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</si>
  <si>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</si>
  <si>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</si>
  <si>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</si>
  <si>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</si>
  <si>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</si>
  <si>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</si>
  <si>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</si>
  <si>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</si>
  <si>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</si>
  <si>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</si>
  <si>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</si>
  <si>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</si>
  <si>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</si>
  <si>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</si>
  <si>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</si>
  <si>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</si>
  <si>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</si>
  <si>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</si>
  <si>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</si>
  <si>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</si>
  <si>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</si>
  <si>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</si>
  <si>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</si>
  <si>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</si>
  <si>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</si>
  <si>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</si>
  <si>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</si>
  <si>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</si>
  <si>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</si>
  <si>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</si>
  <si>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</si>
  <si>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</si>
  <si>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</si>
  <si>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</si>
  <si>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</si>
  <si>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</si>
  <si>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</si>
  <si>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</si>
  <si>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</si>
  <si>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</si>
  <si>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</si>
  <si>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</si>
  <si>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</si>
  <si>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</si>
  <si>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</si>
  <si>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</si>
  <si>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</si>
  <si>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</si>
  <si>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</si>
  <si>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</si>
  <si>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</si>
  <si>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</si>
  <si>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</si>
  <si>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</si>
  <si>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</si>
  <si>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</si>
  <si>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</si>
  <si>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</si>
  <si>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</si>
  <si>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</si>
  <si>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</si>
  <si>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</si>
  <si>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</si>
  <si>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</si>
  <si>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</si>
  <si>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</si>
  <si>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</si>
  <si>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</si>
  <si>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</si>
  <si>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</si>
  <si>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</si>
  <si>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</si>
  <si>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</si>
  <si>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</si>
  <si>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</si>
  <si>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</si>
  <si>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</si>
  <si>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</si>
  <si>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</si>
  <si>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</si>
  <si>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</si>
  <si>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</si>
  <si>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</si>
  <si>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</si>
  <si>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</si>
  <si>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</si>
  <si>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</si>
  <si>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</si>
  <si>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</si>
  <si>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</si>
  <si>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</si>
  <si>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</si>
  <si>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</si>
  <si>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</si>
  <si>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</si>
  <si>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</si>
  <si>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</si>
  <si>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</si>
  <si>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</si>
  <si>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</si>
  <si>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</si>
  <si>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</si>
  <si>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</si>
  <si>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</si>
  <si>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</si>
  <si>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</si>
  <si>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</si>
  <si>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</si>
  <si>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</si>
  <si>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</si>
  <si>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</si>
  <si>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</si>
  <si>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</si>
  <si>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</si>
  <si>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</si>
  <si>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</si>
  <si>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</si>
  <si>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</si>
  <si>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</si>
  <si>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</si>
  <si>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</si>
  <si>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</si>
  <si>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</si>
  <si>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</si>
  <si>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</si>
  <si>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</si>
  <si>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</si>
  <si>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</si>
  <si>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</si>
  <si>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</si>
  <si>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</si>
  <si>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</si>
  <si>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</si>
  <si>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</si>
  <si>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</si>
  <si>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</si>
  <si>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</si>
  <si>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</si>
  <si>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</si>
  <si>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</si>
  <si>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</si>
  <si>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</si>
  <si>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</si>
  <si>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</si>
  <si>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</si>
  <si>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</si>
  <si>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</si>
  <si>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</si>
  <si>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</si>
  <si>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</si>
  <si>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</si>
  <si>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</si>
  <si>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</si>
  <si>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</si>
  <si>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</si>
  <si>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</si>
  <si>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</si>
  <si>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</si>
  <si>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</si>
  <si>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</si>
  <si>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</si>
  <si>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</si>
  <si>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</si>
  <si>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</si>
  <si>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</si>
  <si>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</si>
  <si>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</si>
  <si>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</si>
  <si>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</si>
  <si>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</si>
  <si>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</si>
  <si>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</si>
  <si>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</si>
  <si>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</si>
  <si>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</si>
  <si>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</si>
  <si>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</si>
  <si>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</si>
  <si>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</si>
  <si>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</si>
  <si>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</si>
  <si>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</si>
  <si>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</si>
  <si>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</si>
  <si>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</si>
  <si>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</si>
  <si>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</si>
  <si>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</si>
  <si>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</si>
  <si>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</si>
  <si>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</si>
  <si>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</si>
  <si>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</si>
  <si>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</si>
  <si>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</si>
  <si>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</si>
  <si>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</si>
  <si>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</si>
  <si>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</si>
  <si>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</si>
  <si>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</si>
  <si>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</si>
  <si>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</si>
  <si>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</si>
  <si>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</si>
  <si>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</si>
  <si>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</si>
  <si>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</si>
  <si>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</si>
  <si>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</si>
  <si>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</si>
  <si>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</si>
  <si>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</si>
  <si>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</si>
  <si>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</si>
  <si>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</si>
  <si>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</si>
  <si>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</si>
  <si>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</si>
  <si>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</si>
  <si>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</si>
  <si>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</si>
  <si>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</si>
  <si>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</si>
  <si>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</si>
  <si>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</si>
  <si>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</si>
  <si>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</si>
  <si>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</si>
  <si>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</si>
  <si>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</si>
  <si>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</si>
  <si>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</si>
  <si>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</si>
  <si>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</si>
  <si>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</si>
  <si>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</si>
  <si>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</si>
  <si>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</si>
  <si>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</si>
  <si>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</si>
  <si>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</si>
  <si>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</si>
  <si>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</si>
  <si>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</si>
  <si>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</si>
  <si>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</si>
  <si>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</si>
  <si>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</si>
  <si>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</si>
  <si>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</si>
  <si>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</si>
  <si>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</si>
  <si>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</si>
  <si>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</si>
  <si>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</si>
  <si>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</si>
  <si>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</si>
  <si>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</si>
  <si>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</si>
  <si>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</si>
  <si>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</si>
  <si>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</si>
  <si>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</si>
  <si>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</si>
  <si>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</si>
  <si>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</si>
  <si>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</si>
  <si>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</si>
  <si>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</si>
  <si>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</si>
  <si>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</si>
  <si>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</si>
  <si>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</si>
  <si>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</si>
  <si>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</si>
  <si>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</si>
  <si>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</si>
  <si>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</si>
  <si>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</si>
  <si>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</si>
  <si>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</si>
  <si>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</si>
  <si>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</si>
  <si>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</si>
  <si>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</si>
  <si>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</si>
  <si>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</si>
  <si>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</si>
  <si>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</si>
  <si>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</si>
  <si>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</si>
  <si>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</si>
  <si>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</si>
  <si>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</si>
  <si>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</si>
  <si>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</si>
  <si>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</si>
  <si>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</si>
  <si>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</si>
  <si>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</si>
  <si>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</si>
  <si>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</si>
  <si>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</si>
  <si>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</si>
  <si>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</si>
  <si>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</si>
  <si>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</si>
  <si>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</si>
  <si>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</si>
  <si>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</si>
  <si>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</si>
  <si>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</si>
  <si>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</si>
  <si>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</si>
  <si>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</si>
  <si>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</si>
  <si>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</si>
  <si>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</si>
  <si>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</si>
  <si>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</si>
  <si>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</si>
  <si>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</si>
  <si>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</si>
  <si>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</si>
  <si>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</si>
  <si>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</si>
  <si>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</si>
  <si>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</si>
  <si>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</si>
  <si>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</si>
  <si>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</si>
  <si>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</si>
  <si>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</si>
  <si>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</si>
  <si>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</si>
  <si>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</si>
  <si>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</si>
  <si>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</si>
  <si>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</si>
  <si>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</si>
  <si>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</si>
  <si>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</si>
  <si>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</si>
  <si>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</si>
  <si>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</si>
  <si>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</si>
  <si>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</si>
  <si>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</si>
  <si>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</si>
  <si>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</si>
  <si>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</si>
  <si>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</si>
  <si>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</si>
  <si>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</si>
  <si>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</si>
  <si>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</si>
  <si>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</si>
  <si>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</si>
  <si>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</si>
  <si>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</si>
  <si>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</si>
  <si>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</si>
  <si>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</si>
  <si>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</si>
  <si>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</si>
  <si>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</si>
  <si>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</si>
  <si>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</si>
  <si>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</si>
  <si>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</si>
  <si>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</si>
  <si>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</si>
  <si>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</si>
  <si>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</si>
  <si>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</si>
  <si>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</si>
  <si>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</si>
  <si>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</si>
  <si>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</si>
  <si>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</si>
  <si>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</si>
  <si>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</si>
  <si>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</si>
  <si>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</si>
  <si>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</si>
  <si>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</si>
  <si>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</si>
  <si>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</si>
  <si>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</si>
  <si>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</si>
  <si>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</si>
  <si>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</si>
  <si>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</si>
  <si>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</si>
  <si>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</si>
  <si>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</si>
  <si>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</si>
  <si>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</si>
  <si>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</si>
  <si>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</si>
  <si>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</si>
  <si>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</si>
  <si>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</si>
  <si>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</si>
  <si>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</si>
  <si>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</si>
  <si>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</si>
  <si>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</si>
  <si>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</si>
  <si>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</si>
  <si>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</si>
  <si>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</si>
  <si>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</si>
  <si>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</si>
  <si>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</si>
  <si>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</si>
  <si>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</si>
  <si>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</si>
  <si>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</si>
  <si>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</si>
  <si>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</si>
  <si>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</si>
  <si>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</si>
  <si>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</si>
  <si>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</si>
  <si>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</si>
  <si>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</si>
  <si>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</si>
  <si>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</si>
  <si>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</si>
  <si>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</si>
  <si>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</si>
  <si>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</si>
  <si>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</si>
  <si>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</si>
  <si>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</si>
  <si>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</si>
  <si>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</si>
  <si>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</si>
  <si>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 xml:space="preserve">Gil Carrera, Santiago 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</si>
  <si>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</si>
  <si>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</si>
  <si>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</si>
  <si>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</si>
  <si>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</si>
  <si>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</si>
  <si>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</si>
  <si>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</si>
  <si>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GAVETA DE DEPOSTIO LLENA</t>
  </si>
  <si>
    <t>Closed</t>
  </si>
  <si>
    <t>CARGA FALLIDA</t>
  </si>
  <si>
    <t>REINICIO FALLIDO</t>
  </si>
  <si>
    <t>Alvarez Eusebio, Wascar Antonio</t>
  </si>
  <si>
    <t>Unidad de Monitoreo</t>
  </si>
  <si>
    <t>1 Gaveta Vacía y 2 Fallando</t>
  </si>
  <si>
    <t>10 Enero de 2021</t>
  </si>
  <si>
    <t>335759117</t>
  </si>
  <si>
    <t>335759116</t>
  </si>
  <si>
    <t>335759115</t>
  </si>
  <si>
    <t>335759114</t>
  </si>
  <si>
    <t>335759149</t>
  </si>
  <si>
    <t>335759146</t>
  </si>
  <si>
    <t>335759145</t>
  </si>
  <si>
    <t>335759142</t>
  </si>
  <si>
    <t>335759140</t>
  </si>
  <si>
    <t>335759139</t>
  </si>
  <si>
    <t>335759138</t>
  </si>
  <si>
    <t>335759137</t>
  </si>
  <si>
    <t>335759136</t>
  </si>
  <si>
    <t>335759135</t>
  </si>
  <si>
    <t>335759134</t>
  </si>
  <si>
    <t>335759133</t>
  </si>
  <si>
    <t>335759132</t>
  </si>
  <si>
    <t>335759127</t>
  </si>
  <si>
    <t>335759165</t>
  </si>
  <si>
    <t>335759163</t>
  </si>
  <si>
    <t>335759162</t>
  </si>
  <si>
    <t>335759161</t>
  </si>
  <si>
    <t>335759158</t>
  </si>
  <si>
    <t>335759157</t>
  </si>
  <si>
    <t>335759156</t>
  </si>
  <si>
    <t>335759155</t>
  </si>
  <si>
    <t>335759154</t>
  </si>
  <si>
    <t>GAVETA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</si>
</sst>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7" fillId="47" borderId="36" xfId="0" applyFont="1" applyFill="1" applyBorder="1" applyAlignment="1">
      <alignment horizontal="center" wrapText="1"/>
    </xf>
    <xf numFmtId="0" fontId="7" fillId="47" borderId="37" xfId="0" applyFont="1" applyFill="1" applyBorder="1" applyAlignment="1">
      <alignment horizontal="center" wrapText="1"/>
    </xf>
    <xf numFmtId="0" fontId="42" fillId="45" borderId="39" xfId="0" applyFont="1" applyFill="1" applyBorder="1" applyAlignment="1">
      <alignment horizontal="center" wrapText="1"/>
    </xf>
    <xf numFmtId="0" fontId="11" fillId="5" borderId="68" xfId="0" applyFont="1" applyFill="1" applyBorder="1" applyAlignment="1">
      <alignment horizontal="center" wrapText="1"/>
    </xf>
    <xf numFmtId="0" fontId="44" fillId="42" borderId="56" xfId="0" applyFont="1" applyFill="1" applyBorder="1" applyAlignment="1">
      <alignment horizontal="center" wrapText="1"/>
    </xf>
    <xf numFmtId="0" fontId="44" fillId="42" borderId="48" xfId="0" applyFont="1" applyFill="1" applyBorder="1" applyAlignment="1">
      <alignment horizontal="center" wrapText="1"/>
    </xf>
    <xf numFmtId="22" fontId="7" fillId="0" borderId="36" xfId="0" applyNumberFormat="1" applyFont="1" applyBorder="1" applyAlignment="1">
      <alignment horizontal="center" vertical="center" wrapText="1"/>
    </xf>
    <xf numFmtId="22" fontId="50" fillId="5" borderId="6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81"/>
      <tableStyleElement type="headerRow" dxfId="480"/>
      <tableStyleElement type="totalRow" dxfId="479"/>
      <tableStyleElement type="firstColumn" dxfId="478"/>
      <tableStyleElement type="lastColumn" dxfId="477"/>
      <tableStyleElement type="firstRowStripe" dxfId="476"/>
      <tableStyleElement type="firstColumnStripe" dxfId="47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2"/>
  <sheetViews>
    <sheetView tabSelected="1" topLeftCell="F1" zoomScaleNormal="100" workbookViewId="0">
      <pane ySplit="4" topLeftCell="A5" activePane="bottomLeft" state="frozen"/>
      <selection pane="bottomLeft" activeCell="L88" sqref="L88"/>
    </sheetView>
  </sheetViews>
  <sheetFormatPr baseColWidth="10" defaultColWidth="26.140625" defaultRowHeight="15" x14ac:dyDescent="0.25"/>
  <cols>
    <col min="1" max="1" width="24.5703125" style="71" bestFit="1" customWidth="1"/>
    <col min="2" max="2" width="19" style="47" bestFit="1" customWidth="1"/>
    <col min="3" max="3" width="16.28515625" style="48" bestFit="1" customWidth="1"/>
    <col min="4" max="4" width="26.140625" style="71" bestFit="1" customWidth="1"/>
    <col min="5" max="5" width="11.140625" style="85" bestFit="1" customWidth="1"/>
    <col min="6" max="6" width="11.42578125" style="49" customWidth="1"/>
    <col min="7" max="7" width="57.42578125" style="49" customWidth="1"/>
    <col min="8" max="11" width="6.28515625" style="49" customWidth="1"/>
    <col min="12" max="12" width="47.28515625" style="49" customWidth="1"/>
    <col min="13" max="13" width="18.140625" style="71" bestFit="1" customWidth="1"/>
    <col min="14" max="14" width="16.42578125" style="87" bestFit="1" customWidth="1"/>
    <col min="15" max="15" width="33.85546875" style="87" customWidth="1"/>
    <col min="16" max="16" width="22.140625" style="75" customWidth="1"/>
    <col min="17" max="17" width="47.28515625" style="67" bestFit="1" customWidth="1"/>
    <col min="18" max="16384" width="26.140625" style="45"/>
  </cols>
  <sheetData>
    <row r="1" spans="1:17" ht="18" x14ac:dyDescent="0.25">
      <c r="A1" s="132" t="s">
        <v>2161</v>
      </c>
      <c r="B1" s="132"/>
      <c r="C1" s="132"/>
      <c r="D1" s="132"/>
      <c r="E1" s="133"/>
      <c r="F1" s="133"/>
      <c r="G1" s="133"/>
      <c r="H1" s="133"/>
      <c r="I1" s="133"/>
      <c r="J1" s="133"/>
      <c r="K1" s="133"/>
      <c r="L1" s="132"/>
      <c r="M1" s="132"/>
      <c r="N1" s="132"/>
      <c r="O1" s="132"/>
      <c r="P1" s="132"/>
      <c r="Q1" s="132"/>
    </row>
    <row r="2" spans="1:17" ht="18" x14ac:dyDescent="0.25">
      <c r="A2" s="130" t="s">
        <v>2158</v>
      </c>
      <c r="B2" s="130"/>
      <c r="C2" s="130"/>
      <c r="D2" s="130"/>
      <c r="E2" s="131"/>
      <c r="F2" s="131"/>
      <c r="G2" s="131"/>
      <c r="H2" s="131"/>
      <c r="I2" s="131"/>
      <c r="J2" s="131"/>
      <c r="K2" s="131"/>
      <c r="L2" s="130"/>
      <c r="M2" s="130"/>
      <c r="N2" s="130"/>
      <c r="O2" s="130"/>
      <c r="P2" s="130"/>
      <c r="Q2" s="130"/>
    </row>
    <row r="3" spans="1:17" ht="18.75" thickBot="1" x14ac:dyDescent="0.3">
      <c r="A3" s="134" t="s">
        <v>2504</v>
      </c>
      <c r="B3" s="134"/>
      <c r="C3" s="134"/>
      <c r="D3" s="134"/>
      <c r="E3" s="135"/>
      <c r="F3" s="135"/>
      <c r="G3" s="135"/>
      <c r="H3" s="135"/>
      <c r="I3" s="135"/>
      <c r="J3" s="135"/>
      <c r="K3" s="135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115">
        <v>335759095</v>
      </c>
      <c r="C5" s="116">
        <v>44205.706689814811</v>
      </c>
      <c r="D5" s="116" t="s">
        <v>2189</v>
      </c>
      <c r="E5" s="111">
        <v>769</v>
      </c>
      <c r="F5" s="86" t="str">
        <f>VLOOKUP(E5,VIP!$A$2:$O11248,2,0)</f>
        <v>DRBR769</v>
      </c>
      <c r="G5" s="110" t="str">
        <f>VLOOKUP(E5,'LISTADO ATM'!$A$2:$B$893,2,0)</f>
        <v>ATM UNP Pablo Mella Morales</v>
      </c>
      <c r="H5" s="110" t="str">
        <f>VLOOKUP(E5,VIP!$A$2:$O16169,7,FALSE)</f>
        <v>Si</v>
      </c>
      <c r="I5" s="110" t="str">
        <f>VLOOKUP(E5,VIP!$A$2:$O8134,8,FALSE)</f>
        <v>Si</v>
      </c>
      <c r="J5" s="110" t="str">
        <f>VLOOKUP(E5,VIP!$A$2:$O8084,8,FALSE)</f>
        <v>Si</v>
      </c>
      <c r="K5" s="110" t="str">
        <f>VLOOKUP(E5,VIP!$A$2:$O11658,6,0)</f>
        <v>NO</v>
      </c>
      <c r="L5" s="121" t="s">
        <v>2441</v>
      </c>
      <c r="M5" s="117" t="s">
        <v>2473</v>
      </c>
      <c r="N5" s="117" t="s">
        <v>2482</v>
      </c>
      <c r="O5" s="115" t="s">
        <v>2485</v>
      </c>
      <c r="P5" s="120" t="s">
        <v>2499</v>
      </c>
      <c r="Q5" s="120" t="s">
        <v>2441</v>
      </c>
    </row>
    <row r="6" spans="1:17" ht="18" x14ac:dyDescent="0.25">
      <c r="A6" s="86" t="str">
        <f>VLOOKUP(E6,'LISTADO ATM'!$A$2:$C$894,3,0)</f>
        <v>DISTRITO NACIONAL</v>
      </c>
      <c r="B6" s="115" t="s">
        <v>2523</v>
      </c>
      <c r="C6" s="116">
        <v>44206.544756944444</v>
      </c>
      <c r="D6" s="116" t="s">
        <v>2189</v>
      </c>
      <c r="E6" s="111">
        <v>722</v>
      </c>
      <c r="F6" s="86" t="str">
        <f>VLOOKUP(E6,VIP!$A$2:$O11286,2,0)</f>
        <v>DRBR393</v>
      </c>
      <c r="G6" s="110" t="str">
        <f>VLOOKUP(E6,'LISTADO ATM'!$A$2:$B$893,2,0)</f>
        <v xml:space="preserve">ATM Oficina Charles de Gaulle III </v>
      </c>
      <c r="H6" s="110" t="str">
        <f>VLOOKUP(E6,VIP!$A$2:$O16207,7,FALSE)</f>
        <v>Si</v>
      </c>
      <c r="I6" s="110" t="str">
        <f>VLOOKUP(E6,VIP!$A$2:$O8172,8,FALSE)</f>
        <v>Si</v>
      </c>
      <c r="J6" s="110" t="str">
        <f>VLOOKUP(E6,VIP!$A$2:$O8122,8,FALSE)</f>
        <v>Si</v>
      </c>
      <c r="K6" s="110" t="str">
        <f>VLOOKUP(E6,VIP!$A$2:$O11696,6,0)</f>
        <v>SI</v>
      </c>
      <c r="L6" s="121" t="s">
        <v>2441</v>
      </c>
      <c r="M6" s="117" t="s">
        <v>2473</v>
      </c>
      <c r="N6" s="117" t="s">
        <v>2482</v>
      </c>
      <c r="O6" s="115" t="s">
        <v>2485</v>
      </c>
      <c r="P6" s="117" t="s">
        <v>2500</v>
      </c>
      <c r="Q6" s="120" t="s">
        <v>2441</v>
      </c>
    </row>
    <row r="7" spans="1:17" ht="18" x14ac:dyDescent="0.25">
      <c r="A7" s="86" t="str">
        <f>VLOOKUP(E7,'LISTADO ATM'!$A$2:$C$894,3,0)</f>
        <v>SUR</v>
      </c>
      <c r="B7" s="119">
        <v>335758945</v>
      </c>
      <c r="C7" s="116">
        <v>44204.724629629629</v>
      </c>
      <c r="D7" s="116" t="s">
        <v>2189</v>
      </c>
      <c r="E7" s="111">
        <v>817</v>
      </c>
      <c r="F7" s="86" t="str">
        <f>VLOOKUP(E7,VIP!$A$2:$O11220,2,0)</f>
        <v>DRBR817</v>
      </c>
      <c r="G7" s="110" t="str">
        <f>VLOOKUP(E7,'LISTADO ATM'!$A$2:$B$893,2,0)</f>
        <v xml:space="preserve">ATM Ayuntamiento Sabana Larga (San José de Ocoa) </v>
      </c>
      <c r="H7" s="110" t="str">
        <f>VLOOKUP(E7,VIP!$A$2:$O16141,7,FALSE)</f>
        <v>Si</v>
      </c>
      <c r="I7" s="110" t="str">
        <f>VLOOKUP(E7,VIP!$A$2:$O8106,8,FALSE)</f>
        <v>Si</v>
      </c>
      <c r="J7" s="110" t="str">
        <f>VLOOKUP(E7,VIP!$A$2:$O8056,8,FALSE)</f>
        <v>Si</v>
      </c>
      <c r="K7" s="110" t="str">
        <f>VLOOKUP(E7,VIP!$A$2:$O11630,6,0)</f>
        <v>NO</v>
      </c>
      <c r="L7" s="121" t="s">
        <v>2441</v>
      </c>
      <c r="M7" s="117" t="s">
        <v>2473</v>
      </c>
      <c r="N7" s="117" t="s">
        <v>2489</v>
      </c>
      <c r="O7" s="115" t="s">
        <v>2485</v>
      </c>
      <c r="P7" s="117" t="s">
        <v>2500</v>
      </c>
      <c r="Q7" s="120" t="s">
        <v>2441</v>
      </c>
    </row>
    <row r="8" spans="1:17" ht="18" x14ac:dyDescent="0.25">
      <c r="A8" s="86" t="str">
        <f>VLOOKUP(E8,'LISTADO ATM'!$A$2:$C$894,3,0)</f>
        <v>ESTE</v>
      </c>
      <c r="B8" s="119">
        <v>335758584</v>
      </c>
      <c r="C8" s="116">
        <v>44204.582627314812</v>
      </c>
      <c r="D8" s="116" t="s">
        <v>2189</v>
      </c>
      <c r="E8" s="111">
        <v>742</v>
      </c>
      <c r="F8" s="86" t="str">
        <f>VLOOKUP(E8,VIP!$A$2:$O11225,2,0)</f>
        <v>DRBR990</v>
      </c>
      <c r="G8" s="110" t="str">
        <f>VLOOKUP(E8,'LISTADO ATM'!$A$2:$B$893,2,0)</f>
        <v xml:space="preserve">ATM Oficina Plaza del Rey (La Romana) </v>
      </c>
      <c r="H8" s="110" t="str">
        <f>VLOOKUP(E8,VIP!$A$2:$O16146,7,FALSE)</f>
        <v>Si</v>
      </c>
      <c r="I8" s="110" t="str">
        <f>VLOOKUP(E8,VIP!$A$2:$O8111,8,FALSE)</f>
        <v>Si</v>
      </c>
      <c r="J8" s="110" t="str">
        <f>VLOOKUP(E8,VIP!$A$2:$O8061,8,FALSE)</f>
        <v>Si</v>
      </c>
      <c r="K8" s="110" t="str">
        <f>VLOOKUP(E8,VIP!$A$2:$O11635,6,0)</f>
        <v>NO</v>
      </c>
      <c r="L8" s="121" t="s">
        <v>2435</v>
      </c>
      <c r="M8" s="117" t="s">
        <v>2473</v>
      </c>
      <c r="N8" s="117" t="s">
        <v>2498</v>
      </c>
      <c r="O8" s="115" t="s">
        <v>2485</v>
      </c>
      <c r="P8" s="117" t="s">
        <v>2500</v>
      </c>
      <c r="Q8" s="120" t="s">
        <v>2435</v>
      </c>
    </row>
    <row r="9" spans="1:17" ht="18" x14ac:dyDescent="0.25">
      <c r="A9" s="86" t="str">
        <f>VLOOKUP(E9,'LISTADO ATM'!$A$2:$C$894,3,0)</f>
        <v>DISTRITO NACIONAL</v>
      </c>
      <c r="B9" s="115" t="s">
        <v>2521</v>
      </c>
      <c r="C9" s="116">
        <v>44206.390439814815</v>
      </c>
      <c r="D9" s="116" t="s">
        <v>2189</v>
      </c>
      <c r="E9" s="111">
        <v>18</v>
      </c>
      <c r="F9" s="86" t="str">
        <f>VLOOKUP(E9,VIP!$A$2:$O11264,2,0)</f>
        <v>DRBR018</v>
      </c>
      <c r="G9" s="110" t="str">
        <f>VLOOKUP(E9,'LISTADO ATM'!$A$2:$B$893,2,0)</f>
        <v xml:space="preserve">ATM Oficina Haina Occidental I </v>
      </c>
      <c r="H9" s="110" t="str">
        <f>VLOOKUP(E9,VIP!$A$2:$O16185,7,FALSE)</f>
        <v>Si</v>
      </c>
      <c r="I9" s="110" t="str">
        <f>VLOOKUP(E9,VIP!$A$2:$O8150,8,FALSE)</f>
        <v>Si</v>
      </c>
      <c r="J9" s="110" t="str">
        <f>VLOOKUP(E9,VIP!$A$2:$O8100,8,FALSE)</f>
        <v>Si</v>
      </c>
      <c r="K9" s="110" t="str">
        <f>VLOOKUP(E9,VIP!$A$2:$O11674,6,0)</f>
        <v>SI</v>
      </c>
      <c r="L9" s="121" t="s">
        <v>2228</v>
      </c>
      <c r="M9" s="117" t="s">
        <v>2473</v>
      </c>
      <c r="N9" s="117" t="s">
        <v>2482</v>
      </c>
      <c r="O9" s="115" t="s">
        <v>2485</v>
      </c>
      <c r="P9" s="117"/>
      <c r="Q9" s="120" t="s">
        <v>2228</v>
      </c>
    </row>
    <row r="10" spans="1:17" ht="18" x14ac:dyDescent="0.25">
      <c r="A10" s="86" t="str">
        <f>VLOOKUP(E10,'LISTADO ATM'!$A$2:$C$894,3,0)</f>
        <v>DISTRITO NACIONAL</v>
      </c>
      <c r="B10" s="119">
        <v>335758951</v>
      </c>
      <c r="C10" s="116">
        <v>44204.735960648148</v>
      </c>
      <c r="D10" s="116" t="s">
        <v>2189</v>
      </c>
      <c r="E10" s="111">
        <v>70</v>
      </c>
      <c r="F10" s="86" t="str">
        <f>VLOOKUP(E10,VIP!$A$2:$O11218,2,0)</f>
        <v>DRBR070</v>
      </c>
      <c r="G10" s="110" t="str">
        <f>VLOOKUP(E10,'LISTADO ATM'!$A$2:$B$893,2,0)</f>
        <v xml:space="preserve">ATM Autoservicio Plaza Lama Zona Oriental </v>
      </c>
      <c r="H10" s="110" t="str">
        <f>VLOOKUP(E10,VIP!$A$2:$O16139,7,FALSE)</f>
        <v>Si</v>
      </c>
      <c r="I10" s="110" t="str">
        <f>VLOOKUP(E10,VIP!$A$2:$O8104,8,FALSE)</f>
        <v>Si</v>
      </c>
      <c r="J10" s="110" t="str">
        <f>VLOOKUP(E10,VIP!$A$2:$O8054,8,FALSE)</f>
        <v>Si</v>
      </c>
      <c r="K10" s="110" t="str">
        <f>VLOOKUP(E10,VIP!$A$2:$O11628,6,0)</f>
        <v>NO</v>
      </c>
      <c r="L10" s="121" t="s">
        <v>2228</v>
      </c>
      <c r="M10" s="117" t="s">
        <v>2473</v>
      </c>
      <c r="N10" s="117" t="s">
        <v>2482</v>
      </c>
      <c r="O10" s="115" t="s">
        <v>2485</v>
      </c>
      <c r="P10" s="117"/>
      <c r="Q10" s="120" t="s">
        <v>2228</v>
      </c>
    </row>
    <row r="11" spans="1:17" ht="18" x14ac:dyDescent="0.25">
      <c r="A11" s="86" t="str">
        <f>VLOOKUP(E11,'LISTADO ATM'!$A$2:$C$894,3,0)</f>
        <v>DISTRITO NACIONAL</v>
      </c>
      <c r="B11" s="119">
        <v>335758761</v>
      </c>
      <c r="C11" s="116">
        <v>44204.637326388889</v>
      </c>
      <c r="D11" s="116" t="s">
        <v>2189</v>
      </c>
      <c r="E11" s="111">
        <v>152</v>
      </c>
      <c r="F11" s="86" t="str">
        <f>VLOOKUP(E11,VIP!$A$2:$O11239,2,0)</f>
        <v>DRBR152</v>
      </c>
      <c r="G11" s="110" t="str">
        <f>VLOOKUP(E11,'LISTADO ATM'!$A$2:$B$893,2,0)</f>
        <v xml:space="preserve">ATM Kiosco Megacentro II </v>
      </c>
      <c r="H11" s="110" t="str">
        <f>VLOOKUP(E11,VIP!$A$2:$O16160,7,FALSE)</f>
        <v>Si</v>
      </c>
      <c r="I11" s="110" t="str">
        <f>VLOOKUP(E11,VIP!$A$2:$O8125,8,FALSE)</f>
        <v>Si</v>
      </c>
      <c r="J11" s="110" t="str">
        <f>VLOOKUP(E11,VIP!$A$2:$O8075,8,FALSE)</f>
        <v>Si</v>
      </c>
      <c r="K11" s="110" t="str">
        <f>VLOOKUP(E11,VIP!$A$2:$O11649,6,0)</f>
        <v>NO</v>
      </c>
      <c r="L11" s="121" t="s">
        <v>2228</v>
      </c>
      <c r="M11" s="117" t="s">
        <v>2473</v>
      </c>
      <c r="N11" s="117" t="s">
        <v>2489</v>
      </c>
      <c r="O11" s="115" t="s">
        <v>2485</v>
      </c>
      <c r="P11" s="117"/>
      <c r="Q11" s="120" t="s">
        <v>2228</v>
      </c>
    </row>
    <row r="12" spans="1:17" ht="18" x14ac:dyDescent="0.25">
      <c r="A12" s="86" t="str">
        <f>VLOOKUP(E12,'LISTADO ATM'!$A$2:$C$894,3,0)</f>
        <v>DISTRITO NACIONAL</v>
      </c>
      <c r="B12" s="119">
        <v>335759082</v>
      </c>
      <c r="C12" s="116">
        <v>44205.557743055557</v>
      </c>
      <c r="D12" s="116" t="s">
        <v>2189</v>
      </c>
      <c r="E12" s="111">
        <v>160</v>
      </c>
      <c r="F12" s="86" t="str">
        <f>VLOOKUP(E12,VIP!$A$2:$O11248,2,0)</f>
        <v>DRBR160</v>
      </c>
      <c r="G12" s="110" t="str">
        <f>VLOOKUP(E12,'LISTADO ATM'!$A$2:$B$893,2,0)</f>
        <v xml:space="preserve">ATM Oficina Herrera </v>
      </c>
      <c r="H12" s="110" t="str">
        <f>VLOOKUP(E12,VIP!$A$2:$O16169,7,FALSE)</f>
        <v>Si</v>
      </c>
      <c r="I12" s="110" t="str">
        <f>VLOOKUP(E12,VIP!$A$2:$O8134,8,FALSE)</f>
        <v>Si</v>
      </c>
      <c r="J12" s="110" t="str">
        <f>VLOOKUP(E12,VIP!$A$2:$O8084,8,FALSE)</f>
        <v>Si</v>
      </c>
      <c r="K12" s="110" t="str">
        <f>VLOOKUP(E12,VIP!$A$2:$O11658,6,0)</f>
        <v>NO</v>
      </c>
      <c r="L12" s="121" t="s">
        <v>2228</v>
      </c>
      <c r="M12" s="117" t="s">
        <v>2473</v>
      </c>
      <c r="N12" s="117" t="s">
        <v>2482</v>
      </c>
      <c r="O12" s="115" t="s">
        <v>2485</v>
      </c>
      <c r="P12" s="117"/>
      <c r="Q12" s="120" t="s">
        <v>2228</v>
      </c>
    </row>
    <row r="13" spans="1:17" ht="18" x14ac:dyDescent="0.25">
      <c r="A13" s="86" t="str">
        <f>VLOOKUP(E13,'LISTADO ATM'!$A$2:$C$894,3,0)</f>
        <v>DISTRITO NACIONAL</v>
      </c>
      <c r="B13" s="119">
        <v>335759061</v>
      </c>
      <c r="C13" s="116">
        <v>44205.447395833333</v>
      </c>
      <c r="D13" s="116" t="s">
        <v>2189</v>
      </c>
      <c r="E13" s="111">
        <v>192</v>
      </c>
      <c r="F13" s="86" t="str">
        <f>VLOOKUP(E13,VIP!$A$2:$O11241,2,0)</f>
        <v>DRBR192</v>
      </c>
      <c r="G13" s="110" t="str">
        <f>VLOOKUP(E13,'LISTADO ATM'!$A$2:$B$893,2,0)</f>
        <v xml:space="preserve">ATM Autobanco Luperón II </v>
      </c>
      <c r="H13" s="110" t="str">
        <f>VLOOKUP(E13,VIP!$A$2:$O16162,7,FALSE)</f>
        <v>Si</v>
      </c>
      <c r="I13" s="110" t="str">
        <f>VLOOKUP(E13,VIP!$A$2:$O8127,8,FALSE)</f>
        <v>Si</v>
      </c>
      <c r="J13" s="110" t="str">
        <f>VLOOKUP(E13,VIP!$A$2:$O8077,8,FALSE)</f>
        <v>Si</v>
      </c>
      <c r="K13" s="110" t="str">
        <f>VLOOKUP(E13,VIP!$A$2:$O11651,6,0)</f>
        <v>NO</v>
      </c>
      <c r="L13" s="121" t="s">
        <v>2228</v>
      </c>
      <c r="M13" s="117" t="s">
        <v>2473</v>
      </c>
      <c r="N13" s="117" t="s">
        <v>2482</v>
      </c>
      <c r="O13" s="115" t="s">
        <v>2485</v>
      </c>
      <c r="P13" s="117"/>
      <c r="Q13" s="120" t="s">
        <v>2228</v>
      </c>
    </row>
    <row r="14" spans="1:17" ht="18" x14ac:dyDescent="0.25">
      <c r="A14" s="86" t="str">
        <f>VLOOKUP(E14,'LISTADO ATM'!$A$2:$C$894,3,0)</f>
        <v>DISTRITO NACIONAL</v>
      </c>
      <c r="B14" s="119">
        <v>335759084</v>
      </c>
      <c r="C14" s="116">
        <v>44205.583773148152</v>
      </c>
      <c r="D14" s="116" t="s">
        <v>2189</v>
      </c>
      <c r="E14" s="111">
        <v>225</v>
      </c>
      <c r="F14" s="86" t="str">
        <f>VLOOKUP(E14,VIP!$A$2:$O11246,2,0)</f>
        <v>DRBR225</v>
      </c>
      <c r="G14" s="110" t="str">
        <f>VLOOKUP(E14,'LISTADO ATM'!$A$2:$B$893,2,0)</f>
        <v xml:space="preserve">ATM S/M Nacional Arroyo Hondo </v>
      </c>
      <c r="H14" s="110" t="str">
        <f>VLOOKUP(E14,VIP!$A$2:$O16167,7,FALSE)</f>
        <v>Si</v>
      </c>
      <c r="I14" s="110" t="str">
        <f>VLOOKUP(E14,VIP!$A$2:$O8132,8,FALSE)</f>
        <v>Si</v>
      </c>
      <c r="J14" s="110" t="str">
        <f>VLOOKUP(E14,VIP!$A$2:$O8082,8,FALSE)</f>
        <v>Si</v>
      </c>
      <c r="K14" s="110" t="str">
        <f>VLOOKUP(E14,VIP!$A$2:$O11656,6,0)</f>
        <v>NO</v>
      </c>
      <c r="L14" s="121" t="s">
        <v>2228</v>
      </c>
      <c r="M14" s="117" t="s">
        <v>2473</v>
      </c>
      <c r="N14" s="117" t="s">
        <v>2482</v>
      </c>
      <c r="O14" s="115" t="s">
        <v>2485</v>
      </c>
      <c r="P14" s="117"/>
      <c r="Q14" s="120" t="s">
        <v>2228</v>
      </c>
    </row>
    <row r="15" spans="1:17" ht="18" x14ac:dyDescent="0.25">
      <c r="A15" s="86" t="str">
        <f>VLOOKUP(E15,'LISTADO ATM'!$A$2:$C$894,3,0)</f>
        <v>DISTRITO NACIONAL</v>
      </c>
      <c r="B15" s="119">
        <v>335759026</v>
      </c>
      <c r="C15" s="116">
        <v>44205.333124999997</v>
      </c>
      <c r="D15" s="116" t="s">
        <v>2189</v>
      </c>
      <c r="E15" s="111">
        <v>237</v>
      </c>
      <c r="F15" s="86" t="str">
        <f>VLOOKUP(E15,VIP!$A$2:$O11239,2,0)</f>
        <v>DRBR237</v>
      </c>
      <c r="G15" s="110" t="str">
        <f>VLOOKUP(E15,'LISTADO ATM'!$A$2:$B$893,2,0)</f>
        <v xml:space="preserve">ATM UNP Plaza Vásquez </v>
      </c>
      <c r="H15" s="110" t="str">
        <f>VLOOKUP(E15,VIP!$A$2:$O16160,7,FALSE)</f>
        <v>Si</v>
      </c>
      <c r="I15" s="110" t="str">
        <f>VLOOKUP(E15,VIP!$A$2:$O8125,8,FALSE)</f>
        <v>Si</v>
      </c>
      <c r="J15" s="110" t="str">
        <f>VLOOKUP(E15,VIP!$A$2:$O8075,8,FALSE)</f>
        <v>Si</v>
      </c>
      <c r="K15" s="110" t="str">
        <f>VLOOKUP(E15,VIP!$A$2:$O11649,6,0)</f>
        <v>SI</v>
      </c>
      <c r="L15" s="121" t="s">
        <v>2228</v>
      </c>
      <c r="M15" s="117" t="s">
        <v>2473</v>
      </c>
      <c r="N15" s="117" t="s">
        <v>2482</v>
      </c>
      <c r="O15" s="115" t="s">
        <v>2485</v>
      </c>
      <c r="P15" s="117"/>
      <c r="Q15" s="120" t="s">
        <v>2228</v>
      </c>
    </row>
    <row r="16" spans="1:17" ht="18" x14ac:dyDescent="0.25">
      <c r="A16" s="86" t="str">
        <f>VLOOKUP(E16,'LISTADO ATM'!$A$2:$C$894,3,0)</f>
        <v>DISTRITO NACIONAL</v>
      </c>
      <c r="B16" s="119">
        <v>335759083</v>
      </c>
      <c r="C16" s="116">
        <v>44205.58284722222</v>
      </c>
      <c r="D16" s="116" t="s">
        <v>2189</v>
      </c>
      <c r="E16" s="111">
        <v>240</v>
      </c>
      <c r="F16" s="86" t="str">
        <f>VLOOKUP(E16,VIP!$A$2:$O11247,2,0)</f>
        <v>DRBR24D</v>
      </c>
      <c r="G16" s="110" t="str">
        <f>VLOOKUP(E16,'LISTADO ATM'!$A$2:$B$893,2,0)</f>
        <v xml:space="preserve">ATM Oficina Carrefour I </v>
      </c>
      <c r="H16" s="110" t="str">
        <f>VLOOKUP(E16,VIP!$A$2:$O16168,7,FALSE)</f>
        <v>Si</v>
      </c>
      <c r="I16" s="110" t="str">
        <f>VLOOKUP(E16,VIP!$A$2:$O8133,8,FALSE)</f>
        <v>Si</v>
      </c>
      <c r="J16" s="110" t="str">
        <f>VLOOKUP(E16,VIP!$A$2:$O8083,8,FALSE)</f>
        <v>Si</v>
      </c>
      <c r="K16" s="110" t="str">
        <f>VLOOKUP(E16,VIP!$A$2:$O11657,6,0)</f>
        <v>SI</v>
      </c>
      <c r="L16" s="121" t="s">
        <v>2228</v>
      </c>
      <c r="M16" s="117" t="s">
        <v>2473</v>
      </c>
      <c r="N16" s="117" t="s">
        <v>2482</v>
      </c>
      <c r="O16" s="115" t="s">
        <v>2485</v>
      </c>
      <c r="P16" s="117"/>
      <c r="Q16" s="120" t="s">
        <v>2228</v>
      </c>
    </row>
    <row r="17" spans="1:17" ht="18" x14ac:dyDescent="0.25">
      <c r="A17" s="86" t="str">
        <f>VLOOKUP(E17,'LISTADO ATM'!$A$2:$C$894,3,0)</f>
        <v>DISTRITO NACIONAL</v>
      </c>
      <c r="B17" s="115" t="s">
        <v>2515</v>
      </c>
      <c r="C17" s="116">
        <v>44206.415868055556</v>
      </c>
      <c r="D17" s="116" t="s">
        <v>2189</v>
      </c>
      <c r="E17" s="111">
        <v>264</v>
      </c>
      <c r="F17" s="86" t="str">
        <f>VLOOKUP(E17,VIP!$A$2:$O11258,2,0)</f>
        <v>DRBR264</v>
      </c>
      <c r="G17" s="110" t="str">
        <f>VLOOKUP(E17,'LISTADO ATM'!$A$2:$B$893,2,0)</f>
        <v xml:space="preserve">ATM S/M Nacional Independencia </v>
      </c>
      <c r="H17" s="110" t="str">
        <f>VLOOKUP(E17,VIP!$A$2:$O16179,7,FALSE)</f>
        <v>Si</v>
      </c>
      <c r="I17" s="110" t="str">
        <f>VLOOKUP(E17,VIP!$A$2:$O8144,8,FALSE)</f>
        <v>Si</v>
      </c>
      <c r="J17" s="110" t="str">
        <f>VLOOKUP(E17,VIP!$A$2:$O8094,8,FALSE)</f>
        <v>Si</v>
      </c>
      <c r="K17" s="110" t="str">
        <f>VLOOKUP(E17,VIP!$A$2:$O11668,6,0)</f>
        <v>SI</v>
      </c>
      <c r="L17" s="121" t="s">
        <v>2228</v>
      </c>
      <c r="M17" s="117" t="s">
        <v>2473</v>
      </c>
      <c r="N17" s="117" t="s">
        <v>2482</v>
      </c>
      <c r="O17" s="115" t="s">
        <v>2485</v>
      </c>
      <c r="P17" s="117"/>
      <c r="Q17" s="120" t="s">
        <v>2228</v>
      </c>
    </row>
    <row r="18" spans="1:17" ht="18" x14ac:dyDescent="0.25">
      <c r="A18" s="86" t="str">
        <f>VLOOKUP(E18,'LISTADO ATM'!$A$2:$C$894,3,0)</f>
        <v>DISTRITO NACIONAL</v>
      </c>
      <c r="B18" s="119">
        <v>335758974</v>
      </c>
      <c r="C18" s="116">
        <v>44204.749988425923</v>
      </c>
      <c r="D18" s="116" t="s">
        <v>2189</v>
      </c>
      <c r="E18" s="111">
        <v>280</v>
      </c>
      <c r="F18" s="86" t="str">
        <f>VLOOKUP(E18,VIP!$A$2:$O11215,2,0)</f>
        <v>DRBR752</v>
      </c>
      <c r="G18" s="110" t="str">
        <f>VLOOKUP(E18,'LISTADO ATM'!$A$2:$B$893,2,0)</f>
        <v xml:space="preserve">ATM Cooperativa BR </v>
      </c>
      <c r="H18" s="110" t="str">
        <f>VLOOKUP(E18,VIP!$A$2:$O16136,7,FALSE)</f>
        <v>Si</v>
      </c>
      <c r="I18" s="110" t="str">
        <f>VLOOKUP(E18,VIP!$A$2:$O8101,8,FALSE)</f>
        <v>Si</v>
      </c>
      <c r="J18" s="110" t="str">
        <f>VLOOKUP(E18,VIP!$A$2:$O8051,8,FALSE)</f>
        <v>Si</v>
      </c>
      <c r="K18" s="110" t="str">
        <f>VLOOKUP(E18,VIP!$A$2:$O11625,6,0)</f>
        <v>NO</v>
      </c>
      <c r="L18" s="121" t="s">
        <v>2228</v>
      </c>
      <c r="M18" s="117" t="s">
        <v>2473</v>
      </c>
      <c r="N18" s="117" t="s">
        <v>2482</v>
      </c>
      <c r="O18" s="115" t="s">
        <v>2485</v>
      </c>
      <c r="P18" s="117"/>
      <c r="Q18" s="120" t="s">
        <v>2228</v>
      </c>
    </row>
    <row r="19" spans="1:17" ht="18" x14ac:dyDescent="0.25">
      <c r="A19" s="86" t="str">
        <f>VLOOKUP(E19,'LISTADO ATM'!$A$2:$C$894,3,0)</f>
        <v>NORTE</v>
      </c>
      <c r="B19" s="115">
        <v>335759101</v>
      </c>
      <c r="C19" s="116">
        <v>44205.801180555558</v>
      </c>
      <c r="D19" s="116" t="s">
        <v>2189</v>
      </c>
      <c r="E19" s="111">
        <v>288</v>
      </c>
      <c r="F19" s="86" t="str">
        <f>VLOOKUP(E19,VIP!$A$2:$O11249,2,0)</f>
        <v>DRBR288</v>
      </c>
      <c r="G19" s="110" t="str">
        <f>VLOOKUP(E19,'LISTADO ATM'!$A$2:$B$893,2,0)</f>
        <v xml:space="preserve">ATM Oficina Camino Real II (Puerto Plata) </v>
      </c>
      <c r="H19" s="110" t="str">
        <f>VLOOKUP(E19,VIP!$A$2:$O16170,7,FALSE)</f>
        <v>N/A</v>
      </c>
      <c r="I19" s="110" t="str">
        <f>VLOOKUP(E19,VIP!$A$2:$O8135,8,FALSE)</f>
        <v>N/A</v>
      </c>
      <c r="J19" s="110" t="str">
        <f>VLOOKUP(E19,VIP!$A$2:$O8085,8,FALSE)</f>
        <v>N/A</v>
      </c>
      <c r="K19" s="110" t="str">
        <f>VLOOKUP(E19,VIP!$A$2:$O11659,6,0)</f>
        <v>N/A</v>
      </c>
      <c r="L19" s="121" t="s">
        <v>2228</v>
      </c>
      <c r="M19" s="117" t="s">
        <v>2473</v>
      </c>
      <c r="N19" s="117" t="s">
        <v>2482</v>
      </c>
      <c r="O19" s="115" t="s">
        <v>2485</v>
      </c>
      <c r="P19" s="117"/>
      <c r="Q19" s="120" t="s">
        <v>2228</v>
      </c>
    </row>
    <row r="20" spans="1:17" ht="18" x14ac:dyDescent="0.25">
      <c r="A20" s="86" t="str">
        <f>VLOOKUP(E20,'LISTADO ATM'!$A$2:$C$894,3,0)</f>
        <v>DISTRITO NACIONAL</v>
      </c>
      <c r="B20" s="119">
        <v>335759047</v>
      </c>
      <c r="C20" s="116">
        <v>44205.412974537037</v>
      </c>
      <c r="D20" s="116" t="s">
        <v>2189</v>
      </c>
      <c r="E20" s="111">
        <v>327</v>
      </c>
      <c r="F20" s="86" t="str">
        <f>VLOOKUP(E20,VIP!$A$2:$O11241,2,0)</f>
        <v>DRBR327</v>
      </c>
      <c r="G20" s="110" t="str">
        <f>VLOOKUP(E20,'LISTADO ATM'!$A$2:$B$893,2,0)</f>
        <v xml:space="preserve">ATM UNP CCN (Nacional 27 de Febrero) </v>
      </c>
      <c r="H20" s="110" t="str">
        <f>VLOOKUP(E20,VIP!$A$2:$O16162,7,FALSE)</f>
        <v>Si</v>
      </c>
      <c r="I20" s="110" t="str">
        <f>VLOOKUP(E20,VIP!$A$2:$O8127,8,FALSE)</f>
        <v>Si</v>
      </c>
      <c r="J20" s="110" t="str">
        <f>VLOOKUP(E20,VIP!$A$2:$O8077,8,FALSE)</f>
        <v>Si</v>
      </c>
      <c r="K20" s="110" t="str">
        <f>VLOOKUP(E20,VIP!$A$2:$O11651,6,0)</f>
        <v>NO</v>
      </c>
      <c r="L20" s="121" t="s">
        <v>2228</v>
      </c>
      <c r="M20" s="117" t="s">
        <v>2473</v>
      </c>
      <c r="N20" s="117" t="s">
        <v>2482</v>
      </c>
      <c r="O20" s="115" t="s">
        <v>2485</v>
      </c>
      <c r="P20" s="117"/>
      <c r="Q20" s="120" t="s">
        <v>2228</v>
      </c>
    </row>
    <row r="21" spans="1:17" ht="18" x14ac:dyDescent="0.25">
      <c r="A21" s="86" t="str">
        <f>VLOOKUP(E21,'LISTADO ATM'!$A$2:$C$894,3,0)</f>
        <v>DISTRITO NACIONAL</v>
      </c>
      <c r="B21" s="115">
        <v>335759099</v>
      </c>
      <c r="C21" s="116">
        <v>44205.742511574077</v>
      </c>
      <c r="D21" s="116" t="s">
        <v>2189</v>
      </c>
      <c r="E21" s="111">
        <v>347</v>
      </c>
      <c r="F21" s="86" t="str">
        <f>VLOOKUP(E21,VIP!$A$2:$O11246,2,0)</f>
        <v>DRBR347</v>
      </c>
      <c r="G21" s="110" t="str">
        <f>VLOOKUP(E21,'LISTADO ATM'!$A$2:$B$893,2,0)</f>
        <v>ATM Patio de Colombia</v>
      </c>
      <c r="H21" s="110" t="str">
        <f>VLOOKUP(E21,VIP!$A$2:$O16167,7,FALSE)</f>
        <v>N/A</v>
      </c>
      <c r="I21" s="110" t="str">
        <f>VLOOKUP(E21,VIP!$A$2:$O8132,8,FALSE)</f>
        <v>N/A</v>
      </c>
      <c r="J21" s="110" t="str">
        <f>VLOOKUP(E21,VIP!$A$2:$O8082,8,FALSE)</f>
        <v>N/A</v>
      </c>
      <c r="K21" s="110" t="str">
        <f>VLOOKUP(E21,VIP!$A$2:$O11656,6,0)</f>
        <v>N/A</v>
      </c>
      <c r="L21" s="121" t="s">
        <v>2228</v>
      </c>
      <c r="M21" s="117" t="s">
        <v>2473</v>
      </c>
      <c r="N21" s="117" t="s">
        <v>2482</v>
      </c>
      <c r="O21" s="115" t="s">
        <v>2485</v>
      </c>
      <c r="P21" s="117"/>
      <c r="Q21" s="120" t="s">
        <v>2228</v>
      </c>
    </row>
    <row r="22" spans="1:17" ht="18" x14ac:dyDescent="0.25">
      <c r="A22" s="86" t="str">
        <f>VLOOKUP(E22,'LISTADO ATM'!$A$2:$C$894,3,0)</f>
        <v>ESTE</v>
      </c>
      <c r="B22" s="115" t="s">
        <v>2519</v>
      </c>
      <c r="C22" s="116">
        <v>44206.405034722222</v>
      </c>
      <c r="D22" s="116" t="s">
        <v>2189</v>
      </c>
      <c r="E22" s="111">
        <v>399</v>
      </c>
      <c r="F22" s="86" t="str">
        <f>VLOOKUP(E22,VIP!$A$2:$O11262,2,0)</f>
        <v>DRBR399</v>
      </c>
      <c r="G22" s="110" t="str">
        <f>VLOOKUP(E22,'LISTADO ATM'!$A$2:$B$893,2,0)</f>
        <v xml:space="preserve">ATM Oficina La Romana II </v>
      </c>
      <c r="H22" s="110" t="str">
        <f>VLOOKUP(E22,VIP!$A$2:$O16183,7,FALSE)</f>
        <v>Si</v>
      </c>
      <c r="I22" s="110" t="str">
        <f>VLOOKUP(E22,VIP!$A$2:$O8148,8,FALSE)</f>
        <v>Si</v>
      </c>
      <c r="J22" s="110" t="str">
        <f>VLOOKUP(E22,VIP!$A$2:$O8098,8,FALSE)</f>
        <v>Si</v>
      </c>
      <c r="K22" s="110" t="str">
        <f>VLOOKUP(E22,VIP!$A$2:$O11672,6,0)</f>
        <v>NO</v>
      </c>
      <c r="L22" s="121" t="s">
        <v>2228</v>
      </c>
      <c r="M22" s="117" t="s">
        <v>2473</v>
      </c>
      <c r="N22" s="117" t="s">
        <v>2482</v>
      </c>
      <c r="O22" s="115" t="s">
        <v>2485</v>
      </c>
      <c r="P22" s="117"/>
      <c r="Q22" s="120" t="s">
        <v>2228</v>
      </c>
    </row>
    <row r="23" spans="1:17" ht="18" x14ac:dyDescent="0.25">
      <c r="A23" s="86" t="str">
        <f>VLOOKUP(E23,'LISTADO ATM'!$A$2:$C$894,3,0)</f>
        <v>DISTRITO NACIONAL</v>
      </c>
      <c r="B23" s="119">
        <v>335759053</v>
      </c>
      <c r="C23" s="116">
        <v>44205.415439814817</v>
      </c>
      <c r="D23" s="116" t="s">
        <v>2189</v>
      </c>
      <c r="E23" s="111">
        <v>476</v>
      </c>
      <c r="F23" s="86" t="str">
        <f>VLOOKUP(E23,VIP!$A$2:$O11240,2,0)</f>
        <v>DRBR476</v>
      </c>
      <c r="G23" s="110" t="str">
        <f>VLOOKUP(E23,'LISTADO ATM'!$A$2:$B$893,2,0)</f>
        <v xml:space="preserve">ATM Multicentro La Sirena Las Caobas </v>
      </c>
      <c r="H23" s="110" t="str">
        <f>VLOOKUP(E23,VIP!$A$2:$O16161,7,FALSE)</f>
        <v>Si</v>
      </c>
      <c r="I23" s="110" t="str">
        <f>VLOOKUP(E23,VIP!$A$2:$O8126,8,FALSE)</f>
        <v>Si</v>
      </c>
      <c r="J23" s="110" t="str">
        <f>VLOOKUP(E23,VIP!$A$2:$O8076,8,FALSE)</f>
        <v>Si</v>
      </c>
      <c r="K23" s="110" t="str">
        <f>VLOOKUP(E23,VIP!$A$2:$O11650,6,0)</f>
        <v>SI</v>
      </c>
      <c r="L23" s="121" t="s">
        <v>2228</v>
      </c>
      <c r="M23" s="117" t="s">
        <v>2473</v>
      </c>
      <c r="N23" s="117" t="s">
        <v>2482</v>
      </c>
      <c r="O23" s="115" t="s">
        <v>2485</v>
      </c>
      <c r="P23" s="117"/>
      <c r="Q23" s="120" t="s">
        <v>2228</v>
      </c>
    </row>
    <row r="24" spans="1:17" ht="18" x14ac:dyDescent="0.25">
      <c r="A24" s="86" t="str">
        <f>VLOOKUP(E24,'LISTADO ATM'!$A$2:$C$894,3,0)</f>
        <v>DISTRITO NACIONAL</v>
      </c>
      <c r="B24" s="119">
        <v>335758975</v>
      </c>
      <c r="C24" s="116">
        <v>44204.754374999997</v>
      </c>
      <c r="D24" s="116" t="s">
        <v>2189</v>
      </c>
      <c r="E24" s="111">
        <v>490</v>
      </c>
      <c r="F24" s="86" t="str">
        <f>VLOOKUP(E24,VIP!$A$2:$O11214,2,0)</f>
        <v>DRBR490</v>
      </c>
      <c r="G24" s="110" t="str">
        <f>VLOOKUP(E24,'LISTADO ATM'!$A$2:$B$893,2,0)</f>
        <v xml:space="preserve">ATM Hospital Ney Arias Lora </v>
      </c>
      <c r="H24" s="110" t="str">
        <f>VLOOKUP(E24,VIP!$A$2:$O16135,7,FALSE)</f>
        <v>Si</v>
      </c>
      <c r="I24" s="110" t="str">
        <f>VLOOKUP(E24,VIP!$A$2:$O8100,8,FALSE)</f>
        <v>Si</v>
      </c>
      <c r="J24" s="110" t="str">
        <f>VLOOKUP(E24,VIP!$A$2:$O8050,8,FALSE)</f>
        <v>Si</v>
      </c>
      <c r="K24" s="110" t="str">
        <f>VLOOKUP(E24,VIP!$A$2:$O11624,6,0)</f>
        <v>NO</v>
      </c>
      <c r="L24" s="121" t="s">
        <v>2228</v>
      </c>
      <c r="M24" s="117" t="s">
        <v>2473</v>
      </c>
      <c r="N24" s="117" t="s">
        <v>2482</v>
      </c>
      <c r="O24" s="115" t="s">
        <v>2485</v>
      </c>
      <c r="P24" s="117"/>
      <c r="Q24" s="120" t="s">
        <v>2228</v>
      </c>
    </row>
    <row r="25" spans="1:17" ht="18" x14ac:dyDescent="0.25">
      <c r="A25" s="86" t="str">
        <f>VLOOKUP(E25,'LISTADO ATM'!$A$2:$C$894,3,0)</f>
        <v>ESTE</v>
      </c>
      <c r="B25" s="119">
        <v>335759086</v>
      </c>
      <c r="C25" s="116">
        <v>44205.585590277777</v>
      </c>
      <c r="D25" s="116" t="s">
        <v>2189</v>
      </c>
      <c r="E25" s="111">
        <v>513</v>
      </c>
      <c r="F25" s="86" t="str">
        <f>VLOOKUP(E25,VIP!$A$2:$O11244,2,0)</f>
        <v>DRBR513</v>
      </c>
      <c r="G25" s="110" t="str">
        <f>VLOOKUP(E25,'LISTADO ATM'!$A$2:$B$893,2,0)</f>
        <v xml:space="preserve">ATM UNP Lagunas de Nisibón </v>
      </c>
      <c r="H25" s="110" t="str">
        <f>VLOOKUP(E25,VIP!$A$2:$O16165,7,FALSE)</f>
        <v>Si</v>
      </c>
      <c r="I25" s="110" t="str">
        <f>VLOOKUP(E25,VIP!$A$2:$O8130,8,FALSE)</f>
        <v>Si</v>
      </c>
      <c r="J25" s="110" t="str">
        <f>VLOOKUP(E25,VIP!$A$2:$O8080,8,FALSE)</f>
        <v>Si</v>
      </c>
      <c r="K25" s="110" t="str">
        <f>VLOOKUP(E25,VIP!$A$2:$O11654,6,0)</f>
        <v>NO</v>
      </c>
      <c r="L25" s="121" t="s">
        <v>2228</v>
      </c>
      <c r="M25" s="117" t="s">
        <v>2473</v>
      </c>
      <c r="N25" s="117" t="s">
        <v>2482</v>
      </c>
      <c r="O25" s="115" t="s">
        <v>2485</v>
      </c>
      <c r="P25" s="117"/>
      <c r="Q25" s="120" t="s">
        <v>2228</v>
      </c>
    </row>
    <row r="26" spans="1:17" ht="18" x14ac:dyDescent="0.25">
      <c r="A26" s="86" t="str">
        <f>VLOOKUP(E26,'LISTADO ATM'!$A$2:$C$894,3,0)</f>
        <v>NORTE</v>
      </c>
      <c r="B26" s="115" t="s">
        <v>2514</v>
      </c>
      <c r="C26" s="116">
        <v>44206.421898148146</v>
      </c>
      <c r="D26" s="116" t="s">
        <v>2190</v>
      </c>
      <c r="E26" s="111">
        <v>538</v>
      </c>
      <c r="F26" s="86" t="str">
        <f>VLOOKUP(E26,VIP!$A$2:$O11257,2,0)</f>
        <v>DRBR538</v>
      </c>
      <c r="G26" s="110" t="str">
        <f>VLOOKUP(E26,'LISTADO ATM'!$A$2:$B$893,2,0)</f>
        <v>ATM  Autoservicio San Fco. Macorís</v>
      </c>
      <c r="H26" s="110" t="str">
        <f>VLOOKUP(E26,VIP!$A$2:$O16178,7,FALSE)</f>
        <v>Si</v>
      </c>
      <c r="I26" s="110" t="str">
        <f>VLOOKUP(E26,VIP!$A$2:$O8143,8,FALSE)</f>
        <v>Si</v>
      </c>
      <c r="J26" s="110" t="str">
        <f>VLOOKUP(E26,VIP!$A$2:$O8093,8,FALSE)</f>
        <v>Si</v>
      </c>
      <c r="K26" s="110" t="str">
        <f>VLOOKUP(E26,VIP!$A$2:$O11667,6,0)</f>
        <v>NO</v>
      </c>
      <c r="L26" s="121" t="s">
        <v>2228</v>
      </c>
      <c r="M26" s="117" t="s">
        <v>2473</v>
      </c>
      <c r="N26" s="117" t="s">
        <v>2482</v>
      </c>
      <c r="O26" s="115" t="s">
        <v>2483</v>
      </c>
      <c r="P26" s="117"/>
      <c r="Q26" s="120" t="s">
        <v>2228</v>
      </c>
    </row>
    <row r="27" spans="1:17" ht="18" x14ac:dyDescent="0.25">
      <c r="A27" s="86" t="str">
        <f>VLOOKUP(E27,'LISTADO ATM'!$A$2:$C$894,3,0)</f>
        <v>DISTRITO NACIONAL</v>
      </c>
      <c r="B27" s="119">
        <v>335756487</v>
      </c>
      <c r="C27" s="116">
        <v>44202.821018518516</v>
      </c>
      <c r="D27" s="116" t="s">
        <v>2189</v>
      </c>
      <c r="E27" s="111">
        <v>560</v>
      </c>
      <c r="F27" s="86" t="str">
        <f>VLOOKUP(E27,VIP!$A$2:$O11205,2,0)</f>
        <v>DRBR229</v>
      </c>
      <c r="G27" s="110" t="str">
        <f>VLOOKUP(E27,'LISTADO ATM'!$A$2:$B$893,2,0)</f>
        <v xml:space="preserve">ATM Junta Central Electoral </v>
      </c>
      <c r="H27" s="110" t="str">
        <f>VLOOKUP(E27,VIP!$A$2:$O16126,7,FALSE)</f>
        <v>Si</v>
      </c>
      <c r="I27" s="110" t="str">
        <f>VLOOKUP(E27,VIP!$A$2:$O8091,8,FALSE)</f>
        <v>Si</v>
      </c>
      <c r="J27" s="110" t="str">
        <f>VLOOKUP(E27,VIP!$A$2:$O8041,8,FALSE)</f>
        <v>Si</v>
      </c>
      <c r="K27" s="110" t="str">
        <f>VLOOKUP(E27,VIP!$A$2:$O11615,6,0)</f>
        <v>SI</v>
      </c>
      <c r="L27" s="121" t="s">
        <v>2228</v>
      </c>
      <c r="M27" s="117" t="s">
        <v>2473</v>
      </c>
      <c r="N27" s="117" t="s">
        <v>2489</v>
      </c>
      <c r="O27" s="115" t="s">
        <v>2485</v>
      </c>
      <c r="P27" s="118"/>
      <c r="Q27" s="120" t="s">
        <v>2228</v>
      </c>
    </row>
    <row r="28" spans="1:17" ht="18" x14ac:dyDescent="0.25">
      <c r="A28" s="86" t="str">
        <f>VLOOKUP(E28,'LISTADO ATM'!$A$2:$C$894,3,0)</f>
        <v>DISTRITO NACIONAL</v>
      </c>
      <c r="B28" s="119">
        <v>335757647</v>
      </c>
      <c r="C28" s="116">
        <v>44203.720358796294</v>
      </c>
      <c r="D28" s="116" t="s">
        <v>2189</v>
      </c>
      <c r="E28" s="111">
        <v>570</v>
      </c>
      <c r="F28" s="86" t="str">
        <f>VLOOKUP(E28,VIP!$A$2:$O11207,2,0)</f>
        <v>DRBR478</v>
      </c>
      <c r="G28" s="110" t="str">
        <f>VLOOKUP(E28,'LISTADO ATM'!$A$2:$B$893,2,0)</f>
        <v xml:space="preserve">ATM S/M Liverpool Villa Mella </v>
      </c>
      <c r="H28" s="110" t="str">
        <f>VLOOKUP(E28,VIP!$A$2:$O16128,7,FALSE)</f>
        <v>Si</v>
      </c>
      <c r="I28" s="110" t="str">
        <f>VLOOKUP(E28,VIP!$A$2:$O8093,8,FALSE)</f>
        <v>Si</v>
      </c>
      <c r="J28" s="110" t="str">
        <f>VLOOKUP(E28,VIP!$A$2:$O8043,8,FALSE)</f>
        <v>Si</v>
      </c>
      <c r="K28" s="110" t="str">
        <f>VLOOKUP(E28,VIP!$A$2:$O11617,6,0)</f>
        <v>NO</v>
      </c>
      <c r="L28" s="121" t="s">
        <v>2228</v>
      </c>
      <c r="M28" s="117" t="s">
        <v>2473</v>
      </c>
      <c r="N28" s="117" t="s">
        <v>2489</v>
      </c>
      <c r="O28" s="115" t="s">
        <v>2485</v>
      </c>
      <c r="P28" s="118"/>
      <c r="Q28" s="120" t="s">
        <v>2228</v>
      </c>
    </row>
    <row r="29" spans="1:17" ht="18" x14ac:dyDescent="0.25">
      <c r="A29" s="86" t="str">
        <f>VLOOKUP(E29,'LISTADO ATM'!$A$2:$C$894,3,0)</f>
        <v>DISTRITO NACIONAL</v>
      </c>
      <c r="B29" s="115" t="s">
        <v>2528</v>
      </c>
      <c r="C29" s="116">
        <v>44206.509328703702</v>
      </c>
      <c r="D29" s="116" t="s">
        <v>2189</v>
      </c>
      <c r="E29" s="111">
        <v>628</v>
      </c>
      <c r="F29" s="86" t="str">
        <f>VLOOKUP(E29,VIP!$A$2:$O11291,2,0)</f>
        <v>DRBR086</v>
      </c>
      <c r="G29" s="110" t="str">
        <f>VLOOKUP(E29,'LISTADO ATM'!$A$2:$B$893,2,0)</f>
        <v xml:space="preserve">ATM Autobanco San Isidro </v>
      </c>
      <c r="H29" s="110" t="str">
        <f>VLOOKUP(E29,VIP!$A$2:$O16212,7,FALSE)</f>
        <v>Si</v>
      </c>
      <c r="I29" s="110" t="str">
        <f>VLOOKUP(E29,VIP!$A$2:$O8177,8,FALSE)</f>
        <v>Si</v>
      </c>
      <c r="J29" s="110" t="str">
        <f>VLOOKUP(E29,VIP!$A$2:$O8127,8,FALSE)</f>
        <v>Si</v>
      </c>
      <c r="K29" s="110" t="str">
        <f>VLOOKUP(E29,VIP!$A$2:$O11701,6,0)</f>
        <v>SI</v>
      </c>
      <c r="L29" s="121" t="s">
        <v>2228</v>
      </c>
      <c r="M29" s="117" t="s">
        <v>2473</v>
      </c>
      <c r="N29" s="117" t="s">
        <v>2482</v>
      </c>
      <c r="O29" s="115" t="s">
        <v>2485</v>
      </c>
      <c r="P29" s="117"/>
      <c r="Q29" s="120" t="s">
        <v>2228</v>
      </c>
    </row>
    <row r="30" spans="1:17" ht="18" x14ac:dyDescent="0.25">
      <c r="A30" s="86" t="str">
        <f>VLOOKUP(E30,'LISTADO ATM'!$A$2:$C$894,3,0)</f>
        <v>SUR</v>
      </c>
      <c r="B30" s="115">
        <v>335759105</v>
      </c>
      <c r="C30" s="116">
        <v>44205.907199074078</v>
      </c>
      <c r="D30" s="116" t="s">
        <v>2189</v>
      </c>
      <c r="E30" s="111">
        <v>751</v>
      </c>
      <c r="F30" s="86" t="str">
        <f>VLOOKUP(E30,VIP!$A$2:$O11247,2,0)</f>
        <v>DRBR751</v>
      </c>
      <c r="G30" s="110" t="str">
        <f>VLOOKUP(E30,'LISTADO ATM'!$A$2:$B$893,2,0)</f>
        <v>ATM Eco Petroleo Camilo</v>
      </c>
      <c r="H30" s="110" t="str">
        <f>VLOOKUP(E30,VIP!$A$2:$O16168,7,FALSE)</f>
        <v>N/A</v>
      </c>
      <c r="I30" s="110" t="str">
        <f>VLOOKUP(E30,VIP!$A$2:$O8133,8,FALSE)</f>
        <v>N/A</v>
      </c>
      <c r="J30" s="110" t="str">
        <f>VLOOKUP(E30,VIP!$A$2:$O8083,8,FALSE)</f>
        <v>N/A</v>
      </c>
      <c r="K30" s="110" t="str">
        <f>VLOOKUP(E30,VIP!$A$2:$O11657,6,0)</f>
        <v>N/A</v>
      </c>
      <c r="L30" s="121" t="s">
        <v>2228</v>
      </c>
      <c r="M30" s="117" t="s">
        <v>2473</v>
      </c>
      <c r="N30" s="117" t="s">
        <v>2482</v>
      </c>
      <c r="O30" s="115" t="s">
        <v>2485</v>
      </c>
      <c r="P30" s="117"/>
      <c r="Q30" s="120" t="s">
        <v>2228</v>
      </c>
    </row>
    <row r="31" spans="1:17" ht="18" x14ac:dyDescent="0.25">
      <c r="A31" s="86" t="str">
        <f>VLOOKUP(E31,'LISTADO ATM'!$A$2:$C$894,3,0)</f>
        <v>SUR</v>
      </c>
      <c r="B31" s="115" t="s">
        <v>2520</v>
      </c>
      <c r="C31" s="116">
        <v>44206.392696759256</v>
      </c>
      <c r="D31" s="116" t="s">
        <v>2189</v>
      </c>
      <c r="E31" s="111">
        <v>767</v>
      </c>
      <c r="F31" s="86" t="str">
        <f>VLOOKUP(E31,VIP!$A$2:$O11263,2,0)</f>
        <v>DRBR059</v>
      </c>
      <c r="G31" s="110" t="str">
        <f>VLOOKUP(E31,'LISTADO ATM'!$A$2:$B$893,2,0)</f>
        <v xml:space="preserve">ATM S/M Diverso (Azua) </v>
      </c>
      <c r="H31" s="110" t="str">
        <f>VLOOKUP(E31,VIP!$A$2:$O16184,7,FALSE)</f>
        <v>Si</v>
      </c>
      <c r="I31" s="110" t="str">
        <f>VLOOKUP(E31,VIP!$A$2:$O8149,8,FALSE)</f>
        <v>No</v>
      </c>
      <c r="J31" s="110" t="str">
        <f>VLOOKUP(E31,VIP!$A$2:$O8099,8,FALSE)</f>
        <v>No</v>
      </c>
      <c r="K31" s="110" t="str">
        <f>VLOOKUP(E31,VIP!$A$2:$O11673,6,0)</f>
        <v>NO</v>
      </c>
      <c r="L31" s="121" t="s">
        <v>2228</v>
      </c>
      <c r="M31" s="117" t="s">
        <v>2473</v>
      </c>
      <c r="N31" s="117" t="s">
        <v>2482</v>
      </c>
      <c r="O31" s="115" t="s">
        <v>2485</v>
      </c>
      <c r="P31" s="117"/>
      <c r="Q31" s="120" t="s">
        <v>2228</v>
      </c>
    </row>
    <row r="32" spans="1:17" ht="18" x14ac:dyDescent="0.25">
      <c r="A32" s="86" t="e">
        <f>VLOOKUP(E32,'LISTADO ATM'!$A$2:$C$894,3,0)</f>
        <v>#N/A</v>
      </c>
      <c r="B32" s="115">
        <v>335759096</v>
      </c>
      <c r="C32" s="116">
        <v>44205.708182870374</v>
      </c>
      <c r="D32" s="116" t="s">
        <v>2189</v>
      </c>
      <c r="E32" s="111">
        <v>797</v>
      </c>
      <c r="F32" s="86" t="e">
        <f>VLOOKUP(E32,VIP!$A$2:$O11247,2,0)</f>
        <v>#N/A</v>
      </c>
      <c r="G32" s="110" t="e">
        <f>VLOOKUP(E32,'LISTADO ATM'!$A$2:$B$893,2,0)</f>
        <v>#N/A</v>
      </c>
      <c r="H32" s="110" t="e">
        <f>VLOOKUP(E32,VIP!$A$2:$O16168,7,FALSE)</f>
        <v>#N/A</v>
      </c>
      <c r="I32" s="110" t="e">
        <f>VLOOKUP(E32,VIP!$A$2:$O8133,8,FALSE)</f>
        <v>#N/A</v>
      </c>
      <c r="J32" s="110" t="e">
        <f>VLOOKUP(E32,VIP!$A$2:$O8083,8,FALSE)</f>
        <v>#N/A</v>
      </c>
      <c r="K32" s="110" t="e">
        <f>VLOOKUP(E32,VIP!$A$2:$O11657,6,0)</f>
        <v>#N/A</v>
      </c>
      <c r="L32" s="121" t="s">
        <v>2228</v>
      </c>
      <c r="M32" s="117" t="s">
        <v>2473</v>
      </c>
      <c r="N32" s="117" t="s">
        <v>2482</v>
      </c>
      <c r="O32" s="115" t="s">
        <v>2485</v>
      </c>
      <c r="P32" s="117"/>
      <c r="Q32" s="120" t="s">
        <v>2228</v>
      </c>
    </row>
    <row r="33" spans="1:17" ht="18" x14ac:dyDescent="0.25">
      <c r="A33" s="86" t="str">
        <f>VLOOKUP(E33,'LISTADO ATM'!$A$2:$C$894,3,0)</f>
        <v>DISTRITO NACIONAL</v>
      </c>
      <c r="B33" s="119">
        <v>335758910</v>
      </c>
      <c r="C33" s="116">
        <v>44204.695104166669</v>
      </c>
      <c r="D33" s="116" t="s">
        <v>2189</v>
      </c>
      <c r="E33" s="111">
        <v>879</v>
      </c>
      <c r="F33" s="86" t="str">
        <f>VLOOKUP(E33,VIP!$A$2:$O11230,2,0)</f>
        <v>DRBR879</v>
      </c>
      <c r="G33" s="110" t="str">
        <f>VLOOKUP(E33,'LISTADO ATM'!$A$2:$B$893,2,0)</f>
        <v xml:space="preserve">ATM Plaza Metropolitana </v>
      </c>
      <c r="H33" s="110" t="str">
        <f>VLOOKUP(E33,VIP!$A$2:$O16151,7,FALSE)</f>
        <v>Si</v>
      </c>
      <c r="I33" s="110" t="str">
        <f>VLOOKUP(E33,VIP!$A$2:$O8116,8,FALSE)</f>
        <v>Si</v>
      </c>
      <c r="J33" s="110" t="str">
        <f>VLOOKUP(E33,VIP!$A$2:$O8066,8,FALSE)</f>
        <v>Si</v>
      </c>
      <c r="K33" s="110" t="str">
        <f>VLOOKUP(E33,VIP!$A$2:$O11640,6,0)</f>
        <v>NO</v>
      </c>
      <c r="L33" s="121" t="s">
        <v>2228</v>
      </c>
      <c r="M33" s="117" t="s">
        <v>2473</v>
      </c>
      <c r="N33" s="117" t="s">
        <v>2489</v>
      </c>
      <c r="O33" s="115" t="s">
        <v>2485</v>
      </c>
      <c r="P33" s="117"/>
      <c r="Q33" s="120" t="s">
        <v>2228</v>
      </c>
    </row>
    <row r="34" spans="1:17" ht="18" x14ac:dyDescent="0.25">
      <c r="A34" s="86" t="str">
        <f>VLOOKUP(E34,'LISTADO ATM'!$A$2:$C$894,3,0)</f>
        <v>DISTRITO NACIONAL</v>
      </c>
      <c r="B34" s="119">
        <v>335757431</v>
      </c>
      <c r="C34" s="116">
        <v>44203.628935185188</v>
      </c>
      <c r="D34" s="116" t="s">
        <v>2189</v>
      </c>
      <c r="E34" s="111">
        <v>904</v>
      </c>
      <c r="F34" s="86" t="str">
        <f>VLOOKUP(E34,VIP!$A$2:$O11206,2,0)</f>
        <v>DRBR24B</v>
      </c>
      <c r="G34" s="110" t="str">
        <f>VLOOKUP(E34,'LISTADO ATM'!$A$2:$B$893,2,0)</f>
        <v xml:space="preserve">ATM Oficina Multicentro La Sirena Churchill </v>
      </c>
      <c r="H34" s="110" t="str">
        <f>VLOOKUP(E34,VIP!$A$2:$O16127,7,FALSE)</f>
        <v>Si</v>
      </c>
      <c r="I34" s="110" t="str">
        <f>VLOOKUP(E34,VIP!$A$2:$O8092,8,FALSE)</f>
        <v>Si</v>
      </c>
      <c r="J34" s="110" t="str">
        <f>VLOOKUP(E34,VIP!$A$2:$O8042,8,FALSE)</f>
        <v>Si</v>
      </c>
      <c r="K34" s="110" t="str">
        <f>VLOOKUP(E34,VIP!$A$2:$O11616,6,0)</f>
        <v>SI</v>
      </c>
      <c r="L34" s="121" t="s">
        <v>2228</v>
      </c>
      <c r="M34" s="117" t="s">
        <v>2473</v>
      </c>
      <c r="N34" s="117" t="s">
        <v>2489</v>
      </c>
      <c r="O34" s="115" t="s">
        <v>2485</v>
      </c>
      <c r="P34" s="118"/>
      <c r="Q34" s="120" t="s">
        <v>2228</v>
      </c>
    </row>
    <row r="35" spans="1:17" ht="18" x14ac:dyDescent="0.25">
      <c r="A35" s="86" t="str">
        <f>VLOOKUP(E35,'LISTADO ATM'!$A$2:$C$894,3,0)</f>
        <v>DISTRITO NACIONAL</v>
      </c>
      <c r="B35" s="119">
        <v>335758915</v>
      </c>
      <c r="C35" s="116">
        <v>44204.696631944447</v>
      </c>
      <c r="D35" s="116" t="s">
        <v>2189</v>
      </c>
      <c r="E35" s="111">
        <v>938</v>
      </c>
      <c r="F35" s="86" t="str">
        <f>VLOOKUP(E35,VIP!$A$2:$O11227,2,0)</f>
        <v>DRBR938</v>
      </c>
      <c r="G35" s="110" t="str">
        <f>VLOOKUP(E35,'LISTADO ATM'!$A$2:$B$893,2,0)</f>
        <v xml:space="preserve">ATM Autobanco Oficina Filadelfia Plaza </v>
      </c>
      <c r="H35" s="110" t="str">
        <f>VLOOKUP(E35,VIP!$A$2:$O16148,7,FALSE)</f>
        <v>Si</v>
      </c>
      <c r="I35" s="110" t="str">
        <f>VLOOKUP(E35,VIP!$A$2:$O8113,8,FALSE)</f>
        <v>Si</v>
      </c>
      <c r="J35" s="110" t="str">
        <f>VLOOKUP(E35,VIP!$A$2:$O8063,8,FALSE)</f>
        <v>Si</v>
      </c>
      <c r="K35" s="110" t="str">
        <f>VLOOKUP(E35,VIP!$A$2:$O11637,6,0)</f>
        <v>NO</v>
      </c>
      <c r="L35" s="121" t="s">
        <v>2228</v>
      </c>
      <c r="M35" s="117" t="s">
        <v>2473</v>
      </c>
      <c r="N35" s="117" t="s">
        <v>2489</v>
      </c>
      <c r="O35" s="115" t="s">
        <v>2485</v>
      </c>
      <c r="P35" s="117"/>
      <c r="Q35" s="120" t="s">
        <v>2228</v>
      </c>
    </row>
    <row r="36" spans="1:17" ht="18" x14ac:dyDescent="0.25">
      <c r="A36" s="86" t="str">
        <f>VLOOKUP(E36,'LISTADO ATM'!$A$2:$C$894,3,0)</f>
        <v>DISTRITO NACIONAL</v>
      </c>
      <c r="B36" s="119">
        <v>335759002</v>
      </c>
      <c r="C36" s="116">
        <v>44204.875196759262</v>
      </c>
      <c r="D36" s="116" t="s">
        <v>2189</v>
      </c>
      <c r="E36" s="111">
        <v>951</v>
      </c>
      <c r="F36" s="86" t="str">
        <f>VLOOKUP(E36,VIP!$A$2:$O11238,2,0)</f>
        <v>DRBR203</v>
      </c>
      <c r="G36" s="110" t="str">
        <f>VLOOKUP(E36,'LISTADO ATM'!$A$2:$B$893,2,0)</f>
        <v xml:space="preserve">ATM Oficina Plaza Haché JFK </v>
      </c>
      <c r="H36" s="110" t="str">
        <f>VLOOKUP(E36,VIP!$A$2:$O16159,7,FALSE)</f>
        <v>Si</v>
      </c>
      <c r="I36" s="110" t="str">
        <f>VLOOKUP(E36,VIP!$A$2:$O8124,8,FALSE)</f>
        <v>Si</v>
      </c>
      <c r="J36" s="110" t="str">
        <f>VLOOKUP(E36,VIP!$A$2:$O8074,8,FALSE)</f>
        <v>Si</v>
      </c>
      <c r="K36" s="110" t="str">
        <f>VLOOKUP(E36,VIP!$A$2:$O11648,6,0)</f>
        <v>NO</v>
      </c>
      <c r="L36" s="121" t="s">
        <v>2228</v>
      </c>
      <c r="M36" s="117" t="s">
        <v>2473</v>
      </c>
      <c r="N36" s="117" t="s">
        <v>2482</v>
      </c>
      <c r="O36" s="115" t="s">
        <v>2485</v>
      </c>
      <c r="P36" s="117"/>
      <c r="Q36" s="120" t="s">
        <v>2228</v>
      </c>
    </row>
    <row r="37" spans="1:17" ht="18" x14ac:dyDescent="0.25">
      <c r="A37" s="86" t="str">
        <f>VLOOKUP(E37,'LISTADO ATM'!$A$2:$C$894,3,0)</f>
        <v>DISTRITO NACIONAL</v>
      </c>
      <c r="B37" s="119">
        <v>335758982</v>
      </c>
      <c r="C37" s="116">
        <v>44204.768831018519</v>
      </c>
      <c r="D37" s="116" t="s">
        <v>2189</v>
      </c>
      <c r="E37" s="111">
        <v>973</v>
      </c>
      <c r="F37" s="86" t="str">
        <f>VLOOKUP(E37,VIP!$A$2:$O11243,2,0)</f>
        <v>DRBR912</v>
      </c>
      <c r="G37" s="110" t="str">
        <f>VLOOKUP(E37,'LISTADO ATM'!$A$2:$B$893,2,0)</f>
        <v xml:space="preserve">ATM Oficina Sabana de la Mar </v>
      </c>
      <c r="H37" s="110" t="str">
        <f>VLOOKUP(E37,VIP!$A$2:$O16164,7,FALSE)</f>
        <v>Si</v>
      </c>
      <c r="I37" s="110" t="str">
        <f>VLOOKUP(E37,VIP!$A$2:$O8129,8,FALSE)</f>
        <v>Si</v>
      </c>
      <c r="J37" s="110" t="str">
        <f>VLOOKUP(E37,VIP!$A$2:$O8079,8,FALSE)</f>
        <v>Si</v>
      </c>
      <c r="K37" s="110" t="str">
        <f>VLOOKUP(E37,VIP!$A$2:$O11653,6,0)</f>
        <v>NO</v>
      </c>
      <c r="L37" s="121" t="s">
        <v>2228</v>
      </c>
      <c r="M37" s="117" t="s">
        <v>2473</v>
      </c>
      <c r="N37" s="117" t="s">
        <v>2482</v>
      </c>
      <c r="O37" s="115" t="s">
        <v>2485</v>
      </c>
      <c r="P37" s="117"/>
      <c r="Q37" s="120" t="s">
        <v>2228</v>
      </c>
    </row>
    <row r="38" spans="1:17" ht="18" x14ac:dyDescent="0.25">
      <c r="A38" s="86" t="str">
        <f>VLOOKUP(E38,'LISTADO ATM'!$A$2:$C$894,3,0)</f>
        <v>SUR</v>
      </c>
      <c r="B38" s="115" t="s">
        <v>2512</v>
      </c>
      <c r="C38" s="116">
        <v>44206.440995370373</v>
      </c>
      <c r="D38" s="116" t="s">
        <v>2189</v>
      </c>
      <c r="E38" s="111">
        <v>131</v>
      </c>
      <c r="F38" s="86" t="str">
        <f>VLOOKUP(E38,VIP!$A$2:$O11255,2,0)</f>
        <v>DRBR131</v>
      </c>
      <c r="G38" s="110" t="str">
        <f>VLOOKUP(E38,'LISTADO ATM'!$A$2:$B$893,2,0)</f>
        <v xml:space="preserve">ATM Oficina Baní I </v>
      </c>
      <c r="H38" s="110" t="str">
        <f>VLOOKUP(E38,VIP!$A$2:$O16176,7,FALSE)</f>
        <v>Si</v>
      </c>
      <c r="I38" s="110" t="str">
        <f>VLOOKUP(E38,VIP!$A$2:$O8141,8,FALSE)</f>
        <v>Si</v>
      </c>
      <c r="J38" s="110" t="str">
        <f>VLOOKUP(E38,VIP!$A$2:$O8091,8,FALSE)</f>
        <v>Si</v>
      </c>
      <c r="K38" s="110" t="str">
        <f>VLOOKUP(E38,VIP!$A$2:$O11665,6,0)</f>
        <v>NO</v>
      </c>
      <c r="L38" s="121" t="s">
        <v>2254</v>
      </c>
      <c r="M38" s="117" t="s">
        <v>2473</v>
      </c>
      <c r="N38" s="117" t="s">
        <v>2482</v>
      </c>
      <c r="O38" s="115" t="s">
        <v>2485</v>
      </c>
      <c r="P38" s="117"/>
      <c r="Q38" s="120" t="s">
        <v>2254</v>
      </c>
    </row>
    <row r="39" spans="1:17" ht="18" x14ac:dyDescent="0.25">
      <c r="A39" s="86" t="str">
        <f>VLOOKUP(E39,'LISTADO ATM'!$A$2:$C$894,3,0)</f>
        <v>DISTRITO NACIONAL</v>
      </c>
      <c r="B39" s="119">
        <v>335758843</v>
      </c>
      <c r="C39" s="116">
        <v>44204.661643518521</v>
      </c>
      <c r="D39" s="116" t="s">
        <v>2189</v>
      </c>
      <c r="E39" s="111">
        <v>325</v>
      </c>
      <c r="F39" s="86" t="str">
        <f>VLOOKUP(E39,VIP!$A$2:$O11234,2,0)</f>
        <v>DRBR325</v>
      </c>
      <c r="G39" s="110" t="str">
        <f>VLOOKUP(E39,'LISTADO ATM'!$A$2:$B$893,2,0)</f>
        <v>ATM Casa Edwin</v>
      </c>
      <c r="H39" s="110" t="str">
        <f>VLOOKUP(E39,VIP!$A$2:$O16155,7,FALSE)</f>
        <v>Si</v>
      </c>
      <c r="I39" s="110" t="str">
        <f>VLOOKUP(E39,VIP!$A$2:$O8120,8,FALSE)</f>
        <v>Si</v>
      </c>
      <c r="J39" s="110" t="str">
        <f>VLOOKUP(E39,VIP!$A$2:$O8070,8,FALSE)</f>
        <v>Si</v>
      </c>
      <c r="K39" s="110" t="str">
        <f>VLOOKUP(E39,VIP!$A$2:$O11644,6,0)</f>
        <v>NO</v>
      </c>
      <c r="L39" s="121" t="s">
        <v>2254</v>
      </c>
      <c r="M39" s="117" t="s">
        <v>2473</v>
      </c>
      <c r="N39" s="117" t="s">
        <v>2489</v>
      </c>
      <c r="O39" s="115" t="s">
        <v>2485</v>
      </c>
      <c r="P39" s="117"/>
      <c r="Q39" s="120" t="s">
        <v>2254</v>
      </c>
    </row>
    <row r="40" spans="1:17" ht="18" x14ac:dyDescent="0.25">
      <c r="A40" s="86" t="str">
        <f>VLOOKUP(E40,'LISTADO ATM'!$A$2:$C$894,3,0)</f>
        <v>SUR</v>
      </c>
      <c r="B40" s="115">
        <v>335759108</v>
      </c>
      <c r="C40" s="116">
        <v>44206.002083333333</v>
      </c>
      <c r="D40" s="116" t="s">
        <v>2189</v>
      </c>
      <c r="E40" s="111">
        <v>584</v>
      </c>
      <c r="F40" s="86" t="str">
        <f>VLOOKUP(E40,VIP!$A$2:$O11249,2,0)</f>
        <v>DRBR404</v>
      </c>
      <c r="G40" s="110" t="str">
        <f>VLOOKUP(E40,'LISTADO ATM'!$A$2:$B$893,2,0)</f>
        <v xml:space="preserve">ATM Oficina San Cristóbal I </v>
      </c>
      <c r="H40" s="110" t="str">
        <f>VLOOKUP(E40,VIP!$A$2:$O16170,7,FALSE)</f>
        <v>Si</v>
      </c>
      <c r="I40" s="110" t="str">
        <f>VLOOKUP(E40,VIP!$A$2:$O8135,8,FALSE)</f>
        <v>Si</v>
      </c>
      <c r="J40" s="110" t="str">
        <f>VLOOKUP(E40,VIP!$A$2:$O8085,8,FALSE)</f>
        <v>Si</v>
      </c>
      <c r="K40" s="110" t="str">
        <f>VLOOKUP(E40,VIP!$A$2:$O11659,6,0)</f>
        <v>SI</v>
      </c>
      <c r="L40" s="121" t="s">
        <v>2254</v>
      </c>
      <c r="M40" s="117" t="s">
        <v>2473</v>
      </c>
      <c r="N40" s="117" t="s">
        <v>2482</v>
      </c>
      <c r="O40" s="115" t="s">
        <v>2485</v>
      </c>
      <c r="P40" s="117"/>
      <c r="Q40" s="120" t="s">
        <v>2254</v>
      </c>
    </row>
    <row r="41" spans="1:17" ht="18" x14ac:dyDescent="0.25">
      <c r="A41" s="86" t="str">
        <f>VLOOKUP(E41,'LISTADO ATM'!$A$2:$C$894,3,0)</f>
        <v>DISTRITO NACIONAL</v>
      </c>
      <c r="B41" s="119">
        <v>335755933</v>
      </c>
      <c r="C41" s="116">
        <v>44202.505613425928</v>
      </c>
      <c r="D41" s="116" t="s">
        <v>2189</v>
      </c>
      <c r="E41" s="111">
        <v>587</v>
      </c>
      <c r="F41" s="86" t="str">
        <f>VLOOKUP(E41,VIP!$A$2:$O11214,2,0)</f>
        <v>DRBR123</v>
      </c>
      <c r="G41" s="110" t="str">
        <f>VLOOKUP(E41,'LISTADO ATM'!$A$2:$B$893,2,0)</f>
        <v xml:space="preserve">ATM Cuerpo de Ayudantes Militares </v>
      </c>
      <c r="H41" s="110" t="str">
        <f>VLOOKUP(E41,VIP!$A$2:$O16135,7,FALSE)</f>
        <v>Si</v>
      </c>
      <c r="I41" s="110" t="str">
        <f>VLOOKUP(E41,VIP!$A$2:$O8100,8,FALSE)</f>
        <v>Si</v>
      </c>
      <c r="J41" s="110" t="str">
        <f>VLOOKUP(E41,VIP!$A$2:$O8050,8,FALSE)</f>
        <v>Si</v>
      </c>
      <c r="K41" s="110" t="str">
        <f>VLOOKUP(E41,VIP!$A$2:$O11624,6,0)</f>
        <v>NO</v>
      </c>
      <c r="L41" s="121" t="s">
        <v>2254</v>
      </c>
      <c r="M41" s="117" t="s">
        <v>2473</v>
      </c>
      <c r="N41" s="117" t="s">
        <v>2489</v>
      </c>
      <c r="O41" s="115" t="s">
        <v>2485</v>
      </c>
      <c r="P41" s="118"/>
      <c r="Q41" s="120" t="s">
        <v>2254</v>
      </c>
    </row>
    <row r="42" spans="1:17" ht="18" x14ac:dyDescent="0.25">
      <c r="A42" s="86" t="str">
        <f>VLOOKUP(E42,'LISTADO ATM'!$A$2:$C$894,3,0)</f>
        <v>SUR</v>
      </c>
      <c r="B42" s="115" t="s">
        <v>2506</v>
      </c>
      <c r="C42" s="116">
        <v>44206.333356481482</v>
      </c>
      <c r="D42" s="116" t="s">
        <v>2189</v>
      </c>
      <c r="E42" s="111">
        <v>592</v>
      </c>
      <c r="F42" s="86" t="str">
        <f>VLOOKUP(E42,VIP!$A$2:$O11252,2,0)</f>
        <v>DRBR081</v>
      </c>
      <c r="G42" s="110" t="str">
        <f>VLOOKUP(E42,'LISTADO ATM'!$A$2:$B$893,2,0)</f>
        <v xml:space="preserve">ATM Centro de Caja San Cristóbal I </v>
      </c>
      <c r="H42" s="110" t="str">
        <f>VLOOKUP(E42,VIP!$A$2:$O16173,7,FALSE)</f>
        <v>Si</v>
      </c>
      <c r="I42" s="110" t="str">
        <f>VLOOKUP(E42,VIP!$A$2:$O8138,8,FALSE)</f>
        <v>Si</v>
      </c>
      <c r="J42" s="110" t="str">
        <f>VLOOKUP(E42,VIP!$A$2:$O8088,8,FALSE)</f>
        <v>Si</v>
      </c>
      <c r="K42" s="110" t="str">
        <f>VLOOKUP(E42,VIP!$A$2:$O11662,6,0)</f>
        <v>SI</v>
      </c>
      <c r="L42" s="121" t="s">
        <v>2254</v>
      </c>
      <c r="M42" s="117" t="s">
        <v>2473</v>
      </c>
      <c r="N42" s="117" t="s">
        <v>2482</v>
      </c>
      <c r="O42" s="115" t="s">
        <v>2485</v>
      </c>
      <c r="P42" s="117"/>
      <c r="Q42" s="120" t="s">
        <v>2254</v>
      </c>
    </row>
    <row r="43" spans="1:17" s="88" customFormat="1" ht="18" x14ac:dyDescent="0.25">
      <c r="A43" s="86" t="str">
        <f>VLOOKUP(E43,'LISTADO ATM'!$A$2:$C$894,3,0)</f>
        <v>NORTE</v>
      </c>
      <c r="B43" s="119">
        <v>335759028</v>
      </c>
      <c r="C43" s="116">
        <v>44205.350729166668</v>
      </c>
      <c r="D43" s="116" t="s">
        <v>2190</v>
      </c>
      <c r="E43" s="111">
        <v>664</v>
      </c>
      <c r="F43" s="86" t="str">
        <f>VLOOKUP(E43,VIP!$A$2:$O11251,2,0)</f>
        <v>DRBR664</v>
      </c>
      <c r="G43" s="110" t="str">
        <f>VLOOKUP(E43,'LISTADO ATM'!$A$2:$B$893,2,0)</f>
        <v>ATM S/M Asfer (Constanza)</v>
      </c>
      <c r="H43" s="110" t="str">
        <f>VLOOKUP(E43,VIP!$A$2:$O16172,7,FALSE)</f>
        <v>N/A</v>
      </c>
      <c r="I43" s="110" t="str">
        <f>VLOOKUP(E43,VIP!$A$2:$O8137,8,FALSE)</f>
        <v>N/A</v>
      </c>
      <c r="J43" s="110" t="str">
        <f>VLOOKUP(E43,VIP!$A$2:$O8087,8,FALSE)</f>
        <v>N/A</v>
      </c>
      <c r="K43" s="110" t="str">
        <f>VLOOKUP(E43,VIP!$A$2:$O11661,6,0)</f>
        <v>N/A</v>
      </c>
      <c r="L43" s="121" t="s">
        <v>2254</v>
      </c>
      <c r="M43" s="117" t="s">
        <v>2473</v>
      </c>
      <c r="N43" s="129" t="s">
        <v>2498</v>
      </c>
      <c r="O43" s="115" t="s">
        <v>2488</v>
      </c>
      <c r="P43" s="117"/>
      <c r="Q43" s="120" t="s">
        <v>2254</v>
      </c>
    </row>
    <row r="44" spans="1:17" s="88" customFormat="1" ht="18" x14ac:dyDescent="0.25">
      <c r="A44" s="86" t="str">
        <f>VLOOKUP(E44,'LISTADO ATM'!$A$2:$C$894,3,0)</f>
        <v>DISTRITO NACIONAL</v>
      </c>
      <c r="B44" s="115" t="s">
        <v>2513</v>
      </c>
      <c r="C44" s="116">
        <v>44206.423576388886</v>
      </c>
      <c r="D44" s="116" t="s">
        <v>2189</v>
      </c>
      <c r="E44" s="111">
        <v>671</v>
      </c>
      <c r="F44" s="86" t="str">
        <f>VLOOKUP(E44,VIP!$A$2:$O11256,2,0)</f>
        <v>DRBR671</v>
      </c>
      <c r="G44" s="110" t="str">
        <f>VLOOKUP(E44,'LISTADO ATM'!$A$2:$B$893,2,0)</f>
        <v>ATM Ayuntamiento Sto. Dgo. Norte</v>
      </c>
      <c r="H44" s="110" t="str">
        <f>VLOOKUP(E44,VIP!$A$2:$O16177,7,FALSE)</f>
        <v>Si</v>
      </c>
      <c r="I44" s="110" t="str">
        <f>VLOOKUP(E44,VIP!$A$2:$O8142,8,FALSE)</f>
        <v>Si</v>
      </c>
      <c r="J44" s="110" t="str">
        <f>VLOOKUP(E44,VIP!$A$2:$O8092,8,FALSE)</f>
        <v>Si</v>
      </c>
      <c r="K44" s="110" t="str">
        <f>VLOOKUP(E44,VIP!$A$2:$O11666,6,0)</f>
        <v>NO</v>
      </c>
      <c r="L44" s="121" t="s">
        <v>2254</v>
      </c>
      <c r="M44" s="117" t="s">
        <v>2473</v>
      </c>
      <c r="N44" s="117" t="s">
        <v>2482</v>
      </c>
      <c r="O44" s="115" t="s">
        <v>2485</v>
      </c>
      <c r="P44" s="117"/>
      <c r="Q44" s="120" t="s">
        <v>2254</v>
      </c>
    </row>
    <row r="45" spans="1:17" s="88" customFormat="1" ht="18" x14ac:dyDescent="0.25">
      <c r="A45" s="86" t="str">
        <f>VLOOKUP(E45,'LISTADO ATM'!$A$2:$C$894,3,0)</f>
        <v>NORTE</v>
      </c>
      <c r="B45" s="115" t="s">
        <v>2529</v>
      </c>
      <c r="C45" s="116">
        <v>44206.508148148147</v>
      </c>
      <c r="D45" s="116" t="s">
        <v>2190</v>
      </c>
      <c r="E45" s="111">
        <v>720</v>
      </c>
      <c r="F45" s="86" t="str">
        <f>VLOOKUP(E45,VIP!$A$2:$O11292,2,0)</f>
        <v>DRBR12E</v>
      </c>
      <c r="G45" s="110" t="str">
        <f>VLOOKUP(E45,'LISTADO ATM'!$A$2:$B$893,2,0)</f>
        <v xml:space="preserve">ATM OMSA (Santiago) </v>
      </c>
      <c r="H45" s="110" t="str">
        <f>VLOOKUP(E45,VIP!$A$2:$O16213,7,FALSE)</f>
        <v>Si</v>
      </c>
      <c r="I45" s="110" t="str">
        <f>VLOOKUP(E45,VIP!$A$2:$O8178,8,FALSE)</f>
        <v>Si</v>
      </c>
      <c r="J45" s="110" t="str">
        <f>VLOOKUP(E45,VIP!$A$2:$O8128,8,FALSE)</f>
        <v>Si</v>
      </c>
      <c r="K45" s="110" t="str">
        <f>VLOOKUP(E45,VIP!$A$2:$O11702,6,0)</f>
        <v>NO</v>
      </c>
      <c r="L45" s="121" t="s">
        <v>2254</v>
      </c>
      <c r="M45" s="117" t="s">
        <v>2473</v>
      </c>
      <c r="N45" s="117" t="s">
        <v>2482</v>
      </c>
      <c r="O45" s="115" t="s">
        <v>2483</v>
      </c>
      <c r="P45" s="117"/>
      <c r="Q45" s="120" t="s">
        <v>2254</v>
      </c>
    </row>
    <row r="46" spans="1:17" ht="18" x14ac:dyDescent="0.25">
      <c r="A46" s="86" t="str">
        <f>VLOOKUP(E46,'LISTADO ATM'!$A$2:$C$894,3,0)</f>
        <v>ESTE</v>
      </c>
      <c r="B46" s="115">
        <v>335759111</v>
      </c>
      <c r="C46" s="116">
        <v>44206.200694444444</v>
      </c>
      <c r="D46" s="116" t="s">
        <v>2189</v>
      </c>
      <c r="E46" s="111">
        <v>795</v>
      </c>
      <c r="F46" s="86" t="str">
        <f>VLOOKUP(E46,VIP!$A$2:$O11250,2,0)</f>
        <v>DRBR795</v>
      </c>
      <c r="G46" s="110" t="str">
        <f>VLOOKUP(E46,'LISTADO ATM'!$A$2:$B$893,2,0)</f>
        <v xml:space="preserve">ATM UNP Guaymate (La Romana) </v>
      </c>
      <c r="H46" s="110" t="str">
        <f>VLOOKUP(E46,VIP!$A$2:$O16171,7,FALSE)</f>
        <v>Si</v>
      </c>
      <c r="I46" s="110" t="str">
        <f>VLOOKUP(E46,VIP!$A$2:$O8136,8,FALSE)</f>
        <v>Si</v>
      </c>
      <c r="J46" s="110" t="str">
        <f>VLOOKUP(E46,VIP!$A$2:$O8086,8,FALSE)</f>
        <v>Si</v>
      </c>
      <c r="K46" s="110" t="str">
        <f>VLOOKUP(E46,VIP!$A$2:$O11660,6,0)</f>
        <v>NO</v>
      </c>
      <c r="L46" s="121" t="s">
        <v>2254</v>
      </c>
      <c r="M46" s="117" t="s">
        <v>2473</v>
      </c>
      <c r="N46" s="117" t="s">
        <v>2482</v>
      </c>
      <c r="O46" s="115" t="s">
        <v>2485</v>
      </c>
      <c r="P46" s="117"/>
      <c r="Q46" s="120" t="s">
        <v>2254</v>
      </c>
    </row>
    <row r="47" spans="1:17" ht="18" x14ac:dyDescent="0.25">
      <c r="A47" s="86" t="str">
        <f>VLOOKUP(E47,'LISTADO ATM'!$A$2:$C$894,3,0)</f>
        <v>DISTRITO NACIONAL</v>
      </c>
      <c r="B47" s="119">
        <v>335759076</v>
      </c>
      <c r="C47" s="116">
        <v>44205.548483796294</v>
      </c>
      <c r="D47" s="116" t="s">
        <v>2189</v>
      </c>
      <c r="E47" s="111">
        <v>841</v>
      </c>
      <c r="F47" s="86" t="str">
        <f>VLOOKUP(E47,VIP!$A$2:$O11251,2,0)</f>
        <v>DRBR841</v>
      </c>
      <c r="G47" s="110" t="str">
        <f>VLOOKUP(E47,'LISTADO ATM'!$A$2:$B$893,2,0)</f>
        <v xml:space="preserve">ATM CEA </v>
      </c>
      <c r="H47" s="110" t="str">
        <f>VLOOKUP(E47,VIP!$A$2:$O16172,7,FALSE)</f>
        <v>Si</v>
      </c>
      <c r="I47" s="110" t="str">
        <f>VLOOKUP(E47,VIP!$A$2:$O8137,8,FALSE)</f>
        <v>No</v>
      </c>
      <c r="J47" s="110" t="str">
        <f>VLOOKUP(E47,VIP!$A$2:$O8087,8,FALSE)</f>
        <v>No</v>
      </c>
      <c r="K47" s="110" t="str">
        <f>VLOOKUP(E47,VIP!$A$2:$O11661,6,0)</f>
        <v>NO</v>
      </c>
      <c r="L47" s="121" t="s">
        <v>2254</v>
      </c>
      <c r="M47" s="117" t="s">
        <v>2473</v>
      </c>
      <c r="N47" s="117" t="s">
        <v>2482</v>
      </c>
      <c r="O47" s="115" t="s">
        <v>2485</v>
      </c>
      <c r="P47" s="117"/>
      <c r="Q47" s="120" t="s">
        <v>2254</v>
      </c>
    </row>
    <row r="48" spans="1:17" ht="18" x14ac:dyDescent="0.25">
      <c r="A48" s="86" t="str">
        <f>VLOOKUP(E48,'LISTADO ATM'!$A$2:$C$894,3,0)</f>
        <v>SUR</v>
      </c>
      <c r="B48" s="115" t="s">
        <v>2505</v>
      </c>
      <c r="C48" s="116">
        <v>44206.334432870368</v>
      </c>
      <c r="D48" s="116" t="s">
        <v>2189</v>
      </c>
      <c r="E48" s="111">
        <v>873</v>
      </c>
      <c r="F48" s="86" t="str">
        <f>VLOOKUP(E48,VIP!$A$2:$O11251,2,0)</f>
        <v>DRBR873</v>
      </c>
      <c r="G48" s="110" t="str">
        <f>VLOOKUP(E48,'LISTADO ATM'!$A$2:$B$893,2,0)</f>
        <v xml:space="preserve">ATM Centro de Caja San Cristóbal II </v>
      </c>
      <c r="H48" s="110" t="str">
        <f>VLOOKUP(E48,VIP!$A$2:$O16172,7,FALSE)</f>
        <v>Si</v>
      </c>
      <c r="I48" s="110" t="str">
        <f>VLOOKUP(E48,VIP!$A$2:$O8137,8,FALSE)</f>
        <v>Si</v>
      </c>
      <c r="J48" s="110" t="str">
        <f>VLOOKUP(E48,VIP!$A$2:$O8087,8,FALSE)</f>
        <v>Si</v>
      </c>
      <c r="K48" s="110" t="str">
        <f>VLOOKUP(E48,VIP!$A$2:$O11661,6,0)</f>
        <v>SI</v>
      </c>
      <c r="L48" s="121" t="s">
        <v>2254</v>
      </c>
      <c r="M48" s="117" t="s">
        <v>2473</v>
      </c>
      <c r="N48" s="117" t="s">
        <v>2482</v>
      </c>
      <c r="O48" s="115" t="s">
        <v>2485</v>
      </c>
      <c r="P48" s="117"/>
      <c r="Q48" s="120" t="s">
        <v>2254</v>
      </c>
    </row>
    <row r="49" spans="1:17" ht="18" x14ac:dyDescent="0.25">
      <c r="A49" s="86" t="str">
        <f>VLOOKUP(E49,'LISTADO ATM'!$A$2:$C$894,3,0)</f>
        <v>SUR</v>
      </c>
      <c r="B49" s="115">
        <v>335759109</v>
      </c>
      <c r="C49" s="116">
        <v>44206.005555555559</v>
      </c>
      <c r="D49" s="116" t="s">
        <v>2189</v>
      </c>
      <c r="E49" s="111">
        <v>995</v>
      </c>
      <c r="F49" s="86" t="str">
        <f>VLOOKUP(E49,VIP!$A$2:$O11248,2,0)</f>
        <v>DRBR545</v>
      </c>
      <c r="G49" s="110" t="str">
        <f>VLOOKUP(E49,'LISTADO ATM'!$A$2:$B$893,2,0)</f>
        <v xml:space="preserve">ATM Oficina San Cristobal III (Lobby) </v>
      </c>
      <c r="H49" s="110" t="str">
        <f>VLOOKUP(E49,VIP!$A$2:$O16169,7,FALSE)</f>
        <v>Si</v>
      </c>
      <c r="I49" s="110" t="str">
        <f>VLOOKUP(E49,VIP!$A$2:$O8134,8,FALSE)</f>
        <v>No</v>
      </c>
      <c r="J49" s="110" t="str">
        <f>VLOOKUP(E49,VIP!$A$2:$O8084,8,FALSE)</f>
        <v>No</v>
      </c>
      <c r="K49" s="110" t="str">
        <f>VLOOKUP(E49,VIP!$A$2:$O11658,6,0)</f>
        <v>NO</v>
      </c>
      <c r="L49" s="121" t="s">
        <v>2254</v>
      </c>
      <c r="M49" s="117" t="s">
        <v>2473</v>
      </c>
      <c r="N49" s="117" t="s">
        <v>2482</v>
      </c>
      <c r="O49" s="115" t="s">
        <v>2485</v>
      </c>
      <c r="P49" s="117"/>
      <c r="Q49" s="120" t="s">
        <v>2254</v>
      </c>
    </row>
    <row r="50" spans="1:17" ht="18" x14ac:dyDescent="0.25">
      <c r="A50" s="86" t="str">
        <f>VLOOKUP(E50,'LISTADO ATM'!$A$2:$C$894,3,0)</f>
        <v>NORTE</v>
      </c>
      <c r="B50" s="115" t="s">
        <v>2522</v>
      </c>
      <c r="C50" s="116">
        <v>44206.358310185184</v>
      </c>
      <c r="D50" s="116" t="s">
        <v>2480</v>
      </c>
      <c r="E50" s="111">
        <v>8</v>
      </c>
      <c r="F50" s="86" t="str">
        <f>VLOOKUP(E50,VIP!$A$2:$O11266,2,0)</f>
        <v>DRBR008</v>
      </c>
      <c r="G50" s="110" t="str">
        <f>VLOOKUP(E50,'LISTADO ATM'!$A$2:$B$893,2,0)</f>
        <v>ATM Autoservicio Yaque</v>
      </c>
      <c r="H50" s="110" t="str">
        <f>VLOOKUP(E50,VIP!$A$2:$O16187,7,FALSE)</f>
        <v>Si</v>
      </c>
      <c r="I50" s="110" t="str">
        <f>VLOOKUP(E50,VIP!$A$2:$O8152,8,FALSE)</f>
        <v>Si</v>
      </c>
      <c r="J50" s="110" t="str">
        <f>VLOOKUP(E50,VIP!$A$2:$O8102,8,FALSE)</f>
        <v>Si</v>
      </c>
      <c r="K50" s="110" t="str">
        <f>VLOOKUP(E50,VIP!$A$2:$O11676,6,0)</f>
        <v>NO</v>
      </c>
      <c r="L50" s="121" t="s">
        <v>2496</v>
      </c>
      <c r="M50" s="117" t="s">
        <v>2473</v>
      </c>
      <c r="N50" s="117" t="s">
        <v>2482</v>
      </c>
      <c r="O50" s="115" t="s">
        <v>2486</v>
      </c>
      <c r="P50" s="117"/>
      <c r="Q50" s="120" t="s">
        <v>2496</v>
      </c>
    </row>
    <row r="51" spans="1:17" ht="18" x14ac:dyDescent="0.25">
      <c r="A51" s="86" t="str">
        <f>VLOOKUP(E51,'LISTADO ATM'!$A$2:$C$894,3,0)</f>
        <v>ESTE</v>
      </c>
      <c r="B51" s="115" t="s">
        <v>2526</v>
      </c>
      <c r="C51" s="116">
        <v>44206.524328703701</v>
      </c>
      <c r="D51" s="116" t="s">
        <v>2477</v>
      </c>
      <c r="E51" s="111">
        <v>330</v>
      </c>
      <c r="F51" s="86" t="str">
        <f>VLOOKUP(E51,VIP!$A$2:$O11289,2,0)</f>
        <v>DRBR330</v>
      </c>
      <c r="G51" s="110" t="str">
        <f>VLOOKUP(E51,'LISTADO ATM'!$A$2:$B$893,2,0)</f>
        <v xml:space="preserve">ATM Oficina Boulevard (Higuey) </v>
      </c>
      <c r="H51" s="110" t="str">
        <f>VLOOKUP(E51,VIP!$A$2:$O16210,7,FALSE)</f>
        <v>Si</v>
      </c>
      <c r="I51" s="110" t="str">
        <f>VLOOKUP(E51,VIP!$A$2:$O8175,8,FALSE)</f>
        <v>Si</v>
      </c>
      <c r="J51" s="110" t="str">
        <f>VLOOKUP(E51,VIP!$A$2:$O8125,8,FALSE)</f>
        <v>Si</v>
      </c>
      <c r="K51" s="110" t="str">
        <f>VLOOKUP(E51,VIP!$A$2:$O11699,6,0)</f>
        <v>SI</v>
      </c>
      <c r="L51" s="121" t="s">
        <v>2496</v>
      </c>
      <c r="M51" s="117" t="s">
        <v>2473</v>
      </c>
      <c r="N51" s="117" t="s">
        <v>2482</v>
      </c>
      <c r="O51" s="115" t="s">
        <v>2484</v>
      </c>
      <c r="P51" s="117"/>
      <c r="Q51" s="120" t="s">
        <v>2496</v>
      </c>
    </row>
    <row r="52" spans="1:17" ht="18" x14ac:dyDescent="0.25">
      <c r="A52" s="86" t="str">
        <f>VLOOKUP(E52,'LISTADO ATM'!$A$2:$C$894,3,0)</f>
        <v>DISTRITO NACIONAL</v>
      </c>
      <c r="B52" s="119">
        <v>335758102</v>
      </c>
      <c r="C52" s="116">
        <v>44204.426423611112</v>
      </c>
      <c r="D52" s="116" t="s">
        <v>2477</v>
      </c>
      <c r="E52" s="111">
        <v>836</v>
      </c>
      <c r="F52" s="86" t="str">
        <f>VLOOKUP(E52,VIP!$A$2:$O11217,2,0)</f>
        <v>DRBR836</v>
      </c>
      <c r="G52" s="110" t="str">
        <f>VLOOKUP(E52,'LISTADO ATM'!$A$2:$B$893,2,0)</f>
        <v xml:space="preserve">ATM UNP Plaza Luperón </v>
      </c>
      <c r="H52" s="110" t="str">
        <f>VLOOKUP(E52,VIP!$A$2:$O16138,7,FALSE)</f>
        <v>Si</v>
      </c>
      <c r="I52" s="110" t="str">
        <f>VLOOKUP(E52,VIP!$A$2:$O8103,8,FALSE)</f>
        <v>Si</v>
      </c>
      <c r="J52" s="110" t="str">
        <f>VLOOKUP(E52,VIP!$A$2:$O8053,8,FALSE)</f>
        <v>Si</v>
      </c>
      <c r="K52" s="110" t="str">
        <f>VLOOKUP(E52,VIP!$A$2:$O11627,6,0)</f>
        <v>NO</v>
      </c>
      <c r="L52" s="121" t="s">
        <v>2496</v>
      </c>
      <c r="M52" s="117" t="s">
        <v>2473</v>
      </c>
      <c r="N52" s="117" t="s">
        <v>2482</v>
      </c>
      <c r="O52" s="115" t="s">
        <v>2484</v>
      </c>
      <c r="P52" s="117"/>
      <c r="Q52" s="120" t="s">
        <v>2496</v>
      </c>
    </row>
    <row r="53" spans="1:17" ht="18" x14ac:dyDescent="0.25">
      <c r="A53" s="86" t="str">
        <f>VLOOKUP(E53,'LISTADO ATM'!$A$2:$C$894,3,0)</f>
        <v>DISTRITO NACIONAL</v>
      </c>
      <c r="B53" s="119">
        <v>335758933</v>
      </c>
      <c r="C53" s="116">
        <v>44204.712326388886</v>
      </c>
      <c r="D53" s="116" t="s">
        <v>2477</v>
      </c>
      <c r="E53" s="111">
        <v>946</v>
      </c>
      <c r="F53" s="86" t="str">
        <f>VLOOKUP(E53,VIP!$A$2:$O11223,2,0)</f>
        <v>DRBR24R</v>
      </c>
      <c r="G53" s="110" t="str">
        <f>VLOOKUP(E53,'LISTADO ATM'!$A$2:$B$893,2,0)</f>
        <v xml:space="preserve">ATM Oficina Núñez de Cáceres I </v>
      </c>
      <c r="H53" s="110" t="str">
        <f>VLOOKUP(E53,VIP!$A$2:$O16144,7,FALSE)</f>
        <v>Si</v>
      </c>
      <c r="I53" s="110" t="str">
        <f>VLOOKUP(E53,VIP!$A$2:$O8109,8,FALSE)</f>
        <v>Si</v>
      </c>
      <c r="J53" s="110" t="str">
        <f>VLOOKUP(E53,VIP!$A$2:$O8059,8,FALSE)</f>
        <v>Si</v>
      </c>
      <c r="K53" s="110" t="str">
        <f>VLOOKUP(E53,VIP!$A$2:$O11633,6,0)</f>
        <v>NO</v>
      </c>
      <c r="L53" s="121" t="s">
        <v>2496</v>
      </c>
      <c r="M53" s="117" t="s">
        <v>2473</v>
      </c>
      <c r="N53" s="117" t="s">
        <v>2482</v>
      </c>
      <c r="O53" s="115" t="s">
        <v>2484</v>
      </c>
      <c r="P53" s="117"/>
      <c r="Q53" s="120" t="s">
        <v>2496</v>
      </c>
    </row>
    <row r="54" spans="1:17" ht="18" x14ac:dyDescent="0.25">
      <c r="A54" s="86" t="str">
        <f>VLOOKUP(E54,'LISTADO ATM'!$A$2:$C$894,3,0)</f>
        <v>NORTE</v>
      </c>
      <c r="B54" s="119">
        <v>335758066</v>
      </c>
      <c r="C54" s="116">
        <v>44204.413900462961</v>
      </c>
      <c r="D54" s="116" t="s">
        <v>2480</v>
      </c>
      <c r="E54" s="111">
        <v>990</v>
      </c>
      <c r="F54" s="86" t="str">
        <f>VLOOKUP(E54,VIP!$A$2:$O11218,2,0)</f>
        <v>DRBR742</v>
      </c>
      <c r="G54" s="110" t="str">
        <f>VLOOKUP(E54,'LISTADO ATM'!$A$2:$B$893,2,0)</f>
        <v xml:space="preserve">ATM Autoservicio Bonao II </v>
      </c>
      <c r="H54" s="110" t="str">
        <f>VLOOKUP(E54,VIP!$A$2:$O16139,7,FALSE)</f>
        <v>Si</v>
      </c>
      <c r="I54" s="110" t="str">
        <f>VLOOKUP(E54,VIP!$A$2:$O8104,8,FALSE)</f>
        <v>Si</v>
      </c>
      <c r="J54" s="110" t="str">
        <f>VLOOKUP(E54,VIP!$A$2:$O8054,8,FALSE)</f>
        <v>Si</v>
      </c>
      <c r="K54" s="110" t="str">
        <f>VLOOKUP(E54,VIP!$A$2:$O11628,6,0)</f>
        <v>NO</v>
      </c>
      <c r="L54" s="121" t="s">
        <v>2497</v>
      </c>
      <c r="M54" s="117" t="s">
        <v>2473</v>
      </c>
      <c r="N54" s="117" t="s">
        <v>2482</v>
      </c>
      <c r="O54" s="115" t="s">
        <v>2486</v>
      </c>
      <c r="P54" s="117"/>
      <c r="Q54" s="120" t="s">
        <v>2497</v>
      </c>
    </row>
    <row r="55" spans="1:17" ht="18" x14ac:dyDescent="0.25">
      <c r="A55" s="86" t="str">
        <f>VLOOKUP(E55,'LISTADO ATM'!$A$2:$C$894,3,0)</f>
        <v>SUR</v>
      </c>
      <c r="B55" s="115" t="s">
        <v>2525</v>
      </c>
      <c r="C55" s="116">
        <v>44206.527268518519</v>
      </c>
      <c r="D55" s="116" t="s">
        <v>2189</v>
      </c>
      <c r="E55" s="111">
        <v>5</v>
      </c>
      <c r="F55" s="86" t="str">
        <f>VLOOKUP(E55,VIP!$A$2:$O11288,2,0)</f>
        <v>DRBR005</v>
      </c>
      <c r="G55" s="110" t="str">
        <f>VLOOKUP(E55,'LISTADO ATM'!$A$2:$B$893,2,0)</f>
        <v>ATM Oficina Autoservicio Villa Ofelia (San Juan)</v>
      </c>
      <c r="H55" s="110" t="str">
        <f>VLOOKUP(E55,VIP!$A$2:$O16209,7,FALSE)</f>
        <v>Si</v>
      </c>
      <c r="I55" s="110" t="str">
        <f>VLOOKUP(E55,VIP!$A$2:$O8174,8,FALSE)</f>
        <v>Si</v>
      </c>
      <c r="J55" s="110" t="str">
        <f>VLOOKUP(E55,VIP!$A$2:$O8124,8,FALSE)</f>
        <v>Si</v>
      </c>
      <c r="K55" s="110" t="str">
        <f>VLOOKUP(E55,VIP!$A$2:$O11698,6,0)</f>
        <v>NO</v>
      </c>
      <c r="L55" s="121" t="s">
        <v>2532</v>
      </c>
      <c r="M55" s="117" t="s">
        <v>2473</v>
      </c>
      <c r="N55" s="117" t="s">
        <v>2482</v>
      </c>
      <c r="O55" s="115" t="s">
        <v>2485</v>
      </c>
      <c r="P55" s="117"/>
      <c r="Q55" s="120" t="s">
        <v>2532</v>
      </c>
    </row>
    <row r="56" spans="1:17" ht="18" x14ac:dyDescent="0.25">
      <c r="A56" s="86" t="str">
        <f>VLOOKUP(E56,'LISTADO ATM'!$A$2:$C$894,3,0)</f>
        <v>DISTRITO NACIONAL</v>
      </c>
      <c r="B56" s="115" t="s">
        <v>2527</v>
      </c>
      <c r="C56" s="116">
        <v>44206.509965277779</v>
      </c>
      <c r="D56" s="116" t="s">
        <v>2189</v>
      </c>
      <c r="E56" s="111">
        <v>85</v>
      </c>
      <c r="F56" s="86" t="str">
        <f>VLOOKUP(E56,VIP!$A$2:$O11290,2,0)</f>
        <v>DRBR085</v>
      </c>
      <c r="G56" s="110" t="str">
        <f>VLOOKUP(E56,'LISTADO ATM'!$A$2:$B$893,2,0)</f>
        <v xml:space="preserve">ATM Oficina San Isidro (Fuerza Aérea) </v>
      </c>
      <c r="H56" s="110" t="str">
        <f>VLOOKUP(E56,VIP!$A$2:$O16211,7,FALSE)</f>
        <v>Si</v>
      </c>
      <c r="I56" s="110" t="str">
        <f>VLOOKUP(E56,VIP!$A$2:$O8176,8,FALSE)</f>
        <v>Si</v>
      </c>
      <c r="J56" s="110" t="str">
        <f>VLOOKUP(E56,VIP!$A$2:$O8126,8,FALSE)</f>
        <v>Si</v>
      </c>
      <c r="K56" s="110" t="str">
        <f>VLOOKUP(E56,VIP!$A$2:$O11700,6,0)</f>
        <v>NO</v>
      </c>
      <c r="L56" s="121" t="s">
        <v>2532</v>
      </c>
      <c r="M56" s="117" t="s">
        <v>2473</v>
      </c>
      <c r="N56" s="117" t="s">
        <v>2482</v>
      </c>
      <c r="O56" s="115" t="s">
        <v>2485</v>
      </c>
      <c r="P56" s="117"/>
      <c r="Q56" s="120" t="s">
        <v>2532</v>
      </c>
    </row>
    <row r="57" spans="1:17" ht="18" x14ac:dyDescent="0.25">
      <c r="A57" s="86" t="str">
        <f>VLOOKUP(E57,'LISTADO ATM'!$A$2:$C$894,3,0)</f>
        <v>DISTRITO NACIONAL</v>
      </c>
      <c r="B57" s="115" t="s">
        <v>2531</v>
      </c>
      <c r="C57" s="116">
        <v>44206.491203703707</v>
      </c>
      <c r="D57" s="116" t="s">
        <v>2477</v>
      </c>
      <c r="E57" s="111">
        <v>302</v>
      </c>
      <c r="F57" s="86" t="str">
        <f>VLOOKUP(E57,VIP!$A$2:$O11294,2,0)</f>
        <v>DRBR302</v>
      </c>
      <c r="G57" s="110" t="str">
        <f>VLOOKUP(E57,'LISTADO ATM'!$A$2:$B$893,2,0)</f>
        <v xml:space="preserve">ATM S/M Aprezio Los Mameyes  </v>
      </c>
      <c r="H57" s="110" t="str">
        <f>VLOOKUP(E57,VIP!$A$2:$O16215,7,FALSE)</f>
        <v>Si</v>
      </c>
      <c r="I57" s="110" t="str">
        <f>VLOOKUP(E57,VIP!$A$2:$O8180,8,FALSE)</f>
        <v>Si</v>
      </c>
      <c r="J57" s="110" t="str">
        <f>VLOOKUP(E57,VIP!$A$2:$O8130,8,FALSE)</f>
        <v>Si</v>
      </c>
      <c r="K57" s="110" t="str">
        <f>VLOOKUP(E57,VIP!$A$2:$O11704,6,0)</f>
        <v>NO</v>
      </c>
      <c r="L57" s="121" t="s">
        <v>2466</v>
      </c>
      <c r="M57" s="117" t="s">
        <v>2473</v>
      </c>
      <c r="N57" s="117" t="s">
        <v>2482</v>
      </c>
      <c r="O57" s="115" t="s">
        <v>2484</v>
      </c>
      <c r="P57" s="117"/>
      <c r="Q57" s="120" t="s">
        <v>2466</v>
      </c>
    </row>
    <row r="58" spans="1:17" ht="18" x14ac:dyDescent="0.25">
      <c r="A58" s="86" t="str">
        <f>VLOOKUP(E58,'LISTADO ATM'!$A$2:$C$894,3,0)</f>
        <v>NORTE</v>
      </c>
      <c r="B58" s="115" t="s">
        <v>2511</v>
      </c>
      <c r="C58" s="116">
        <v>44206.45921296296</v>
      </c>
      <c r="D58" s="116" t="s">
        <v>2480</v>
      </c>
      <c r="E58" s="111">
        <v>315</v>
      </c>
      <c r="F58" s="86" t="str">
        <f>VLOOKUP(E58,VIP!$A$2:$O11254,2,0)</f>
        <v>DRBR315</v>
      </c>
      <c r="G58" s="110" t="str">
        <f>VLOOKUP(E58,'LISTADO ATM'!$A$2:$B$893,2,0)</f>
        <v xml:space="preserve">ATM Oficina Estrella Sadalá </v>
      </c>
      <c r="H58" s="110" t="str">
        <f>VLOOKUP(E58,VIP!$A$2:$O16175,7,FALSE)</f>
        <v>Si</v>
      </c>
      <c r="I58" s="110" t="str">
        <f>VLOOKUP(E58,VIP!$A$2:$O8140,8,FALSE)</f>
        <v>Si</v>
      </c>
      <c r="J58" s="110" t="str">
        <f>VLOOKUP(E58,VIP!$A$2:$O8090,8,FALSE)</f>
        <v>Si</v>
      </c>
      <c r="K58" s="110" t="str">
        <f>VLOOKUP(E58,VIP!$A$2:$O11664,6,0)</f>
        <v>NO</v>
      </c>
      <c r="L58" s="121" t="s">
        <v>2466</v>
      </c>
      <c r="M58" s="117" t="s">
        <v>2473</v>
      </c>
      <c r="N58" s="117" t="s">
        <v>2482</v>
      </c>
      <c r="O58" s="115" t="s">
        <v>2486</v>
      </c>
      <c r="P58" s="117"/>
      <c r="Q58" s="120" t="s">
        <v>2466</v>
      </c>
    </row>
    <row r="59" spans="1:17" ht="18" x14ac:dyDescent="0.25">
      <c r="A59" s="86" t="str">
        <f>VLOOKUP(E59,'LISTADO ATM'!$A$2:$C$894,3,0)</f>
        <v>NORTE</v>
      </c>
      <c r="B59" s="115" t="s">
        <v>2510</v>
      </c>
      <c r="C59" s="116">
        <v>44206.463240740741</v>
      </c>
      <c r="D59" s="116" t="s">
        <v>2480</v>
      </c>
      <c r="E59" s="111">
        <v>703</v>
      </c>
      <c r="F59" s="86" t="str">
        <f>VLOOKUP(E59,VIP!$A$2:$O11253,2,0)</f>
        <v>DRBR703</v>
      </c>
      <c r="G59" s="110" t="str">
        <f>VLOOKUP(E59,'LISTADO ATM'!$A$2:$B$893,2,0)</f>
        <v xml:space="preserve">ATM Oficina El Mamey Los Hidalgos </v>
      </c>
      <c r="H59" s="110" t="str">
        <f>VLOOKUP(E59,VIP!$A$2:$O16174,7,FALSE)</f>
        <v>Si</v>
      </c>
      <c r="I59" s="110" t="str">
        <f>VLOOKUP(E59,VIP!$A$2:$O8139,8,FALSE)</f>
        <v>Si</v>
      </c>
      <c r="J59" s="110" t="str">
        <f>VLOOKUP(E59,VIP!$A$2:$O8089,8,FALSE)</f>
        <v>Si</v>
      </c>
      <c r="K59" s="110" t="str">
        <f>VLOOKUP(E59,VIP!$A$2:$O11663,6,0)</f>
        <v>NO</v>
      </c>
      <c r="L59" s="121" t="s">
        <v>2466</v>
      </c>
      <c r="M59" s="117" t="s">
        <v>2473</v>
      </c>
      <c r="N59" s="117" t="s">
        <v>2482</v>
      </c>
      <c r="O59" s="115" t="s">
        <v>2486</v>
      </c>
      <c r="P59" s="117"/>
      <c r="Q59" s="120" t="s">
        <v>2466</v>
      </c>
    </row>
    <row r="60" spans="1:17" ht="18" x14ac:dyDescent="0.25">
      <c r="A60" s="86" t="str">
        <f>VLOOKUP(E60,'LISTADO ATM'!$A$2:$C$894,3,0)</f>
        <v>DISTRITO NACIONAL</v>
      </c>
      <c r="B60" s="119">
        <v>335758598</v>
      </c>
      <c r="C60" s="116">
        <v>44204.586863425924</v>
      </c>
      <c r="D60" s="116" t="s">
        <v>2477</v>
      </c>
      <c r="E60" s="111">
        <v>834</v>
      </c>
      <c r="F60" s="86" t="str">
        <f>VLOOKUP(E60,VIP!$A$2:$O11223,2,0)</f>
        <v>DRBR834</v>
      </c>
      <c r="G60" s="110" t="str">
        <f>VLOOKUP(E60,'LISTADO ATM'!$A$2:$B$893,2,0)</f>
        <v xml:space="preserve">ATM Centro Médico Moderno </v>
      </c>
      <c r="H60" s="110" t="str">
        <f>VLOOKUP(E60,VIP!$A$2:$O16144,7,FALSE)</f>
        <v>Si</v>
      </c>
      <c r="I60" s="110" t="str">
        <f>VLOOKUP(E60,VIP!$A$2:$O8109,8,FALSE)</f>
        <v>Si</v>
      </c>
      <c r="J60" s="110" t="str">
        <f>VLOOKUP(E60,VIP!$A$2:$O8059,8,FALSE)</f>
        <v>Si</v>
      </c>
      <c r="K60" s="110" t="str">
        <f>VLOOKUP(E60,VIP!$A$2:$O11633,6,0)</f>
        <v>NO</v>
      </c>
      <c r="L60" s="121" t="s">
        <v>2466</v>
      </c>
      <c r="M60" s="117" t="s">
        <v>2473</v>
      </c>
      <c r="N60" s="117" t="s">
        <v>2482</v>
      </c>
      <c r="O60" s="115" t="s">
        <v>2484</v>
      </c>
      <c r="P60" s="117"/>
      <c r="Q60" s="120" t="s">
        <v>2466</v>
      </c>
    </row>
    <row r="61" spans="1:17" ht="18" x14ac:dyDescent="0.25">
      <c r="A61" s="86" t="str">
        <f>VLOOKUP(E61,'LISTADO ATM'!$A$2:$C$894,3,0)</f>
        <v>NORTE</v>
      </c>
      <c r="B61" s="115" t="s">
        <v>2509</v>
      </c>
      <c r="C61" s="116">
        <v>44206.465902777774</v>
      </c>
      <c r="D61" s="116" t="s">
        <v>2477</v>
      </c>
      <c r="E61" s="111">
        <v>851</v>
      </c>
      <c r="F61" s="86" t="str">
        <f>VLOOKUP(E61,VIP!$A$2:$O11252,2,0)</f>
        <v>DRBR851</v>
      </c>
      <c r="G61" s="110" t="str">
        <f>VLOOKUP(E61,'LISTADO ATM'!$A$2:$B$893,2,0)</f>
        <v xml:space="preserve">ATM Hospital Vinicio Calventi </v>
      </c>
      <c r="H61" s="110" t="str">
        <f>VLOOKUP(E61,VIP!$A$2:$O16173,7,FALSE)</f>
        <v>Si</v>
      </c>
      <c r="I61" s="110" t="str">
        <f>VLOOKUP(E61,VIP!$A$2:$O8138,8,FALSE)</f>
        <v>Si</v>
      </c>
      <c r="J61" s="110" t="str">
        <f>VLOOKUP(E61,VIP!$A$2:$O8088,8,FALSE)</f>
        <v>Si</v>
      </c>
      <c r="K61" s="110" t="str">
        <f>VLOOKUP(E61,VIP!$A$2:$O11662,6,0)</f>
        <v>NO</v>
      </c>
      <c r="L61" s="121" t="s">
        <v>2466</v>
      </c>
      <c r="M61" s="117" t="s">
        <v>2473</v>
      </c>
      <c r="N61" s="117" t="s">
        <v>2482</v>
      </c>
      <c r="O61" s="115" t="s">
        <v>2484</v>
      </c>
      <c r="P61" s="117"/>
      <c r="Q61" s="120" t="s">
        <v>2466</v>
      </c>
    </row>
    <row r="62" spans="1:17" ht="18" x14ac:dyDescent="0.25">
      <c r="A62" s="86" t="str">
        <f>VLOOKUP(E62,'LISTADO ATM'!$A$2:$C$894,3,0)</f>
        <v>DISTRITO NACIONAL</v>
      </c>
      <c r="B62" s="119">
        <v>335758707</v>
      </c>
      <c r="C62" s="116">
        <v>44204.618275462963</v>
      </c>
      <c r="D62" s="116" t="s">
        <v>2477</v>
      </c>
      <c r="E62" s="111">
        <v>884</v>
      </c>
      <c r="F62" s="86" t="str">
        <f>VLOOKUP(E62,VIP!$A$2:$O11241,2,0)</f>
        <v>DRBR884</v>
      </c>
      <c r="G62" s="110" t="str">
        <f>VLOOKUP(E62,'LISTADO ATM'!$A$2:$B$893,2,0)</f>
        <v xml:space="preserve">ATM UNP Olé Sabana Perdida </v>
      </c>
      <c r="H62" s="110" t="str">
        <f>VLOOKUP(E62,VIP!$A$2:$O16162,7,FALSE)</f>
        <v>Si</v>
      </c>
      <c r="I62" s="110" t="str">
        <f>VLOOKUP(E62,VIP!$A$2:$O8127,8,FALSE)</f>
        <v>Si</v>
      </c>
      <c r="J62" s="110" t="str">
        <f>VLOOKUP(E62,VIP!$A$2:$O8077,8,FALSE)</f>
        <v>Si</v>
      </c>
      <c r="K62" s="110" t="str">
        <f>VLOOKUP(E62,VIP!$A$2:$O11651,6,0)</f>
        <v>NO</v>
      </c>
      <c r="L62" s="121" t="s">
        <v>2466</v>
      </c>
      <c r="M62" s="117" t="s">
        <v>2473</v>
      </c>
      <c r="N62" s="117" t="s">
        <v>2482</v>
      </c>
      <c r="O62" s="115" t="s">
        <v>2484</v>
      </c>
      <c r="P62" s="117"/>
      <c r="Q62" s="120" t="s">
        <v>2466</v>
      </c>
    </row>
    <row r="63" spans="1:17" ht="18" x14ac:dyDescent="0.25">
      <c r="A63" s="86" t="str">
        <f>VLOOKUP(E63,'LISTADO ATM'!$A$2:$C$894,3,0)</f>
        <v>DISTRITO NACIONAL</v>
      </c>
      <c r="B63" s="115" t="s">
        <v>2518</v>
      </c>
      <c r="C63" s="116">
        <v>44206.409502314818</v>
      </c>
      <c r="D63" s="116" t="s">
        <v>2477</v>
      </c>
      <c r="E63" s="111">
        <v>889</v>
      </c>
      <c r="F63" s="86" t="str">
        <f>VLOOKUP(E63,VIP!$A$2:$O11261,2,0)</f>
        <v>DRBR889</v>
      </c>
      <c r="G63" s="110" t="str">
        <f>VLOOKUP(E63,'LISTADO ATM'!$A$2:$B$893,2,0)</f>
        <v>ATM Oficina Plaza Lama Máximo Gómez II</v>
      </c>
      <c r="H63" s="110" t="str">
        <f>VLOOKUP(E63,VIP!$A$2:$O16182,7,FALSE)</f>
        <v>Si</v>
      </c>
      <c r="I63" s="110" t="str">
        <f>VLOOKUP(E63,VIP!$A$2:$O8147,8,FALSE)</f>
        <v>Si</v>
      </c>
      <c r="J63" s="110" t="str">
        <f>VLOOKUP(E63,VIP!$A$2:$O8097,8,FALSE)</f>
        <v>Si</v>
      </c>
      <c r="K63" s="110" t="str">
        <f>VLOOKUP(E63,VIP!$A$2:$O11671,6,0)</f>
        <v>NO</v>
      </c>
      <c r="L63" s="121" t="s">
        <v>2466</v>
      </c>
      <c r="M63" s="117" t="s">
        <v>2473</v>
      </c>
      <c r="N63" s="117" t="s">
        <v>2482</v>
      </c>
      <c r="O63" s="115" t="s">
        <v>2484</v>
      </c>
      <c r="P63" s="117"/>
      <c r="Q63" s="120" t="s">
        <v>2466</v>
      </c>
    </row>
    <row r="64" spans="1:17" ht="18" x14ac:dyDescent="0.25">
      <c r="A64" s="86" t="str">
        <f>VLOOKUP(E64,'LISTADO ATM'!$A$2:$C$894,3,0)</f>
        <v>DISTRITO NACIONAL</v>
      </c>
      <c r="B64" s="119">
        <v>335758497</v>
      </c>
      <c r="C64" s="116">
        <v>44204.536122685182</v>
      </c>
      <c r="D64" s="116" t="s">
        <v>2477</v>
      </c>
      <c r="E64" s="111">
        <v>165</v>
      </c>
      <c r="F64" s="86" t="str">
        <f>VLOOKUP(E64,VIP!$A$2:$O11222,2,0)</f>
        <v>DRBR165</v>
      </c>
      <c r="G64" s="110" t="str">
        <f>VLOOKUP(E64,'LISTADO ATM'!$A$2:$B$893,2,0)</f>
        <v>ATM Autoservicio Megacentro</v>
      </c>
      <c r="H64" s="110" t="str">
        <f>VLOOKUP(E64,VIP!$A$2:$O16143,7,FALSE)</f>
        <v>Si</v>
      </c>
      <c r="I64" s="110" t="str">
        <f>VLOOKUP(E64,VIP!$A$2:$O8108,8,FALSE)</f>
        <v>Si</v>
      </c>
      <c r="J64" s="110" t="str">
        <f>VLOOKUP(E64,VIP!$A$2:$O8058,8,FALSE)</f>
        <v>Si</v>
      </c>
      <c r="K64" s="110" t="str">
        <f>VLOOKUP(E64,VIP!$A$2:$O11632,6,0)</f>
        <v>SI</v>
      </c>
      <c r="L64" s="121" t="s">
        <v>2430</v>
      </c>
      <c r="M64" s="117" t="s">
        <v>2473</v>
      </c>
      <c r="N64" s="117" t="s">
        <v>2482</v>
      </c>
      <c r="O64" s="115" t="s">
        <v>2484</v>
      </c>
      <c r="P64" s="117"/>
      <c r="Q64" s="120" t="s">
        <v>2430</v>
      </c>
    </row>
    <row r="65" spans="1:17" ht="18" x14ac:dyDescent="0.25">
      <c r="A65" s="86" t="str">
        <f>VLOOKUP(E65,'LISTADO ATM'!$A$2:$C$894,3,0)</f>
        <v>NORTE</v>
      </c>
      <c r="B65" s="115" t="s">
        <v>2507</v>
      </c>
      <c r="C65" s="116">
        <v>44206.325810185182</v>
      </c>
      <c r="D65" s="116" t="s">
        <v>2502</v>
      </c>
      <c r="E65" s="111">
        <v>304</v>
      </c>
      <c r="F65" s="86" t="str">
        <f>VLOOKUP(E65,VIP!$A$2:$O11253,2,0)</f>
        <v>DRBR304</v>
      </c>
      <c r="G65" s="110" t="str">
        <f>VLOOKUP(E65,'LISTADO ATM'!$A$2:$B$893,2,0)</f>
        <v xml:space="preserve">ATM Multicentro La Sirena Estrella Sadhala </v>
      </c>
      <c r="H65" s="110" t="str">
        <f>VLOOKUP(E65,VIP!$A$2:$O16174,7,FALSE)</f>
        <v>Si</v>
      </c>
      <c r="I65" s="110" t="str">
        <f>VLOOKUP(E65,VIP!$A$2:$O8139,8,FALSE)</f>
        <v>Si</v>
      </c>
      <c r="J65" s="110" t="str">
        <f>VLOOKUP(E65,VIP!$A$2:$O8089,8,FALSE)</f>
        <v>Si</v>
      </c>
      <c r="K65" s="110" t="str">
        <f>VLOOKUP(E65,VIP!$A$2:$O11663,6,0)</f>
        <v>NO</v>
      </c>
      <c r="L65" s="121" t="s">
        <v>2430</v>
      </c>
      <c r="M65" s="117" t="s">
        <v>2473</v>
      </c>
      <c r="N65" s="117" t="s">
        <v>2482</v>
      </c>
      <c r="O65" s="115" t="s">
        <v>2501</v>
      </c>
      <c r="P65" s="117"/>
      <c r="Q65" s="120" t="s">
        <v>2430</v>
      </c>
    </row>
    <row r="66" spans="1:17" ht="18" x14ac:dyDescent="0.25">
      <c r="A66" s="86" t="str">
        <f>VLOOKUP(E66,'LISTADO ATM'!$A$2:$C$894,3,0)</f>
        <v>DISTRITO NACIONAL</v>
      </c>
      <c r="B66" s="119">
        <v>335758793</v>
      </c>
      <c r="C66" s="116">
        <v>44204.65315972222</v>
      </c>
      <c r="D66" s="116" t="s">
        <v>2477</v>
      </c>
      <c r="E66" s="111">
        <v>406</v>
      </c>
      <c r="F66" s="86" t="str">
        <f>VLOOKUP(E66,VIP!$A$2:$O11236,2,0)</f>
        <v>DRBR406</v>
      </c>
      <c r="G66" s="110" t="str">
        <f>VLOOKUP(E66,'LISTADO ATM'!$A$2:$B$893,2,0)</f>
        <v xml:space="preserve">ATM UNP Plaza Lama Máximo Gómez </v>
      </c>
      <c r="H66" s="110" t="str">
        <f>VLOOKUP(E66,VIP!$A$2:$O16157,7,FALSE)</f>
        <v>Si</v>
      </c>
      <c r="I66" s="110" t="str">
        <f>VLOOKUP(E66,VIP!$A$2:$O8122,8,FALSE)</f>
        <v>Si</v>
      </c>
      <c r="J66" s="110" t="str">
        <f>VLOOKUP(E66,VIP!$A$2:$O8072,8,FALSE)</f>
        <v>Si</v>
      </c>
      <c r="K66" s="110" t="str">
        <f>VLOOKUP(E66,VIP!$A$2:$O11646,6,0)</f>
        <v>SI</v>
      </c>
      <c r="L66" s="121" t="s">
        <v>2430</v>
      </c>
      <c r="M66" s="117" t="s">
        <v>2473</v>
      </c>
      <c r="N66" s="117" t="s">
        <v>2482</v>
      </c>
      <c r="O66" s="115" t="s">
        <v>2484</v>
      </c>
      <c r="P66" s="117"/>
      <c r="Q66" s="120" t="s">
        <v>2430</v>
      </c>
    </row>
    <row r="67" spans="1:17" ht="18" x14ac:dyDescent="0.25">
      <c r="A67" s="86" t="str">
        <f>VLOOKUP(E67,'LISTADO ATM'!$A$2:$C$894,3,0)</f>
        <v>DISTRITO NACIONAL</v>
      </c>
      <c r="B67" s="115">
        <v>335759093</v>
      </c>
      <c r="C67" s="116">
        <v>44205.652129629627</v>
      </c>
      <c r="D67" s="116" t="s">
        <v>2477</v>
      </c>
      <c r="E67" s="111">
        <v>527</v>
      </c>
      <c r="F67" s="86" t="str">
        <f>VLOOKUP(E67,VIP!$A$2:$O11245,2,0)</f>
        <v>DRBR527</v>
      </c>
      <c r="G67" s="110" t="str">
        <f>VLOOKUP(E67,'LISTADO ATM'!$A$2:$B$893,2,0)</f>
        <v>ATM Oficina Zona Oriental II</v>
      </c>
      <c r="H67" s="110" t="str">
        <f>VLOOKUP(E67,VIP!$A$2:$O16166,7,FALSE)</f>
        <v>Si</v>
      </c>
      <c r="I67" s="110" t="str">
        <f>VLOOKUP(E67,VIP!$A$2:$O8131,8,FALSE)</f>
        <v>Si</v>
      </c>
      <c r="J67" s="110" t="str">
        <f>VLOOKUP(E67,VIP!$A$2:$O8081,8,FALSE)</f>
        <v>Si</v>
      </c>
      <c r="K67" s="110" t="str">
        <f>VLOOKUP(E67,VIP!$A$2:$O11655,6,0)</f>
        <v>SI</v>
      </c>
      <c r="L67" s="121" t="s">
        <v>2430</v>
      </c>
      <c r="M67" s="117" t="s">
        <v>2473</v>
      </c>
      <c r="N67" s="117" t="s">
        <v>2482</v>
      </c>
      <c r="O67" s="115" t="s">
        <v>2484</v>
      </c>
      <c r="P67" s="117"/>
      <c r="Q67" s="120" t="s">
        <v>2430</v>
      </c>
    </row>
    <row r="68" spans="1:17" ht="18" x14ac:dyDescent="0.25">
      <c r="A68" s="86" t="str">
        <f>VLOOKUP(E68,'LISTADO ATM'!$A$2:$C$894,3,0)</f>
        <v>DISTRITO NACIONAL</v>
      </c>
      <c r="B68" s="119">
        <v>335758908</v>
      </c>
      <c r="C68" s="116">
        <v>44204.693842592591</v>
      </c>
      <c r="D68" s="116" t="s">
        <v>2477</v>
      </c>
      <c r="E68" s="111">
        <v>607</v>
      </c>
      <c r="F68" s="86" t="str">
        <f>VLOOKUP(E68,VIP!$A$2:$O11231,2,0)</f>
        <v>DRBR607</v>
      </c>
      <c r="G68" s="110" t="str">
        <f>VLOOKUP(E68,'LISTADO ATM'!$A$2:$B$893,2,0)</f>
        <v xml:space="preserve">ATM ONAPI </v>
      </c>
      <c r="H68" s="110" t="str">
        <f>VLOOKUP(E68,VIP!$A$2:$O16152,7,FALSE)</f>
        <v>Si</v>
      </c>
      <c r="I68" s="110" t="str">
        <f>VLOOKUP(E68,VIP!$A$2:$O8117,8,FALSE)</f>
        <v>Si</v>
      </c>
      <c r="J68" s="110" t="str">
        <f>VLOOKUP(E68,VIP!$A$2:$O8067,8,FALSE)</f>
        <v>Si</v>
      </c>
      <c r="K68" s="110" t="str">
        <f>VLOOKUP(E68,VIP!$A$2:$O11641,6,0)</f>
        <v>NO</v>
      </c>
      <c r="L68" s="121" t="s">
        <v>2430</v>
      </c>
      <c r="M68" s="117" t="s">
        <v>2473</v>
      </c>
      <c r="N68" s="117" t="s">
        <v>2482</v>
      </c>
      <c r="O68" s="115" t="s">
        <v>2484</v>
      </c>
      <c r="P68" s="117"/>
      <c r="Q68" s="120" t="s">
        <v>2430</v>
      </c>
    </row>
    <row r="69" spans="1:17" ht="18" x14ac:dyDescent="0.25">
      <c r="A69" s="86" t="str">
        <f>VLOOKUP(E69,'LISTADO ATM'!$A$2:$C$894,3,0)</f>
        <v>DISTRITO NACIONAL</v>
      </c>
      <c r="B69" s="119">
        <v>335758897</v>
      </c>
      <c r="C69" s="116">
        <v>44204.684999999998</v>
      </c>
      <c r="D69" s="116" t="s">
        <v>2477</v>
      </c>
      <c r="E69" s="111">
        <v>629</v>
      </c>
      <c r="F69" s="86" t="str">
        <f>VLOOKUP(E69,VIP!$A$2:$O11232,2,0)</f>
        <v>DRBR24M</v>
      </c>
      <c r="G69" s="110" t="str">
        <f>VLOOKUP(E69,'LISTADO ATM'!$A$2:$B$893,2,0)</f>
        <v xml:space="preserve">ATM Oficina Americana Independencia I </v>
      </c>
      <c r="H69" s="110" t="str">
        <f>VLOOKUP(E69,VIP!$A$2:$O16153,7,FALSE)</f>
        <v>Si</v>
      </c>
      <c r="I69" s="110" t="str">
        <f>VLOOKUP(E69,VIP!$A$2:$O8118,8,FALSE)</f>
        <v>Si</v>
      </c>
      <c r="J69" s="110" t="str">
        <f>VLOOKUP(E69,VIP!$A$2:$O8068,8,FALSE)</f>
        <v>Si</v>
      </c>
      <c r="K69" s="110" t="str">
        <f>VLOOKUP(E69,VIP!$A$2:$O11642,6,0)</f>
        <v>SI</v>
      </c>
      <c r="L69" s="121" t="s">
        <v>2430</v>
      </c>
      <c r="M69" s="117" t="s">
        <v>2473</v>
      </c>
      <c r="N69" s="117" t="s">
        <v>2482</v>
      </c>
      <c r="O69" s="115" t="s">
        <v>2484</v>
      </c>
      <c r="P69" s="117"/>
      <c r="Q69" s="120" t="s">
        <v>2430</v>
      </c>
    </row>
    <row r="70" spans="1:17" ht="18" x14ac:dyDescent="0.25">
      <c r="A70" s="86" t="str">
        <f>VLOOKUP(E70,'LISTADO ATM'!$A$2:$C$894,3,0)</f>
        <v>DISTRITO NACIONAL</v>
      </c>
      <c r="B70" s="119">
        <v>335758415</v>
      </c>
      <c r="C70" s="116">
        <v>44204.508402777778</v>
      </c>
      <c r="D70" s="116" t="s">
        <v>2477</v>
      </c>
      <c r="E70" s="111">
        <v>672</v>
      </c>
      <c r="F70" s="86" t="str">
        <f>VLOOKUP(E70,VIP!$A$2:$O11221,2,0)</f>
        <v>DRBR672</v>
      </c>
      <c r="G70" s="110" t="str">
        <f>VLOOKUP(E70,'LISTADO ATM'!$A$2:$B$893,2,0)</f>
        <v>ATM Destacamento Policía Nacional La Victoria</v>
      </c>
      <c r="H70" s="110" t="str">
        <f>VLOOKUP(E70,VIP!$A$2:$O16142,7,FALSE)</f>
        <v>Si</v>
      </c>
      <c r="I70" s="110" t="str">
        <f>VLOOKUP(E70,VIP!$A$2:$O8107,8,FALSE)</f>
        <v>Si</v>
      </c>
      <c r="J70" s="110" t="str">
        <f>VLOOKUP(E70,VIP!$A$2:$O8057,8,FALSE)</f>
        <v>Si</v>
      </c>
      <c r="K70" s="110" t="str">
        <f>VLOOKUP(E70,VIP!$A$2:$O11631,6,0)</f>
        <v>SI</v>
      </c>
      <c r="L70" s="121" t="s">
        <v>2430</v>
      </c>
      <c r="M70" s="117" t="s">
        <v>2473</v>
      </c>
      <c r="N70" s="117" t="s">
        <v>2482</v>
      </c>
      <c r="O70" s="115" t="s">
        <v>2484</v>
      </c>
      <c r="P70" s="117"/>
      <c r="Q70" s="120" t="s">
        <v>2430</v>
      </c>
    </row>
    <row r="71" spans="1:17" ht="18" x14ac:dyDescent="0.25">
      <c r="A71" s="86" t="str">
        <f>VLOOKUP(E71,'LISTADO ATM'!$A$2:$C$894,3,0)</f>
        <v>ESTE</v>
      </c>
      <c r="B71" s="119">
        <v>335759060</v>
      </c>
      <c r="C71" s="116">
        <v>44205.443495370368</v>
      </c>
      <c r="D71" s="116" t="s">
        <v>2502</v>
      </c>
      <c r="E71" s="111">
        <v>742</v>
      </c>
      <c r="F71" s="86" t="str">
        <f>VLOOKUP(E71,VIP!$A$2:$O11242,2,0)</f>
        <v>DRBR990</v>
      </c>
      <c r="G71" s="110" t="str">
        <f>VLOOKUP(E71,'LISTADO ATM'!$A$2:$B$893,2,0)</f>
        <v xml:space="preserve">ATM Oficina Plaza del Rey (La Romana) </v>
      </c>
      <c r="H71" s="110" t="str">
        <f>VLOOKUP(E71,VIP!$A$2:$O16163,7,FALSE)</f>
        <v>Si</v>
      </c>
      <c r="I71" s="110" t="str">
        <f>VLOOKUP(E71,VIP!$A$2:$O8128,8,FALSE)</f>
        <v>Si</v>
      </c>
      <c r="J71" s="110" t="str">
        <f>VLOOKUP(E71,VIP!$A$2:$O8078,8,FALSE)</f>
        <v>Si</v>
      </c>
      <c r="K71" s="110" t="str">
        <f>VLOOKUP(E71,VIP!$A$2:$O11652,6,0)</f>
        <v>NO</v>
      </c>
      <c r="L71" s="121" t="s">
        <v>2430</v>
      </c>
      <c r="M71" s="117" t="s">
        <v>2473</v>
      </c>
      <c r="N71" s="117" t="s">
        <v>2482</v>
      </c>
      <c r="O71" s="115" t="s">
        <v>2501</v>
      </c>
      <c r="P71" s="117"/>
      <c r="Q71" s="120" t="s">
        <v>2430</v>
      </c>
    </row>
    <row r="72" spans="1:17" ht="18" x14ac:dyDescent="0.25">
      <c r="A72" s="86" t="str">
        <f>VLOOKUP(E72,'LISTADO ATM'!$A$2:$C$894,3,0)</f>
        <v>NORTE</v>
      </c>
      <c r="B72" s="119">
        <v>335759069</v>
      </c>
      <c r="C72" s="116">
        <v>44205.486134259256</v>
      </c>
      <c r="D72" s="116" t="s">
        <v>2480</v>
      </c>
      <c r="E72" s="111">
        <v>874</v>
      </c>
      <c r="F72" s="86" t="str">
        <f>VLOOKUP(E72,VIP!$A$2:$O11255,2,0)</f>
        <v>DRBR874</v>
      </c>
      <c r="G72" s="110" t="str">
        <f>VLOOKUP(E72,'LISTADO ATM'!$A$2:$B$893,2,0)</f>
        <v xml:space="preserve">ATM Zona Franca Esperanza II (Mao) </v>
      </c>
      <c r="H72" s="110" t="str">
        <f>VLOOKUP(E72,VIP!$A$2:$O16176,7,FALSE)</f>
        <v>Si</v>
      </c>
      <c r="I72" s="110" t="str">
        <f>VLOOKUP(E72,VIP!$A$2:$O8141,8,FALSE)</f>
        <v>Si</v>
      </c>
      <c r="J72" s="110" t="str">
        <f>VLOOKUP(E72,VIP!$A$2:$O8091,8,FALSE)</f>
        <v>Si</v>
      </c>
      <c r="K72" s="110" t="str">
        <f>VLOOKUP(E72,VIP!$A$2:$O11665,6,0)</f>
        <v>NO</v>
      </c>
      <c r="L72" s="121" t="s">
        <v>2430</v>
      </c>
      <c r="M72" s="117" t="s">
        <v>2473</v>
      </c>
      <c r="N72" s="117" t="s">
        <v>2482</v>
      </c>
      <c r="O72" s="115" t="s">
        <v>2486</v>
      </c>
      <c r="P72" s="117"/>
      <c r="Q72" s="120" t="s">
        <v>2430</v>
      </c>
    </row>
    <row r="73" spans="1:17" ht="18" x14ac:dyDescent="0.25">
      <c r="A73" s="86" t="str">
        <f>VLOOKUP(E73,'LISTADO ATM'!$A$2:$C$894,3,0)</f>
        <v>DISTRITO NACIONAL</v>
      </c>
      <c r="B73" s="115" t="s">
        <v>2530</v>
      </c>
      <c r="C73" s="116">
        <v>44206.496203703704</v>
      </c>
      <c r="D73" s="116" t="s">
        <v>2502</v>
      </c>
      <c r="E73" s="111">
        <v>883</v>
      </c>
      <c r="F73" s="86" t="str">
        <f>VLOOKUP(E73,VIP!$A$2:$O11293,2,0)</f>
        <v>DRBR883</v>
      </c>
      <c r="G73" s="110" t="str">
        <f>VLOOKUP(E73,'LISTADO ATM'!$A$2:$B$893,2,0)</f>
        <v xml:space="preserve">ATM Oficina Filadelfia Plaza </v>
      </c>
      <c r="H73" s="110" t="str">
        <f>VLOOKUP(E73,VIP!$A$2:$O16214,7,FALSE)</f>
        <v>Si</v>
      </c>
      <c r="I73" s="110" t="str">
        <f>VLOOKUP(E73,VIP!$A$2:$O8179,8,FALSE)</f>
        <v>Si</v>
      </c>
      <c r="J73" s="110" t="str">
        <f>VLOOKUP(E73,VIP!$A$2:$O8129,8,FALSE)</f>
        <v>Si</v>
      </c>
      <c r="K73" s="110" t="str">
        <f>VLOOKUP(E73,VIP!$A$2:$O11703,6,0)</f>
        <v>NO</v>
      </c>
      <c r="L73" s="121" t="s">
        <v>2430</v>
      </c>
      <c r="M73" s="117" t="s">
        <v>2473</v>
      </c>
      <c r="N73" s="117" t="s">
        <v>2482</v>
      </c>
      <c r="O73" s="115" t="s">
        <v>2501</v>
      </c>
      <c r="P73" s="117"/>
      <c r="Q73" s="120" t="s">
        <v>2430</v>
      </c>
    </row>
    <row r="74" spans="1:17" ht="18" x14ac:dyDescent="0.25">
      <c r="A74" s="86" t="str">
        <f>VLOOKUP(E74,'LISTADO ATM'!$A$2:$C$894,3,0)</f>
        <v>NORTE</v>
      </c>
      <c r="B74" s="119">
        <v>335759019</v>
      </c>
      <c r="C74" s="116">
        <v>44205.312002314815</v>
      </c>
      <c r="D74" s="116" t="s">
        <v>2480</v>
      </c>
      <c r="E74" s="111">
        <v>895</v>
      </c>
      <c r="F74" s="86" t="str">
        <f>VLOOKUP(E74,VIP!$A$2:$O11246,2,0)</f>
        <v>DRBR895</v>
      </c>
      <c r="G74" s="110" t="str">
        <f>VLOOKUP(E74,'LISTADO ATM'!$A$2:$B$893,2,0)</f>
        <v xml:space="preserve">ATM S/M Bravo (Santiago) </v>
      </c>
      <c r="H74" s="110" t="str">
        <f>VLOOKUP(E74,VIP!$A$2:$O16167,7,FALSE)</f>
        <v>Si</v>
      </c>
      <c r="I74" s="110" t="str">
        <f>VLOOKUP(E74,VIP!$A$2:$O8132,8,FALSE)</f>
        <v>No</v>
      </c>
      <c r="J74" s="110" t="str">
        <f>VLOOKUP(E74,VIP!$A$2:$O8082,8,FALSE)</f>
        <v>No</v>
      </c>
      <c r="K74" s="110" t="str">
        <f>VLOOKUP(E74,VIP!$A$2:$O11656,6,0)</f>
        <v>NO</v>
      </c>
      <c r="L74" s="121" t="s">
        <v>2430</v>
      </c>
      <c r="M74" s="117" t="s">
        <v>2473</v>
      </c>
      <c r="N74" s="117" t="s">
        <v>2482</v>
      </c>
      <c r="O74" s="115" t="s">
        <v>2486</v>
      </c>
      <c r="P74" s="117"/>
      <c r="Q74" s="120" t="s">
        <v>2430</v>
      </c>
    </row>
    <row r="75" spans="1:17" ht="18" x14ac:dyDescent="0.25">
      <c r="A75" s="86" t="str">
        <f>VLOOKUP(E75,'LISTADO ATM'!$A$2:$C$894,3,0)</f>
        <v>DISTRITO NACIONAL</v>
      </c>
      <c r="B75" s="119">
        <v>335759021</v>
      </c>
      <c r="C75" s="116">
        <v>44205.316747685189</v>
      </c>
      <c r="D75" s="116" t="s">
        <v>2189</v>
      </c>
      <c r="E75" s="111">
        <v>153</v>
      </c>
      <c r="F75" s="86" t="str">
        <f>VLOOKUP(E75,VIP!$A$2:$O11244,2,0)</f>
        <v>DRBR153</v>
      </c>
      <c r="G75" s="110" t="str">
        <f>VLOOKUP(E75,'LISTADO ATM'!$A$2:$B$893,2,0)</f>
        <v xml:space="preserve">ATM Rehabilitación </v>
      </c>
      <c r="H75" s="110" t="str">
        <f>VLOOKUP(E75,VIP!$A$2:$O16165,7,FALSE)</f>
        <v>No</v>
      </c>
      <c r="I75" s="110" t="str">
        <f>VLOOKUP(E75,VIP!$A$2:$O8130,8,FALSE)</f>
        <v>No</v>
      </c>
      <c r="J75" s="110" t="str">
        <f>VLOOKUP(E75,VIP!$A$2:$O8080,8,FALSE)</f>
        <v>No</v>
      </c>
      <c r="K75" s="110" t="str">
        <f>VLOOKUP(E75,VIP!$A$2:$O11654,6,0)</f>
        <v>NO</v>
      </c>
      <c r="L75" s="121" t="s">
        <v>2463</v>
      </c>
      <c r="M75" s="117" t="s">
        <v>2473</v>
      </c>
      <c r="N75" s="117" t="s">
        <v>2482</v>
      </c>
      <c r="O75" s="115" t="s">
        <v>2485</v>
      </c>
      <c r="P75" s="117"/>
      <c r="Q75" s="120" t="s">
        <v>2463</v>
      </c>
    </row>
    <row r="76" spans="1:17" ht="18" x14ac:dyDescent="0.25">
      <c r="A76" s="86" t="str">
        <f>VLOOKUP(E76,'LISTADO ATM'!$A$2:$C$894,3,0)</f>
        <v>DISTRITO NACIONAL</v>
      </c>
      <c r="B76" s="119">
        <v>335758790</v>
      </c>
      <c r="C76" s="116">
        <v>44204.652175925927</v>
      </c>
      <c r="D76" s="116" t="s">
        <v>2189</v>
      </c>
      <c r="E76" s="111">
        <v>212</v>
      </c>
      <c r="F76" s="86" t="str">
        <f>VLOOKUP(E76,VIP!$A$2:$O11237,2,0)</f>
        <v>DRBR212</v>
      </c>
      <c r="G76" s="110" t="str">
        <f>VLOOKUP(E76,'LISTADO ATM'!$A$2:$B$893,2,0)</f>
        <v>ATM Universidad Nacional Evangélica (Santo Domingo)</v>
      </c>
      <c r="H76" s="110" t="str">
        <f>VLOOKUP(E76,VIP!$A$2:$O16158,7,FALSE)</f>
        <v>Si</v>
      </c>
      <c r="I76" s="110" t="str">
        <f>VLOOKUP(E76,VIP!$A$2:$O8123,8,FALSE)</f>
        <v>No</v>
      </c>
      <c r="J76" s="110" t="str">
        <f>VLOOKUP(E76,VIP!$A$2:$O8073,8,FALSE)</f>
        <v>No</v>
      </c>
      <c r="K76" s="110" t="str">
        <f>VLOOKUP(E76,VIP!$A$2:$O11647,6,0)</f>
        <v>NO</v>
      </c>
      <c r="L76" s="121" t="s">
        <v>2463</v>
      </c>
      <c r="M76" s="117" t="s">
        <v>2473</v>
      </c>
      <c r="N76" s="117" t="s">
        <v>2489</v>
      </c>
      <c r="O76" s="115" t="s">
        <v>2485</v>
      </c>
      <c r="P76" s="117"/>
      <c r="Q76" s="120" t="s">
        <v>2463</v>
      </c>
    </row>
    <row r="77" spans="1:17" ht="18" x14ac:dyDescent="0.25">
      <c r="A77" s="86" t="str">
        <f>VLOOKUP(E77,'LISTADO ATM'!$A$2:$C$894,3,0)</f>
        <v>DISTRITO NACIONAL</v>
      </c>
      <c r="B77" s="115" t="s">
        <v>2508</v>
      </c>
      <c r="C77" s="116">
        <v>44206.324918981481</v>
      </c>
      <c r="D77" s="116" t="s">
        <v>2189</v>
      </c>
      <c r="E77" s="111">
        <v>231</v>
      </c>
      <c r="F77" s="86" t="str">
        <f>VLOOKUP(E77,VIP!$A$2:$O11254,2,0)</f>
        <v>DRBR231</v>
      </c>
      <c r="G77" s="110" t="str">
        <f>VLOOKUP(E77,'LISTADO ATM'!$A$2:$B$893,2,0)</f>
        <v xml:space="preserve">ATM Oficina Zona Oriental </v>
      </c>
      <c r="H77" s="110" t="str">
        <f>VLOOKUP(E77,VIP!$A$2:$O16175,7,FALSE)</f>
        <v>Si</v>
      </c>
      <c r="I77" s="110" t="str">
        <f>VLOOKUP(E77,VIP!$A$2:$O8140,8,FALSE)</f>
        <v>Si</v>
      </c>
      <c r="J77" s="110" t="str">
        <f>VLOOKUP(E77,VIP!$A$2:$O8090,8,FALSE)</f>
        <v>Si</v>
      </c>
      <c r="K77" s="110" t="str">
        <f>VLOOKUP(E77,VIP!$A$2:$O11664,6,0)</f>
        <v>SI</v>
      </c>
      <c r="L77" s="121" t="s">
        <v>2463</v>
      </c>
      <c r="M77" s="117" t="s">
        <v>2473</v>
      </c>
      <c r="N77" s="117" t="s">
        <v>2482</v>
      </c>
      <c r="O77" s="115" t="s">
        <v>2485</v>
      </c>
      <c r="P77" s="117"/>
      <c r="Q77" s="120" t="s">
        <v>2463</v>
      </c>
    </row>
    <row r="78" spans="1:17" ht="18" x14ac:dyDescent="0.25">
      <c r="A78" s="86" t="str">
        <f>VLOOKUP(E78,'LISTADO ATM'!$A$2:$C$894,3,0)</f>
        <v>DISTRITO NACIONAL</v>
      </c>
      <c r="B78" s="119">
        <v>335758987</v>
      </c>
      <c r="C78" s="116">
        <v>44204.7971875</v>
      </c>
      <c r="D78" s="116" t="s">
        <v>2189</v>
      </c>
      <c r="E78" s="111">
        <v>246</v>
      </c>
      <c r="F78" s="86" t="str">
        <f>VLOOKUP(E78,VIP!$A$2:$O11241,2,0)</f>
        <v>DRBR246</v>
      </c>
      <c r="G78" s="110" t="str">
        <f>VLOOKUP(E78,'LISTADO ATM'!$A$2:$B$893,2,0)</f>
        <v xml:space="preserve">ATM Oficina Torre BR (Lobby) </v>
      </c>
      <c r="H78" s="110" t="str">
        <f>VLOOKUP(E78,VIP!$A$2:$O16162,7,FALSE)</f>
        <v>Si</v>
      </c>
      <c r="I78" s="110" t="str">
        <f>VLOOKUP(E78,VIP!$A$2:$O8127,8,FALSE)</f>
        <v>Si</v>
      </c>
      <c r="J78" s="110" t="str">
        <f>VLOOKUP(E78,VIP!$A$2:$O8077,8,FALSE)</f>
        <v>Si</v>
      </c>
      <c r="K78" s="110" t="str">
        <f>VLOOKUP(E78,VIP!$A$2:$O11651,6,0)</f>
        <v>SI</v>
      </c>
      <c r="L78" s="121" t="s">
        <v>2463</v>
      </c>
      <c r="M78" s="117" t="s">
        <v>2473</v>
      </c>
      <c r="N78" s="117" t="s">
        <v>2482</v>
      </c>
      <c r="O78" s="115" t="s">
        <v>2485</v>
      </c>
      <c r="P78" s="117"/>
      <c r="Q78" s="120" t="s">
        <v>2463</v>
      </c>
    </row>
    <row r="79" spans="1:17" ht="18" x14ac:dyDescent="0.25">
      <c r="A79" s="86" t="str">
        <f>VLOOKUP(E79,'LISTADO ATM'!$A$2:$C$894,3,0)</f>
        <v>DISTRITO NACIONAL</v>
      </c>
      <c r="B79" s="115" t="s">
        <v>2524</v>
      </c>
      <c r="C79" s="116">
        <v>44206.534675925926</v>
      </c>
      <c r="D79" s="116" t="s">
        <v>2189</v>
      </c>
      <c r="E79" s="111">
        <v>596</v>
      </c>
      <c r="F79" s="86" t="str">
        <f>VLOOKUP(E79,VIP!$A$2:$O11287,2,0)</f>
        <v>DRBR274</v>
      </c>
      <c r="G79" s="110" t="str">
        <f>VLOOKUP(E79,'LISTADO ATM'!$A$2:$B$893,2,0)</f>
        <v xml:space="preserve">ATM Autobanco Malecón Center </v>
      </c>
      <c r="H79" s="110" t="str">
        <f>VLOOKUP(E79,VIP!$A$2:$O16208,7,FALSE)</f>
        <v>Si</v>
      </c>
      <c r="I79" s="110" t="str">
        <f>VLOOKUP(E79,VIP!$A$2:$O8173,8,FALSE)</f>
        <v>Si</v>
      </c>
      <c r="J79" s="110" t="str">
        <f>VLOOKUP(E79,VIP!$A$2:$O8123,8,FALSE)</f>
        <v>Si</v>
      </c>
      <c r="K79" s="110" t="str">
        <f>VLOOKUP(E79,VIP!$A$2:$O11697,6,0)</f>
        <v>NO</v>
      </c>
      <c r="L79" s="121" t="s">
        <v>2463</v>
      </c>
      <c r="M79" s="117" t="s">
        <v>2473</v>
      </c>
      <c r="N79" s="117" t="s">
        <v>2482</v>
      </c>
      <c r="O79" s="115" t="s">
        <v>2485</v>
      </c>
      <c r="P79" s="117"/>
      <c r="Q79" s="120" t="s">
        <v>2463</v>
      </c>
    </row>
    <row r="80" spans="1:17" ht="18" x14ac:dyDescent="0.25">
      <c r="A80" s="86" t="str">
        <f>VLOOKUP(E80,'LISTADO ATM'!$A$2:$C$894,3,0)</f>
        <v>NORTE</v>
      </c>
      <c r="B80" s="115" t="s">
        <v>2517</v>
      </c>
      <c r="C80" s="116">
        <v>44206.414293981485</v>
      </c>
      <c r="D80" s="116" t="s">
        <v>2189</v>
      </c>
      <c r="E80" s="111">
        <v>649</v>
      </c>
      <c r="F80" s="86" t="str">
        <f>VLOOKUP(E80,VIP!$A$2:$O11260,2,0)</f>
        <v>DRBR649</v>
      </c>
      <c r="G80" s="110" t="str">
        <f>VLOOKUP(E80,'LISTADO ATM'!$A$2:$B$893,2,0)</f>
        <v xml:space="preserve">ATM Oficina Galería 56 (San Francisco de Macorís) </v>
      </c>
      <c r="H80" s="110" t="str">
        <f>VLOOKUP(E80,VIP!$A$2:$O16181,7,FALSE)</f>
        <v>Si</v>
      </c>
      <c r="I80" s="110" t="str">
        <f>VLOOKUP(E80,VIP!$A$2:$O8146,8,FALSE)</f>
        <v>Si</v>
      </c>
      <c r="J80" s="110" t="str">
        <f>VLOOKUP(E80,VIP!$A$2:$O8096,8,FALSE)</f>
        <v>Si</v>
      </c>
      <c r="K80" s="110" t="str">
        <f>VLOOKUP(E80,VIP!$A$2:$O11670,6,0)</f>
        <v>SI</v>
      </c>
      <c r="L80" s="121" t="s">
        <v>2463</v>
      </c>
      <c r="M80" s="117" t="s">
        <v>2473</v>
      </c>
      <c r="N80" s="117" t="s">
        <v>2482</v>
      </c>
      <c r="O80" s="115" t="s">
        <v>2485</v>
      </c>
      <c r="P80" s="117"/>
      <c r="Q80" s="120" t="s">
        <v>2463</v>
      </c>
    </row>
    <row r="81" spans="1:17" ht="18" x14ac:dyDescent="0.25">
      <c r="A81" s="86" t="str">
        <f>VLOOKUP(E81,'LISTADO ATM'!$A$2:$C$894,3,0)</f>
        <v>DISTRITO NACIONAL</v>
      </c>
      <c r="B81" s="115" t="s">
        <v>2516</v>
      </c>
      <c r="C81" s="116">
        <v>44206.415810185186</v>
      </c>
      <c r="D81" s="116" t="s">
        <v>2189</v>
      </c>
      <c r="E81" s="111">
        <v>925</v>
      </c>
      <c r="F81" s="86" t="str">
        <f>VLOOKUP(E81,VIP!$A$2:$O11259,2,0)</f>
        <v>DRBR24L</v>
      </c>
      <c r="G81" s="110" t="str">
        <f>VLOOKUP(E81,'LISTADO ATM'!$A$2:$B$893,2,0)</f>
        <v xml:space="preserve">ATM Oficina Plaza Lama Av. 27 de Febrero </v>
      </c>
      <c r="H81" s="110" t="str">
        <f>VLOOKUP(E81,VIP!$A$2:$O16180,7,FALSE)</f>
        <v>Si</v>
      </c>
      <c r="I81" s="110" t="str">
        <f>VLOOKUP(E81,VIP!$A$2:$O8145,8,FALSE)</f>
        <v>Si</v>
      </c>
      <c r="J81" s="110" t="str">
        <f>VLOOKUP(E81,VIP!$A$2:$O8095,8,FALSE)</f>
        <v>Si</v>
      </c>
      <c r="K81" s="110" t="str">
        <f>VLOOKUP(E81,VIP!$A$2:$O11669,6,0)</f>
        <v>SI</v>
      </c>
      <c r="L81" s="121" t="s">
        <v>2463</v>
      </c>
      <c r="M81" s="117" t="s">
        <v>2473</v>
      </c>
      <c r="N81" s="117" t="s">
        <v>2482</v>
      </c>
      <c r="O81" s="115" t="s">
        <v>2485</v>
      </c>
      <c r="P81" s="117"/>
      <c r="Q81" s="120" t="s">
        <v>2463</v>
      </c>
    </row>
    <row r="82" spans="1:17" ht="18" x14ac:dyDescent="0.25">
      <c r="A82" s="86" t="str">
        <f>VLOOKUP(E82,'LISTADO ATM'!$A$2:$C$894,3,0)</f>
        <v>DISTRITO NACIONAL</v>
      </c>
      <c r="B82" s="119">
        <v>335759075</v>
      </c>
      <c r="C82" s="116">
        <v>44205.546805555554</v>
      </c>
      <c r="D82" s="116" t="s">
        <v>2189</v>
      </c>
      <c r="E82" s="111">
        <v>966</v>
      </c>
      <c r="F82" s="86" t="str">
        <f>VLOOKUP(E82,VIP!$A$2:$O11252,2,0)</f>
        <v>DRBR966</v>
      </c>
      <c r="G82" s="110" t="str">
        <f>VLOOKUP(E82,'LISTADO ATM'!$A$2:$B$893,2,0)</f>
        <v>ATM Centro Medico Real</v>
      </c>
      <c r="H82" s="110" t="str">
        <f>VLOOKUP(E82,VIP!$A$2:$O16173,7,FALSE)</f>
        <v>Si</v>
      </c>
      <c r="I82" s="110" t="str">
        <f>VLOOKUP(E82,VIP!$A$2:$O8138,8,FALSE)</f>
        <v>Si</v>
      </c>
      <c r="J82" s="110" t="str">
        <f>VLOOKUP(E82,VIP!$A$2:$O8088,8,FALSE)</f>
        <v>Si</v>
      </c>
      <c r="K82" s="110" t="str">
        <f>VLOOKUP(E82,VIP!$A$2:$O11662,6,0)</f>
        <v>NO</v>
      </c>
      <c r="L82" s="121" t="s">
        <v>2463</v>
      </c>
      <c r="M82" s="117" t="s">
        <v>2473</v>
      </c>
      <c r="N82" s="117" t="s">
        <v>2482</v>
      </c>
      <c r="O82" s="115" t="s">
        <v>2485</v>
      </c>
      <c r="P82" s="117"/>
      <c r="Q82" s="120" t="s">
        <v>2463</v>
      </c>
    </row>
  </sheetData>
  <autoFilter ref="A4:Q82">
    <sortState ref="A5:Q124">
      <sortCondition ref="M4:M12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46:B1048576 B1:B33">
    <cfRule type="duplicateValues" dxfId="474" priority="304730"/>
  </conditionalFormatting>
  <conditionalFormatting sqref="B46:B1048576 B5:B33">
    <cfRule type="duplicateValues" dxfId="473" priority="304734"/>
  </conditionalFormatting>
  <conditionalFormatting sqref="B46:B1048576 B1:B33">
    <cfRule type="duplicateValues" dxfId="472" priority="304737"/>
    <cfRule type="duplicateValues" dxfId="471" priority="304738"/>
    <cfRule type="duplicateValues" dxfId="470" priority="304739"/>
  </conditionalFormatting>
  <conditionalFormatting sqref="B46:B1048576 B1:B33">
    <cfRule type="duplicateValues" dxfId="469" priority="304749"/>
    <cfRule type="duplicateValues" dxfId="468" priority="304750"/>
  </conditionalFormatting>
  <conditionalFormatting sqref="B46:B1048576 B5:B33">
    <cfRule type="duplicateValues" dxfId="467" priority="304757"/>
    <cfRule type="duplicateValues" dxfId="466" priority="304758"/>
    <cfRule type="duplicateValues" dxfId="465" priority="304759"/>
  </conditionalFormatting>
  <conditionalFormatting sqref="E10:E11">
    <cfRule type="duplicateValues" dxfId="464" priority="220"/>
  </conditionalFormatting>
  <conditionalFormatting sqref="E10:E11">
    <cfRule type="duplicateValues" dxfId="463" priority="218"/>
    <cfRule type="duplicateValues" dxfId="462" priority="219"/>
  </conditionalFormatting>
  <conditionalFormatting sqref="E10:E11">
    <cfRule type="duplicateValues" dxfId="461" priority="215"/>
    <cfRule type="duplicateValues" dxfId="460" priority="216"/>
    <cfRule type="duplicateValues" dxfId="459" priority="217"/>
  </conditionalFormatting>
  <conditionalFormatting sqref="E10:E11">
    <cfRule type="duplicateValues" dxfId="458" priority="211"/>
    <cfRule type="duplicateValues" dxfId="457" priority="212"/>
    <cfRule type="duplicateValues" dxfId="456" priority="213"/>
    <cfRule type="duplicateValues" dxfId="455" priority="214"/>
  </conditionalFormatting>
  <conditionalFormatting sqref="E10:E11">
    <cfRule type="duplicateValues" dxfId="454" priority="210"/>
  </conditionalFormatting>
  <conditionalFormatting sqref="B10:B11">
    <cfRule type="duplicateValues" dxfId="453" priority="209"/>
  </conditionalFormatting>
  <conditionalFormatting sqref="B10:B11">
    <cfRule type="duplicateValues" dxfId="452" priority="206"/>
    <cfRule type="duplicateValues" dxfId="451" priority="207"/>
    <cfRule type="duplicateValues" dxfId="450" priority="208"/>
  </conditionalFormatting>
  <conditionalFormatting sqref="B10:B11">
    <cfRule type="duplicateValues" dxfId="449" priority="204"/>
    <cfRule type="duplicateValues" dxfId="448" priority="205"/>
  </conditionalFormatting>
  <conditionalFormatting sqref="E31:E33">
    <cfRule type="duplicateValues" dxfId="447" priority="163"/>
  </conditionalFormatting>
  <conditionalFormatting sqref="E31:E33">
    <cfRule type="duplicateValues" dxfId="446" priority="161"/>
    <cfRule type="duplicateValues" dxfId="445" priority="162"/>
  </conditionalFormatting>
  <conditionalFormatting sqref="E31:E33">
    <cfRule type="duplicateValues" dxfId="444" priority="158"/>
    <cfRule type="duplicateValues" dxfId="443" priority="159"/>
    <cfRule type="duplicateValues" dxfId="442" priority="160"/>
  </conditionalFormatting>
  <conditionalFormatting sqref="E31:E33">
    <cfRule type="duplicateValues" dxfId="441" priority="154"/>
    <cfRule type="duplicateValues" dxfId="440" priority="155"/>
    <cfRule type="duplicateValues" dxfId="439" priority="156"/>
    <cfRule type="duplicateValues" dxfId="438" priority="157"/>
  </conditionalFormatting>
  <conditionalFormatting sqref="E31:E33">
    <cfRule type="duplicateValues" dxfId="437" priority="153"/>
  </conditionalFormatting>
  <conditionalFormatting sqref="B31:B33">
    <cfRule type="duplicateValues" dxfId="436" priority="152"/>
  </conditionalFormatting>
  <conditionalFormatting sqref="B31:B33">
    <cfRule type="duplicateValues" dxfId="435" priority="149"/>
    <cfRule type="duplicateValues" dxfId="434" priority="150"/>
    <cfRule type="duplicateValues" dxfId="433" priority="151"/>
  </conditionalFormatting>
  <conditionalFormatting sqref="B31:B33">
    <cfRule type="duplicateValues" dxfId="432" priority="147"/>
    <cfRule type="duplicateValues" dxfId="431" priority="148"/>
  </conditionalFormatting>
  <conditionalFormatting sqref="E31:E33">
    <cfRule type="duplicateValues" dxfId="430" priority="146"/>
  </conditionalFormatting>
  <conditionalFormatting sqref="E31:E33">
    <cfRule type="duplicateValues" dxfId="429" priority="145"/>
  </conditionalFormatting>
  <conditionalFormatting sqref="E31:E33">
    <cfRule type="duplicateValues" dxfId="428" priority="144"/>
  </conditionalFormatting>
  <conditionalFormatting sqref="E34:E42">
    <cfRule type="duplicateValues" dxfId="427" priority="142"/>
  </conditionalFormatting>
  <conditionalFormatting sqref="E34:E42">
    <cfRule type="duplicateValues" dxfId="426" priority="140"/>
    <cfRule type="duplicateValues" dxfId="425" priority="141"/>
  </conditionalFormatting>
  <conditionalFormatting sqref="E34:E42">
    <cfRule type="duplicateValues" dxfId="424" priority="137"/>
    <cfRule type="duplicateValues" dxfId="423" priority="138"/>
    <cfRule type="duplicateValues" dxfId="422" priority="139"/>
  </conditionalFormatting>
  <conditionalFormatting sqref="E34:E42">
    <cfRule type="duplicateValues" dxfId="421" priority="133"/>
    <cfRule type="duplicateValues" dxfId="420" priority="134"/>
    <cfRule type="duplicateValues" dxfId="419" priority="135"/>
    <cfRule type="duplicateValues" dxfId="418" priority="136"/>
  </conditionalFormatting>
  <conditionalFormatting sqref="E34:E42">
    <cfRule type="duplicateValues" dxfId="417" priority="132"/>
  </conditionalFormatting>
  <conditionalFormatting sqref="B34:B36">
    <cfRule type="duplicateValues" dxfId="416" priority="131"/>
  </conditionalFormatting>
  <conditionalFormatting sqref="B34:B36">
    <cfRule type="duplicateValues" dxfId="415" priority="128"/>
    <cfRule type="duplicateValues" dxfId="414" priority="129"/>
    <cfRule type="duplicateValues" dxfId="413" priority="130"/>
  </conditionalFormatting>
  <conditionalFormatting sqref="B34:B36">
    <cfRule type="duplicateValues" dxfId="412" priority="126"/>
    <cfRule type="duplicateValues" dxfId="411" priority="127"/>
  </conditionalFormatting>
  <conditionalFormatting sqref="E34:E42">
    <cfRule type="duplicateValues" dxfId="410" priority="125"/>
  </conditionalFormatting>
  <conditionalFormatting sqref="E34:E42">
    <cfRule type="duplicateValues" dxfId="409" priority="124"/>
  </conditionalFormatting>
  <conditionalFormatting sqref="E34:E42">
    <cfRule type="duplicateValues" dxfId="408" priority="123"/>
  </conditionalFormatting>
  <conditionalFormatting sqref="E34:E42">
    <cfRule type="duplicateValues" dxfId="407" priority="122"/>
  </conditionalFormatting>
  <conditionalFormatting sqref="B37:B39">
    <cfRule type="duplicateValues" dxfId="406" priority="119"/>
  </conditionalFormatting>
  <conditionalFormatting sqref="B37:B39">
    <cfRule type="duplicateValues" dxfId="405" priority="116"/>
    <cfRule type="duplicateValues" dxfId="404" priority="117"/>
    <cfRule type="duplicateValues" dxfId="403" priority="118"/>
  </conditionalFormatting>
  <conditionalFormatting sqref="B37:B39">
    <cfRule type="duplicateValues" dxfId="402" priority="114"/>
    <cfRule type="duplicateValues" dxfId="401" priority="115"/>
  </conditionalFormatting>
  <conditionalFormatting sqref="B40:B42">
    <cfRule type="duplicateValues" dxfId="400" priority="113"/>
  </conditionalFormatting>
  <conditionalFormatting sqref="B40:B42">
    <cfRule type="duplicateValues" dxfId="399" priority="110"/>
    <cfRule type="duplicateValues" dxfId="398" priority="111"/>
    <cfRule type="duplicateValues" dxfId="397" priority="112"/>
  </conditionalFormatting>
  <conditionalFormatting sqref="B40:B42">
    <cfRule type="duplicateValues" dxfId="396" priority="108"/>
    <cfRule type="duplicateValues" dxfId="395" priority="109"/>
  </conditionalFormatting>
  <conditionalFormatting sqref="E43:E44">
    <cfRule type="duplicateValues" dxfId="394" priority="106"/>
  </conditionalFormatting>
  <conditionalFormatting sqref="E43:E44">
    <cfRule type="duplicateValues" dxfId="393" priority="104"/>
    <cfRule type="duplicateValues" dxfId="392" priority="105"/>
  </conditionalFormatting>
  <conditionalFormatting sqref="E43:E44">
    <cfRule type="duplicateValues" dxfId="391" priority="102"/>
    <cfRule type="duplicateValues" dxfId="390" priority="103"/>
  </conditionalFormatting>
  <conditionalFormatting sqref="E43:E44">
    <cfRule type="duplicateValues" dxfId="389" priority="101"/>
  </conditionalFormatting>
  <conditionalFormatting sqref="E43:E44">
    <cfRule type="duplicateValues" dxfId="388" priority="98"/>
    <cfRule type="duplicateValues" dxfId="387" priority="99"/>
    <cfRule type="duplicateValues" dxfId="386" priority="100"/>
  </conditionalFormatting>
  <conditionalFormatting sqref="E43:E44">
    <cfRule type="duplicateValues" dxfId="385" priority="95"/>
    <cfRule type="duplicateValues" dxfId="384" priority="96"/>
    <cfRule type="duplicateValues" dxfId="383" priority="97"/>
  </conditionalFormatting>
  <conditionalFormatting sqref="E43:E44">
    <cfRule type="duplicateValues" dxfId="382" priority="94"/>
  </conditionalFormatting>
  <conditionalFormatting sqref="E43:E44">
    <cfRule type="duplicateValues" dxfId="381" priority="93"/>
  </conditionalFormatting>
  <conditionalFormatting sqref="E43:E44">
    <cfRule type="duplicateValues" dxfId="380" priority="92"/>
  </conditionalFormatting>
  <conditionalFormatting sqref="E43:E44">
    <cfRule type="duplicateValues" dxfId="379" priority="91"/>
  </conditionalFormatting>
  <conditionalFormatting sqref="E43:E44">
    <cfRule type="duplicateValues" dxfId="378" priority="89"/>
    <cfRule type="duplicateValues" dxfId="377" priority="90"/>
  </conditionalFormatting>
  <conditionalFormatting sqref="E43:E44">
    <cfRule type="duplicateValues" dxfId="376" priority="86"/>
    <cfRule type="duplicateValues" dxfId="375" priority="87"/>
    <cfRule type="duplicateValues" dxfId="374" priority="88"/>
  </conditionalFormatting>
  <conditionalFormatting sqref="E43:E44">
    <cfRule type="duplicateValues" dxfId="373" priority="82"/>
    <cfRule type="duplicateValues" dxfId="372" priority="83"/>
    <cfRule type="duplicateValues" dxfId="371" priority="84"/>
    <cfRule type="duplicateValues" dxfId="370" priority="85"/>
  </conditionalFormatting>
  <conditionalFormatting sqref="E43:E44">
    <cfRule type="duplicateValues" dxfId="369" priority="81"/>
  </conditionalFormatting>
  <conditionalFormatting sqref="E43:E44">
    <cfRule type="duplicateValues" dxfId="368" priority="80"/>
  </conditionalFormatting>
  <conditionalFormatting sqref="E43:E44">
    <cfRule type="duplicateValues" dxfId="367" priority="79"/>
  </conditionalFormatting>
  <conditionalFormatting sqref="E43:E44">
    <cfRule type="duplicateValues" dxfId="366" priority="77"/>
    <cfRule type="duplicateValues" dxfId="365" priority="78"/>
  </conditionalFormatting>
  <conditionalFormatting sqref="E43:E44">
    <cfRule type="duplicateValues" dxfId="364" priority="76"/>
  </conditionalFormatting>
  <conditionalFormatting sqref="E43:E44">
    <cfRule type="duplicateValues" dxfId="363" priority="75"/>
  </conditionalFormatting>
  <conditionalFormatting sqref="E43:E44">
    <cfRule type="duplicateValues" dxfId="362" priority="73"/>
    <cfRule type="duplicateValues" dxfId="361" priority="74"/>
  </conditionalFormatting>
  <conditionalFormatting sqref="E43:E44">
    <cfRule type="duplicateValues" dxfId="360" priority="70"/>
    <cfRule type="duplicateValues" dxfId="359" priority="71"/>
    <cfRule type="duplicateValues" dxfId="358" priority="72"/>
  </conditionalFormatting>
  <conditionalFormatting sqref="E43:E44">
    <cfRule type="duplicateValues" dxfId="357" priority="66"/>
    <cfRule type="duplicateValues" dxfId="356" priority="67"/>
    <cfRule type="duplicateValues" dxfId="355" priority="68"/>
    <cfRule type="duplicateValues" dxfId="354" priority="69"/>
  </conditionalFormatting>
  <conditionalFormatting sqref="E43:E44">
    <cfRule type="duplicateValues" dxfId="353" priority="65"/>
  </conditionalFormatting>
  <conditionalFormatting sqref="E43:E44">
    <cfRule type="duplicateValues" dxfId="352" priority="64"/>
  </conditionalFormatting>
  <conditionalFormatting sqref="E43:E44">
    <cfRule type="duplicateValues" dxfId="351" priority="63"/>
  </conditionalFormatting>
  <conditionalFormatting sqref="E43:E44">
    <cfRule type="duplicateValues" dxfId="350" priority="62"/>
  </conditionalFormatting>
  <conditionalFormatting sqref="E43:E44">
    <cfRule type="duplicateValues" dxfId="349" priority="61"/>
  </conditionalFormatting>
  <conditionalFormatting sqref="B43:B44">
    <cfRule type="duplicateValues" dxfId="348" priority="60"/>
  </conditionalFormatting>
  <conditionalFormatting sqref="B43:B44">
    <cfRule type="duplicateValues" dxfId="347" priority="57"/>
    <cfRule type="duplicateValues" dxfId="346" priority="58"/>
    <cfRule type="duplicateValues" dxfId="345" priority="59"/>
  </conditionalFormatting>
  <conditionalFormatting sqref="B43:B44">
    <cfRule type="duplicateValues" dxfId="344" priority="55"/>
    <cfRule type="duplicateValues" dxfId="343" priority="56"/>
  </conditionalFormatting>
  <conditionalFormatting sqref="E45:E70">
    <cfRule type="duplicateValues" dxfId="342" priority="54"/>
  </conditionalFormatting>
  <conditionalFormatting sqref="E45:E70">
    <cfRule type="duplicateValues" dxfId="341" priority="52"/>
    <cfRule type="duplicateValues" dxfId="340" priority="53"/>
  </conditionalFormatting>
  <conditionalFormatting sqref="E45:E70">
    <cfRule type="duplicateValues" dxfId="339" priority="50"/>
    <cfRule type="duplicateValues" dxfId="338" priority="51"/>
  </conditionalFormatting>
  <conditionalFormatting sqref="E45:E70">
    <cfRule type="duplicateValues" dxfId="337" priority="49"/>
  </conditionalFormatting>
  <conditionalFormatting sqref="E45:E70">
    <cfRule type="duplicateValues" dxfId="336" priority="46"/>
    <cfRule type="duplicateValues" dxfId="335" priority="47"/>
    <cfRule type="duplicateValues" dxfId="334" priority="48"/>
  </conditionalFormatting>
  <conditionalFormatting sqref="E45:E70">
    <cfRule type="duplicateValues" dxfId="333" priority="43"/>
    <cfRule type="duplicateValues" dxfId="332" priority="44"/>
    <cfRule type="duplicateValues" dxfId="331" priority="45"/>
  </conditionalFormatting>
  <conditionalFormatting sqref="E45:E70">
    <cfRule type="duplicateValues" dxfId="330" priority="42"/>
  </conditionalFormatting>
  <conditionalFormatting sqref="E45:E70">
    <cfRule type="duplicateValues" dxfId="329" priority="41"/>
  </conditionalFormatting>
  <conditionalFormatting sqref="E45:E70">
    <cfRule type="duplicateValues" dxfId="328" priority="40"/>
  </conditionalFormatting>
  <conditionalFormatting sqref="E45:E70">
    <cfRule type="duplicateValues" dxfId="327" priority="39"/>
  </conditionalFormatting>
  <conditionalFormatting sqref="E45:E70">
    <cfRule type="duplicateValues" dxfId="326" priority="37"/>
    <cfRule type="duplicateValues" dxfId="325" priority="38"/>
  </conditionalFormatting>
  <conditionalFormatting sqref="E45:E70">
    <cfRule type="duplicateValues" dxfId="324" priority="34"/>
    <cfRule type="duplicateValues" dxfId="323" priority="35"/>
    <cfRule type="duplicateValues" dxfId="322" priority="36"/>
  </conditionalFormatting>
  <conditionalFormatting sqref="E45:E70">
    <cfRule type="duplicateValues" dxfId="321" priority="30"/>
    <cfRule type="duplicateValues" dxfId="320" priority="31"/>
    <cfRule type="duplicateValues" dxfId="319" priority="32"/>
    <cfRule type="duplicateValues" dxfId="318" priority="33"/>
  </conditionalFormatting>
  <conditionalFormatting sqref="E45:E70">
    <cfRule type="duplicateValues" dxfId="317" priority="29"/>
  </conditionalFormatting>
  <conditionalFormatting sqref="E45:E70">
    <cfRule type="duplicateValues" dxfId="316" priority="28"/>
  </conditionalFormatting>
  <conditionalFormatting sqref="E45:E70">
    <cfRule type="duplicateValues" dxfId="315" priority="27"/>
  </conditionalFormatting>
  <conditionalFormatting sqref="E45:E70">
    <cfRule type="duplicateValues" dxfId="314" priority="25"/>
    <cfRule type="duplicateValues" dxfId="313" priority="26"/>
  </conditionalFormatting>
  <conditionalFormatting sqref="E45:E70">
    <cfRule type="duplicateValues" dxfId="312" priority="24"/>
  </conditionalFormatting>
  <conditionalFormatting sqref="E45:E70">
    <cfRule type="duplicateValues" dxfId="311" priority="23"/>
  </conditionalFormatting>
  <conditionalFormatting sqref="E45:E70">
    <cfRule type="duplicateValues" dxfId="310" priority="21"/>
    <cfRule type="duplicateValues" dxfId="309" priority="22"/>
  </conditionalFormatting>
  <conditionalFormatting sqref="E45:E70">
    <cfRule type="duplicateValues" dxfId="308" priority="18"/>
    <cfRule type="duplicateValues" dxfId="307" priority="19"/>
    <cfRule type="duplicateValues" dxfId="306" priority="20"/>
  </conditionalFormatting>
  <conditionalFormatting sqref="E45:E70">
    <cfRule type="duplicateValues" dxfId="305" priority="14"/>
    <cfRule type="duplicateValues" dxfId="304" priority="15"/>
    <cfRule type="duplicateValues" dxfId="303" priority="16"/>
    <cfRule type="duplicateValues" dxfId="302" priority="17"/>
  </conditionalFormatting>
  <conditionalFormatting sqref="E45:E70">
    <cfRule type="duplicateValues" dxfId="301" priority="13"/>
  </conditionalFormatting>
  <conditionalFormatting sqref="E45:E70">
    <cfRule type="duplicateValues" dxfId="300" priority="12"/>
  </conditionalFormatting>
  <conditionalFormatting sqref="E45:E70">
    <cfRule type="duplicateValues" dxfId="299" priority="11"/>
  </conditionalFormatting>
  <conditionalFormatting sqref="E45:E70">
    <cfRule type="duplicateValues" dxfId="298" priority="10"/>
  </conditionalFormatting>
  <conditionalFormatting sqref="E45:E70">
    <cfRule type="duplicateValues" dxfId="297" priority="9"/>
  </conditionalFormatting>
  <conditionalFormatting sqref="E18:E42">
    <cfRule type="duplicateValues" dxfId="296" priority="306904"/>
  </conditionalFormatting>
  <conditionalFormatting sqref="E18:E42">
    <cfRule type="duplicateValues" dxfId="295" priority="306906"/>
    <cfRule type="duplicateValues" dxfId="294" priority="306907"/>
  </conditionalFormatting>
  <conditionalFormatting sqref="E18:E42">
    <cfRule type="duplicateValues" dxfId="293" priority="306910"/>
    <cfRule type="duplicateValues" dxfId="292" priority="306911"/>
    <cfRule type="duplicateValues" dxfId="291" priority="306912"/>
  </conditionalFormatting>
  <conditionalFormatting sqref="E18:E42">
    <cfRule type="duplicateValues" dxfId="290" priority="306916"/>
    <cfRule type="duplicateValues" dxfId="289" priority="306917"/>
    <cfRule type="duplicateValues" dxfId="288" priority="306918"/>
    <cfRule type="duplicateValues" dxfId="287" priority="306919"/>
  </conditionalFormatting>
  <conditionalFormatting sqref="B18:B30">
    <cfRule type="duplicateValues" dxfId="286" priority="306926"/>
  </conditionalFormatting>
  <conditionalFormatting sqref="B18:B30">
    <cfRule type="duplicateValues" dxfId="285" priority="306928"/>
    <cfRule type="duplicateValues" dxfId="284" priority="306929"/>
    <cfRule type="duplicateValues" dxfId="283" priority="306930"/>
  </conditionalFormatting>
  <conditionalFormatting sqref="B18:B30">
    <cfRule type="duplicateValues" dxfId="282" priority="306934"/>
    <cfRule type="duplicateValues" dxfId="281" priority="306935"/>
  </conditionalFormatting>
  <conditionalFormatting sqref="E12:E17">
    <cfRule type="duplicateValues" dxfId="280" priority="307144"/>
  </conditionalFormatting>
  <conditionalFormatting sqref="E12:E17">
    <cfRule type="duplicateValues" dxfId="279" priority="307146"/>
    <cfRule type="duplicateValues" dxfId="278" priority="307147"/>
  </conditionalFormatting>
  <conditionalFormatting sqref="E12:E17">
    <cfRule type="duplicateValues" dxfId="277" priority="307150"/>
    <cfRule type="duplicateValues" dxfId="276" priority="307151"/>
    <cfRule type="duplicateValues" dxfId="275" priority="307152"/>
  </conditionalFormatting>
  <conditionalFormatting sqref="E12:E17">
    <cfRule type="duplicateValues" dxfId="274" priority="307156"/>
    <cfRule type="duplicateValues" dxfId="273" priority="307157"/>
    <cfRule type="duplicateValues" dxfId="272" priority="307158"/>
    <cfRule type="duplicateValues" dxfId="271" priority="307159"/>
  </conditionalFormatting>
  <conditionalFormatting sqref="B12:B17">
    <cfRule type="duplicateValues" dxfId="270" priority="307166"/>
  </conditionalFormatting>
  <conditionalFormatting sqref="B12:B17">
    <cfRule type="duplicateValues" dxfId="269" priority="307168"/>
    <cfRule type="duplicateValues" dxfId="268" priority="307169"/>
    <cfRule type="duplicateValues" dxfId="267" priority="307170"/>
  </conditionalFormatting>
  <conditionalFormatting sqref="B12:B17">
    <cfRule type="duplicateValues" dxfId="266" priority="307174"/>
    <cfRule type="duplicateValues" dxfId="265" priority="307175"/>
  </conditionalFormatting>
  <conditionalFormatting sqref="E83:E1048576 E37:E42 E1:E4 E46:E70">
    <cfRule type="duplicateValues" dxfId="264" priority="307320"/>
  </conditionalFormatting>
  <conditionalFormatting sqref="E83:E1048576 E37:E42 E1:E4 E46:E70">
    <cfRule type="duplicateValues" dxfId="263" priority="307325"/>
    <cfRule type="duplicateValues" dxfId="262" priority="307326"/>
  </conditionalFormatting>
  <conditionalFormatting sqref="E83:E1048576 E37:E42 E46:E70">
    <cfRule type="duplicateValues" dxfId="261" priority="307335"/>
    <cfRule type="duplicateValues" dxfId="260" priority="307336"/>
  </conditionalFormatting>
  <conditionalFormatting sqref="E83:E1048576 E37:E42 E46:E70">
    <cfRule type="duplicateValues" dxfId="259" priority="307345"/>
  </conditionalFormatting>
  <conditionalFormatting sqref="E83:E1048576 E37:E42 E1:E4 E46:E70">
    <cfRule type="duplicateValues" dxfId="258" priority="307350"/>
    <cfRule type="duplicateValues" dxfId="257" priority="307351"/>
    <cfRule type="duplicateValues" dxfId="256" priority="307352"/>
  </conditionalFormatting>
  <conditionalFormatting sqref="E83:E1048576 E37:E42 E46:E70">
    <cfRule type="duplicateValues" dxfId="255" priority="307365"/>
    <cfRule type="duplicateValues" dxfId="254" priority="307366"/>
    <cfRule type="duplicateValues" dxfId="253" priority="307367"/>
  </conditionalFormatting>
  <conditionalFormatting sqref="E83:E1048576">
    <cfRule type="duplicateValues" dxfId="252" priority="307380"/>
  </conditionalFormatting>
  <conditionalFormatting sqref="E83:E1048576 E37:E42 E1:E11 E46:E70">
    <cfRule type="duplicateValues" dxfId="251" priority="307385"/>
  </conditionalFormatting>
  <conditionalFormatting sqref="E83:E1048576 E37:E42 E1:E17 E46:E70">
    <cfRule type="duplicateValues" dxfId="250" priority="307390"/>
  </conditionalFormatting>
  <conditionalFormatting sqref="E83:E1048576 E46:E70 E1:E42">
    <cfRule type="duplicateValues" dxfId="249" priority="307395"/>
    <cfRule type="duplicateValues" dxfId="248" priority="307396"/>
  </conditionalFormatting>
  <conditionalFormatting sqref="E83:E1048576 E46:E70 E1:E42">
    <cfRule type="duplicateValues" dxfId="247" priority="307403"/>
  </conditionalFormatting>
  <conditionalFormatting sqref="E5:E9">
    <cfRule type="duplicateValues" dxfId="246" priority="307430"/>
  </conditionalFormatting>
  <conditionalFormatting sqref="E5:E9">
    <cfRule type="duplicateValues" dxfId="245" priority="307431"/>
    <cfRule type="duplicateValues" dxfId="244" priority="307432"/>
  </conditionalFormatting>
  <conditionalFormatting sqref="E5:E9">
    <cfRule type="duplicateValues" dxfId="243" priority="307433"/>
    <cfRule type="duplicateValues" dxfId="242" priority="307434"/>
    <cfRule type="duplicateValues" dxfId="241" priority="307435"/>
  </conditionalFormatting>
  <conditionalFormatting sqref="E5:E9">
    <cfRule type="duplicateValues" dxfId="240" priority="307436"/>
    <cfRule type="duplicateValues" dxfId="239" priority="307437"/>
    <cfRule type="duplicateValues" dxfId="238" priority="307438"/>
    <cfRule type="duplicateValues" dxfId="237" priority="307439"/>
  </conditionalFormatting>
  <conditionalFormatting sqref="B5:B9">
    <cfRule type="duplicateValues" dxfId="236" priority="307440"/>
  </conditionalFormatting>
  <conditionalFormatting sqref="B5:B9">
    <cfRule type="duplicateValues" dxfId="235" priority="307441"/>
    <cfRule type="duplicateValues" dxfId="234" priority="307442"/>
    <cfRule type="duplicateValues" dxfId="233" priority="307443"/>
  </conditionalFormatting>
  <conditionalFormatting sqref="B5:B9">
    <cfRule type="duplicateValues" dxfId="232" priority="307444"/>
    <cfRule type="duplicateValues" dxfId="231" priority="307445"/>
  </conditionalFormatting>
  <conditionalFormatting sqref="B45:B82">
    <cfRule type="duplicateValues" dxfId="6" priority="307528"/>
  </conditionalFormatting>
  <conditionalFormatting sqref="B45:B82">
    <cfRule type="duplicateValues" dxfId="5" priority="307529"/>
    <cfRule type="duplicateValues" dxfId="4" priority="307530"/>
    <cfRule type="duplicateValues" dxfId="3" priority="307531"/>
  </conditionalFormatting>
  <conditionalFormatting sqref="B45:B82">
    <cfRule type="duplicateValues" dxfId="2" priority="307532"/>
    <cfRule type="duplicateValues" dxfId="1" priority="307533"/>
  </conditionalFormatting>
  <conditionalFormatting sqref="E71:E82">
    <cfRule type="duplicateValues" dxfId="0" priority="30753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7" zoomScale="70" zoomScaleNormal="70" workbookViewId="0">
      <selection activeCell="C46" sqref="C46"/>
    </sheetView>
  </sheetViews>
  <sheetFormatPr baseColWidth="10" defaultColWidth="52.7109375" defaultRowHeight="15" x14ac:dyDescent="0.25"/>
  <cols>
    <col min="1" max="1" width="30.7109375" style="88" customWidth="1"/>
    <col min="2" max="2" width="18.28515625" style="84" bestFit="1" customWidth="1"/>
    <col min="3" max="3" width="60.28515625" style="88" customWidth="1"/>
    <col min="4" max="4" width="49.28515625" style="88" customWidth="1"/>
    <col min="5" max="5" width="21.85546875" style="88" customWidth="1"/>
    <col min="6" max="16384" width="52.7109375" style="88"/>
  </cols>
  <sheetData>
    <row r="1" spans="1:5" ht="22.5" x14ac:dyDescent="0.25">
      <c r="A1" s="147" t="s">
        <v>2479</v>
      </c>
      <c r="B1" s="148"/>
      <c r="C1" s="148"/>
      <c r="D1" s="148"/>
      <c r="E1" s="149"/>
    </row>
    <row r="2" spans="1:5" ht="22.5" x14ac:dyDescent="0.25">
      <c r="A2" s="147" t="s">
        <v>2158</v>
      </c>
      <c r="B2" s="148"/>
      <c r="C2" s="148"/>
      <c r="D2" s="148"/>
      <c r="E2" s="149"/>
    </row>
    <row r="3" spans="1:5" ht="25.5" x14ac:dyDescent="0.25">
      <c r="A3" s="150" t="s">
        <v>2479</v>
      </c>
      <c r="B3" s="151"/>
      <c r="C3" s="151"/>
      <c r="D3" s="151"/>
      <c r="E3" s="152"/>
    </row>
    <row r="4" spans="1:5" ht="18.75" thickBot="1" x14ac:dyDescent="0.4">
      <c r="A4" s="89"/>
      <c r="B4" s="122"/>
      <c r="C4" s="90"/>
      <c r="D4" s="91"/>
      <c r="E4" s="92"/>
    </row>
    <row r="5" spans="1:5" ht="18.75" thickBot="1" x14ac:dyDescent="0.3">
      <c r="A5" s="93" t="s">
        <v>2423</v>
      </c>
      <c r="B5" s="128">
        <v>44440.708333333336</v>
      </c>
      <c r="C5" s="94"/>
      <c r="D5" s="95"/>
      <c r="E5" s="96"/>
    </row>
    <row r="6" spans="1:5" ht="18.75" thickBot="1" x14ac:dyDescent="0.3">
      <c r="A6" s="93" t="s">
        <v>2424</v>
      </c>
      <c r="B6" s="128">
        <v>44470.25</v>
      </c>
      <c r="C6" s="94"/>
      <c r="D6" s="95"/>
      <c r="E6" s="96"/>
    </row>
    <row r="7" spans="1:5" ht="18.75" thickBot="1" x14ac:dyDescent="0.4">
      <c r="A7" s="97"/>
      <c r="B7" s="123"/>
      <c r="C7" s="98"/>
      <c r="D7" s="99"/>
      <c r="E7" s="100"/>
    </row>
    <row r="8" spans="1:5" ht="18.75" thickBot="1" x14ac:dyDescent="0.3">
      <c r="A8" s="142" t="s">
        <v>2425</v>
      </c>
      <c r="B8" s="143"/>
      <c r="C8" s="143"/>
      <c r="D8" s="143"/>
      <c r="E8" s="144"/>
    </row>
    <row r="9" spans="1:5" ht="18" x14ac:dyDescent="0.35">
      <c r="A9" s="101" t="s">
        <v>15</v>
      </c>
      <c r="B9" s="124" t="s">
        <v>2426</v>
      </c>
      <c r="C9" s="102" t="s">
        <v>46</v>
      </c>
      <c r="D9" s="102" t="s">
        <v>2433</v>
      </c>
      <c r="E9" s="102" t="s">
        <v>2427</v>
      </c>
    </row>
    <row r="10" spans="1:5" ht="18" x14ac:dyDescent="0.35">
      <c r="A10" s="111" t="e">
        <f>VLOOKUP(B10,'[1]LISTADO ATM'!$A$2:$C$817,3,0)</f>
        <v>#N/A</v>
      </c>
      <c r="B10" s="125"/>
      <c r="C10" s="111" t="e">
        <f>VLOOKUP(B10,'[1]LISTADO ATM'!$A$2:$B$816,2,0)</f>
        <v>#N/A</v>
      </c>
      <c r="D10" s="112" t="s">
        <v>2490</v>
      </c>
      <c r="E10" s="108"/>
    </row>
    <row r="11" spans="1:5" ht="18.75" thickBot="1" x14ac:dyDescent="0.4">
      <c r="A11" s="106" t="s">
        <v>2428</v>
      </c>
      <c r="B11" s="126">
        <f>COUNT(B10:B10)</f>
        <v>0</v>
      </c>
      <c r="C11" s="153"/>
      <c r="D11" s="154"/>
      <c r="E11" s="155"/>
    </row>
    <row r="12" spans="1:5" ht="15.75" thickBot="1" x14ac:dyDescent="0.3"/>
    <row r="13" spans="1:5" ht="18.75" thickBot="1" x14ac:dyDescent="0.3">
      <c r="A13" s="142" t="s">
        <v>2430</v>
      </c>
      <c r="B13" s="143"/>
      <c r="C13" s="143"/>
      <c r="D13" s="143"/>
      <c r="E13" s="144"/>
    </row>
    <row r="14" spans="1:5" ht="18" x14ac:dyDescent="0.35">
      <c r="A14" s="101" t="s">
        <v>15</v>
      </c>
      <c r="B14" s="124" t="s">
        <v>2426</v>
      </c>
      <c r="C14" s="102" t="s">
        <v>46</v>
      </c>
      <c r="D14" s="102" t="s">
        <v>2433</v>
      </c>
      <c r="E14" s="102" t="s">
        <v>2427</v>
      </c>
    </row>
    <row r="15" spans="1:5" ht="18" x14ac:dyDescent="0.35">
      <c r="A15" s="111" t="str">
        <f>VLOOKUP(B15,'[1]LISTADO ATM'!$A$2:$C$817,3,0)</f>
        <v>DISTRITO NACIONAL</v>
      </c>
      <c r="B15" s="125">
        <v>406</v>
      </c>
      <c r="C15" s="111" t="str">
        <f>VLOOKUP(B15,'[1]LISTADO ATM'!$A$2:$B$816,2,0)</f>
        <v xml:space="preserve">ATM UNP Plaza Lama Máximo Gómez </v>
      </c>
      <c r="D15" s="113" t="s">
        <v>2455</v>
      </c>
      <c r="E15" s="108">
        <v>335758793</v>
      </c>
    </row>
    <row r="16" spans="1:5" ht="18" x14ac:dyDescent="0.35">
      <c r="A16" s="111" t="str">
        <f>VLOOKUP(B16,'[1]LISTADO ATM'!$A$2:$C$817,3,0)</f>
        <v>NORTE</v>
      </c>
      <c r="B16" s="125">
        <v>874</v>
      </c>
      <c r="C16" s="111" t="str">
        <f>VLOOKUP(B16,'[1]LISTADO ATM'!$A$2:$B$816,2,0)</f>
        <v xml:space="preserve">ATM Zona Franca Esperanza II (Mao) </v>
      </c>
      <c r="D16" s="113" t="s">
        <v>2455</v>
      </c>
      <c r="E16" s="108">
        <v>335759069</v>
      </c>
    </row>
    <row r="17" spans="1:5" ht="18" x14ac:dyDescent="0.35">
      <c r="A17" s="111" t="str">
        <f>VLOOKUP(B17,'[1]LISTADO ATM'!$A$2:$C$817,3,0)</f>
        <v>ESTE</v>
      </c>
      <c r="B17" s="125">
        <v>742</v>
      </c>
      <c r="C17" s="111" t="str">
        <f>VLOOKUP(B17,'[1]LISTADO ATM'!$A$2:$B$816,2,0)</f>
        <v xml:space="preserve">ATM Oficina Plaza del Rey (La Romana) </v>
      </c>
      <c r="D17" s="113" t="s">
        <v>2455</v>
      </c>
      <c r="E17" s="108">
        <v>335759060</v>
      </c>
    </row>
    <row r="18" spans="1:5" ht="18" x14ac:dyDescent="0.35">
      <c r="A18" s="111" t="str">
        <f>VLOOKUP(B18,'[1]LISTADO ATM'!$A$2:$C$817,3,0)</f>
        <v>DISTRITO NACIONAL</v>
      </c>
      <c r="B18" s="125">
        <v>527</v>
      </c>
      <c r="C18" s="111" t="str">
        <f>VLOOKUP(B18,'[1]LISTADO ATM'!$A$2:$B$816,2,0)</f>
        <v>ATM Oficina Zona Oriental II</v>
      </c>
      <c r="D18" s="113" t="s">
        <v>2455</v>
      </c>
      <c r="E18" s="108">
        <v>335759093</v>
      </c>
    </row>
    <row r="19" spans="1:5" ht="18" x14ac:dyDescent="0.35">
      <c r="A19" s="111" t="str">
        <f>VLOOKUP(B19,'[1]LISTADO ATM'!$A$2:$C$817,3,0)</f>
        <v>NORTE</v>
      </c>
      <c r="B19" s="125">
        <v>895</v>
      </c>
      <c r="C19" s="111" t="str">
        <f>VLOOKUP(B19,'[1]LISTADO ATM'!$A$2:$B$816,2,0)</f>
        <v xml:space="preserve">ATM S/M Bravo (Santiago) </v>
      </c>
      <c r="D19" s="113" t="s">
        <v>2455</v>
      </c>
      <c r="E19" s="108">
        <v>335759019</v>
      </c>
    </row>
    <row r="20" spans="1:5" ht="18" x14ac:dyDescent="0.35">
      <c r="A20" s="111" t="str">
        <f>VLOOKUP(B20,'[1]LISTADO ATM'!$A$2:$C$817,3,0)</f>
        <v>DISTRITO NACIONAL</v>
      </c>
      <c r="B20" s="125">
        <v>629</v>
      </c>
      <c r="C20" s="111" t="str">
        <f>VLOOKUP(B20,'[1]LISTADO ATM'!$A$2:$B$816,2,0)</f>
        <v xml:space="preserve">ATM Oficina Americana Independencia I </v>
      </c>
      <c r="D20" s="113" t="s">
        <v>2455</v>
      </c>
      <c r="E20" s="108">
        <v>335758897</v>
      </c>
    </row>
    <row r="21" spans="1:5" ht="18" x14ac:dyDescent="0.35">
      <c r="A21" s="111" t="str">
        <f>VLOOKUP(B21,'[1]LISTADO ATM'!$A$2:$C$817,3,0)</f>
        <v>DISTRITO NACIONAL</v>
      </c>
      <c r="B21" s="125">
        <v>165</v>
      </c>
      <c r="C21" s="111" t="str">
        <f>VLOOKUP(B21,'[1]LISTADO ATM'!$A$2:$B$816,2,0)</f>
        <v>ATM Autoservicio Megacentro</v>
      </c>
      <c r="D21" s="113" t="s">
        <v>2455</v>
      </c>
      <c r="E21" s="108">
        <v>335758497</v>
      </c>
    </row>
    <row r="22" spans="1:5" ht="18" x14ac:dyDescent="0.35">
      <c r="A22" s="111" t="str">
        <f>VLOOKUP(B22,'[1]LISTADO ATM'!$A$2:$C$817,3,0)</f>
        <v>DISTRITO NACIONAL</v>
      </c>
      <c r="B22" s="125">
        <v>672</v>
      </c>
      <c r="C22" s="111" t="str">
        <f>VLOOKUP(B22,'[1]LISTADO ATM'!$A$2:$B$816,2,0)</f>
        <v>ATM Destacamento Policía Nacional La Victoria</v>
      </c>
      <c r="D22" s="113" t="s">
        <v>2455</v>
      </c>
      <c r="E22" s="108">
        <v>335758415</v>
      </c>
    </row>
    <row r="23" spans="1:5" ht="18" x14ac:dyDescent="0.35">
      <c r="A23" s="111" t="str">
        <f>VLOOKUP(B23,'[1]LISTADO ATM'!$A$2:$C$817,3,0)</f>
        <v>DISTRITO NACIONAL</v>
      </c>
      <c r="B23" s="125">
        <v>607</v>
      </c>
      <c r="C23" s="111" t="str">
        <f>VLOOKUP(B23,'[1]LISTADO ATM'!$A$2:$B$816,2,0)</f>
        <v xml:space="preserve">ATM ONAPI </v>
      </c>
      <c r="D23" s="113" t="s">
        <v>2455</v>
      </c>
      <c r="E23" s="108">
        <v>335758908</v>
      </c>
    </row>
    <row r="24" spans="1:5" ht="18.75" thickBot="1" x14ac:dyDescent="0.4">
      <c r="A24" s="106" t="s">
        <v>2428</v>
      </c>
      <c r="B24" s="126">
        <f>COUNT(B15:B23)</f>
        <v>9</v>
      </c>
      <c r="C24" s="103"/>
      <c r="D24" s="104"/>
      <c r="E24" s="105"/>
    </row>
    <row r="25" spans="1:5" ht="15.75" thickBot="1" x14ac:dyDescent="0.3"/>
    <row r="26" spans="1:5" ht="18.75" thickBot="1" x14ac:dyDescent="0.3">
      <c r="A26" s="142" t="s">
        <v>2431</v>
      </c>
      <c r="B26" s="143"/>
      <c r="C26" s="143"/>
      <c r="D26" s="143"/>
      <c r="E26" s="144"/>
    </row>
    <row r="27" spans="1:5" ht="18" x14ac:dyDescent="0.35">
      <c r="A27" s="101" t="s">
        <v>15</v>
      </c>
      <c r="B27" s="124" t="s">
        <v>2426</v>
      </c>
      <c r="C27" s="102" t="s">
        <v>46</v>
      </c>
      <c r="D27" s="102" t="s">
        <v>2433</v>
      </c>
      <c r="E27" s="102" t="s">
        <v>2427</v>
      </c>
    </row>
    <row r="28" spans="1:5" ht="18" x14ac:dyDescent="0.35">
      <c r="A28" s="111" t="str">
        <f>VLOOKUP(B28,'[1]LISTADO ATM'!$A$2:$C$817,3,0)</f>
        <v>DISTRITO NACIONAL</v>
      </c>
      <c r="B28" s="125">
        <v>834</v>
      </c>
      <c r="C28" s="111" t="str">
        <f>VLOOKUP(B28,'[1]LISTADO ATM'!$A$2:$B$816,2,0)</f>
        <v xml:space="preserve">ATM Centro Médico Moderno </v>
      </c>
      <c r="D28" s="111" t="s">
        <v>2459</v>
      </c>
      <c r="E28" s="108">
        <v>335758598</v>
      </c>
    </row>
    <row r="29" spans="1:5" ht="18" x14ac:dyDescent="0.35">
      <c r="A29" s="111" t="str">
        <f>VLOOKUP(B29,'[1]LISTADO ATM'!$A$2:$C$817,3,0)</f>
        <v>DISTRITO NACIONAL</v>
      </c>
      <c r="B29" s="125">
        <v>884</v>
      </c>
      <c r="C29" s="111" t="str">
        <f>VLOOKUP(B29,'[1]LISTADO ATM'!$A$2:$B$816,2,0)</f>
        <v xml:space="preserve">ATM UNP Olé Sabana Perdida </v>
      </c>
      <c r="D29" s="111" t="s">
        <v>2459</v>
      </c>
      <c r="E29" s="108">
        <v>335758707</v>
      </c>
    </row>
    <row r="30" spans="1:5" ht="18.75" thickBot="1" x14ac:dyDescent="0.4">
      <c r="A30" s="106" t="s">
        <v>2428</v>
      </c>
      <c r="B30" s="126">
        <f>COUNT(B28:B29)</f>
        <v>2</v>
      </c>
      <c r="C30" s="104"/>
      <c r="D30" s="104"/>
      <c r="E30" s="105"/>
    </row>
    <row r="31" spans="1:5" ht="15.75" thickBot="1" x14ac:dyDescent="0.3"/>
    <row r="32" spans="1:5" ht="18.75" thickBot="1" x14ac:dyDescent="0.3">
      <c r="A32" s="138" t="s">
        <v>2429</v>
      </c>
      <c r="B32" s="139"/>
    </row>
    <row r="33" spans="1:5" ht="18.75" thickBot="1" x14ac:dyDescent="0.3">
      <c r="A33" s="140">
        <f>+B24+B30</f>
        <v>11</v>
      </c>
      <c r="B33" s="141"/>
    </row>
    <row r="34" spans="1:5" ht="15.75" thickBot="1" x14ac:dyDescent="0.3"/>
    <row r="35" spans="1:5" ht="18.75" thickBot="1" x14ac:dyDescent="0.3">
      <c r="A35" s="142" t="s">
        <v>2432</v>
      </c>
      <c r="B35" s="143"/>
      <c r="C35" s="143"/>
      <c r="D35" s="143"/>
      <c r="E35" s="144"/>
    </row>
    <row r="36" spans="1:5" ht="18" x14ac:dyDescent="0.35">
      <c r="A36" s="101" t="s">
        <v>15</v>
      </c>
      <c r="B36" s="124" t="s">
        <v>2426</v>
      </c>
      <c r="C36" s="107" t="s">
        <v>46</v>
      </c>
      <c r="D36" s="145" t="s">
        <v>2433</v>
      </c>
      <c r="E36" s="146"/>
    </row>
    <row r="37" spans="1:5" ht="18" x14ac:dyDescent="0.35">
      <c r="A37" s="111" t="str">
        <f>VLOOKUP(B37,'[1]LISTADO ATM'!$A$2:$C$817,3,0)</f>
        <v>DISTRITO NACIONAL</v>
      </c>
      <c r="B37" s="125">
        <v>815</v>
      </c>
      <c r="C37" s="111" t="str">
        <f>VLOOKUP(B37,'[1]LISTADO ATM'!$A$2:$B$816,2,0)</f>
        <v xml:space="preserve">ATM Oficina Atalaya del Mar </v>
      </c>
      <c r="D37" s="136" t="s">
        <v>2491</v>
      </c>
      <c r="E37" s="137"/>
    </row>
    <row r="38" spans="1:5" ht="18" x14ac:dyDescent="0.35">
      <c r="A38" s="111" t="str">
        <f>VLOOKUP(B38,'[1]LISTADO ATM'!$A$2:$C$817,3,0)</f>
        <v>DISTRITO NACIONAL</v>
      </c>
      <c r="B38" s="125">
        <v>448</v>
      </c>
      <c r="C38" s="111" t="str">
        <f>VLOOKUP(B38,'[1]LISTADO ATM'!$A$2:$B$816,2,0)</f>
        <v xml:space="preserve">ATM Club Banco Central </v>
      </c>
      <c r="D38" s="136" t="s">
        <v>2491</v>
      </c>
      <c r="E38" s="137"/>
    </row>
    <row r="39" spans="1:5" ht="18" x14ac:dyDescent="0.35">
      <c r="A39" s="111" t="str">
        <f>VLOOKUP(B39,'[1]LISTADO ATM'!$A$2:$C$817,3,0)</f>
        <v>NORTE</v>
      </c>
      <c r="B39" s="125">
        <v>304</v>
      </c>
      <c r="C39" s="111" t="str">
        <f>VLOOKUP(B39,'[1]LISTADO ATM'!$A$2:$B$816,2,0)</f>
        <v xml:space="preserve">ATM Multicentro La Sirena Estrella Sadhala </v>
      </c>
      <c r="D39" s="136" t="s">
        <v>2476</v>
      </c>
      <c r="E39" s="137"/>
    </row>
    <row r="40" spans="1:5" ht="18" x14ac:dyDescent="0.35">
      <c r="A40" s="111" t="str">
        <f>VLOOKUP(B40,'[1]LISTADO ATM'!$A$2:$C$817,3,0)</f>
        <v>NORTE</v>
      </c>
      <c r="B40" s="125">
        <v>851</v>
      </c>
      <c r="C40" s="111" t="str">
        <f>VLOOKUP(B40,'[1]LISTADO ATM'!$A$2:$B$816,2,0)</f>
        <v xml:space="preserve">ATM Hospital Vinicio Calventi </v>
      </c>
      <c r="D40" s="136" t="s">
        <v>2476</v>
      </c>
      <c r="E40" s="137"/>
    </row>
    <row r="41" spans="1:5" ht="18" x14ac:dyDescent="0.35">
      <c r="A41" s="111" t="str">
        <f>VLOOKUP(B41,'[1]LISTADO ATM'!$A$2:$C$817,3,0)</f>
        <v>ESTE</v>
      </c>
      <c r="B41" s="125">
        <v>159</v>
      </c>
      <c r="C41" s="111" t="str">
        <f>VLOOKUP(B41,'[1]LISTADO ATM'!$A$2:$B$816,2,0)</f>
        <v xml:space="preserve">ATM Hotel Dreams Bayahibe I </v>
      </c>
      <c r="D41" s="136" t="s">
        <v>2491</v>
      </c>
      <c r="E41" s="137"/>
    </row>
    <row r="42" spans="1:5" ht="18" x14ac:dyDescent="0.35">
      <c r="A42" s="111" t="str">
        <f>VLOOKUP(B42,'[1]LISTADO ATM'!$A$2:$C$817,3,0)</f>
        <v>DISTRITO NACIONAL</v>
      </c>
      <c r="B42" s="125">
        <v>302</v>
      </c>
      <c r="C42" s="111" t="str">
        <f>VLOOKUP(B42,'[1]LISTADO ATM'!$A$2:$B$816,2,0)</f>
        <v xml:space="preserve">ATM S/M Aprezio Los Mameyes  </v>
      </c>
      <c r="D42" s="136" t="s">
        <v>2503</v>
      </c>
      <c r="E42" s="137"/>
    </row>
    <row r="43" spans="1:5" ht="18" x14ac:dyDescent="0.35">
      <c r="A43" s="111" t="str">
        <f>VLOOKUP(B43,'[1]LISTADO ATM'!$A$2:$C$817,3,0)</f>
        <v>NORTE</v>
      </c>
      <c r="B43" s="125">
        <v>689</v>
      </c>
      <c r="C43" s="111" t="str">
        <f>VLOOKUP(B43,'[1]LISTADO ATM'!$A$2:$B$816,2,0)</f>
        <v>ATM Eco Petroleo Villa Gonzalez</v>
      </c>
      <c r="D43" s="136" t="s">
        <v>2491</v>
      </c>
      <c r="E43" s="137"/>
    </row>
    <row r="44" spans="1:5" ht="18" x14ac:dyDescent="0.35">
      <c r="A44" s="111" t="str">
        <f>VLOOKUP(B44,'[1]LISTADO ATM'!$A$2:$C$817,3,0)</f>
        <v>ESTE</v>
      </c>
      <c r="B44" s="125">
        <v>838</v>
      </c>
      <c r="C44" s="111" t="str">
        <f>VLOOKUP(B44,'[1]LISTADO ATM'!$A$2:$B$816,2,0)</f>
        <v xml:space="preserve">ATM UNP Consuelo </v>
      </c>
      <c r="D44" s="136" t="s">
        <v>2476</v>
      </c>
      <c r="E44" s="137"/>
    </row>
    <row r="45" spans="1:5" ht="18" x14ac:dyDescent="0.35">
      <c r="A45" s="111" t="str">
        <f>VLOOKUP(B45,'[1]LISTADO ATM'!$A$2:$C$817,3,0)</f>
        <v>DISTRITO NACIONAL</v>
      </c>
      <c r="B45" s="125">
        <v>690</v>
      </c>
      <c r="C45" s="111" t="str">
        <f>VLOOKUP(B45,'[1]LISTADO ATM'!$A$2:$B$816,2,0)</f>
        <v>ATM Eco Petroleo Esperanza</v>
      </c>
      <c r="D45" s="136" t="s">
        <v>2476</v>
      </c>
      <c r="E45" s="137"/>
    </row>
    <row r="46" spans="1:5" ht="18" x14ac:dyDescent="0.35">
      <c r="A46" s="111" t="str">
        <f>VLOOKUP(B46,'[1]LISTADO ATM'!$A$2:$C$817,3,0)</f>
        <v>SUR</v>
      </c>
      <c r="B46" s="125">
        <v>873</v>
      </c>
      <c r="C46" s="111" t="str">
        <f>VLOOKUP(B46,'[1]LISTADO ATM'!$A$2:$B$816,2,0)</f>
        <v xml:space="preserve">ATM Centro de Caja San Cristóbal II </v>
      </c>
      <c r="D46" s="136" t="s">
        <v>2476</v>
      </c>
      <c r="E46" s="137"/>
    </row>
    <row r="47" spans="1:5" ht="18.75" thickBot="1" x14ac:dyDescent="0.3">
      <c r="A47" s="111" t="str">
        <f>VLOOKUP(B47,'[1]LISTADO ATM'!$A$2:$C$817,3,0)</f>
        <v>NORTE</v>
      </c>
      <c r="B47" s="111">
        <v>703</v>
      </c>
      <c r="C47" s="111" t="str">
        <f>VLOOKUP(B47,'[1]LISTADO ATM'!$A$2:$B$816,2,0)</f>
        <v xml:space="preserve">ATM Oficina El Mamey Los Hidalgos </v>
      </c>
      <c r="D47" s="136" t="s">
        <v>2476</v>
      </c>
      <c r="E47" s="137"/>
    </row>
    <row r="48" spans="1:5" ht="18.75" thickBot="1" x14ac:dyDescent="0.4">
      <c r="A48" s="106" t="s">
        <v>2428</v>
      </c>
      <c r="B48" s="127">
        <f>COUNT(B37:B47)</f>
        <v>11</v>
      </c>
      <c r="C48" s="104"/>
      <c r="D48" s="104"/>
      <c r="E48" s="105"/>
    </row>
  </sheetData>
  <mergeCells count="22">
    <mergeCell ref="A13:E13"/>
    <mergeCell ref="A26:E26"/>
    <mergeCell ref="A1:E1"/>
    <mergeCell ref="A2:E2"/>
    <mergeCell ref="A3:E3"/>
    <mergeCell ref="A8:E8"/>
    <mergeCell ref="C11:E11"/>
    <mergeCell ref="D47:E47"/>
    <mergeCell ref="A32:B32"/>
    <mergeCell ref="A33:B33"/>
    <mergeCell ref="A35:E35"/>
    <mergeCell ref="D45:E45"/>
    <mergeCell ref="D46:E46"/>
    <mergeCell ref="D42:E42"/>
    <mergeCell ref="D43:E43"/>
    <mergeCell ref="D44:E44"/>
    <mergeCell ref="D41:E41"/>
    <mergeCell ref="D36:E36"/>
    <mergeCell ref="D37:E37"/>
    <mergeCell ref="D38:E38"/>
    <mergeCell ref="D39:E39"/>
    <mergeCell ref="D40:E40"/>
  </mergeCells>
  <phoneticPr fontId="47" type="noConversion"/>
  <conditionalFormatting sqref="B31:B35 B25:B26 B1:B8 B12:B13">
    <cfRule type="duplicateValues" dxfId="230" priority="148"/>
  </conditionalFormatting>
  <conditionalFormatting sqref="B31:B35 B25:B26">
    <cfRule type="duplicateValues" dxfId="229" priority="147"/>
  </conditionalFormatting>
  <conditionalFormatting sqref="E48 E30:E36 E1:E8 E11:E13 E24:E26">
    <cfRule type="duplicateValues" dxfId="228" priority="146"/>
  </conditionalFormatting>
  <conditionalFormatting sqref="E30:E36 E1:E8 E11:E13 E24:E26">
    <cfRule type="duplicateValues" dxfId="227" priority="149"/>
  </conditionalFormatting>
  <conditionalFormatting sqref="E38">
    <cfRule type="duplicateValues" dxfId="226" priority="145"/>
  </conditionalFormatting>
  <conditionalFormatting sqref="B23">
    <cfRule type="duplicateValues" dxfId="225" priority="139"/>
    <cfRule type="duplicateValues" dxfId="224" priority="140"/>
    <cfRule type="duplicateValues" dxfId="223" priority="141"/>
  </conditionalFormatting>
  <conditionalFormatting sqref="B23">
    <cfRule type="duplicateValues" dxfId="222" priority="142"/>
  </conditionalFormatting>
  <conditionalFormatting sqref="B23">
    <cfRule type="duplicateValues" dxfId="221" priority="138"/>
  </conditionalFormatting>
  <conditionalFormatting sqref="B23">
    <cfRule type="duplicateValues" dxfId="220" priority="137"/>
  </conditionalFormatting>
  <conditionalFormatting sqref="E23">
    <cfRule type="duplicateValues" dxfId="219" priority="143"/>
  </conditionalFormatting>
  <conditionalFormatting sqref="B23">
    <cfRule type="duplicateValues" dxfId="218" priority="144"/>
  </conditionalFormatting>
  <conditionalFormatting sqref="E41">
    <cfRule type="duplicateValues" dxfId="217" priority="136"/>
  </conditionalFormatting>
  <conditionalFormatting sqref="B21">
    <cfRule type="duplicateValues" dxfId="216" priority="113"/>
  </conditionalFormatting>
  <conditionalFormatting sqref="E21">
    <cfRule type="duplicateValues" dxfId="215" priority="114"/>
  </conditionalFormatting>
  <conditionalFormatting sqref="E21">
    <cfRule type="duplicateValues" dxfId="214" priority="115"/>
  </conditionalFormatting>
  <conditionalFormatting sqref="E21">
    <cfRule type="duplicateValues" dxfId="213" priority="116"/>
    <cfRule type="duplicateValues" dxfId="212" priority="117"/>
    <cfRule type="duplicateValues" dxfId="211" priority="118"/>
  </conditionalFormatting>
  <conditionalFormatting sqref="E21">
    <cfRule type="duplicateValues" dxfId="210" priority="119"/>
    <cfRule type="duplicateValues" dxfId="209" priority="120"/>
  </conditionalFormatting>
  <conditionalFormatting sqref="B21">
    <cfRule type="duplicateValues" dxfId="208" priority="121"/>
    <cfRule type="duplicateValues" dxfId="207" priority="122"/>
    <cfRule type="duplicateValues" dxfId="206" priority="123"/>
  </conditionalFormatting>
  <conditionalFormatting sqref="B21">
    <cfRule type="duplicateValues" dxfId="205" priority="124"/>
    <cfRule type="duplicateValues" dxfId="204" priority="125"/>
    <cfRule type="duplicateValues" dxfId="203" priority="126"/>
    <cfRule type="duplicateValues" dxfId="202" priority="127"/>
  </conditionalFormatting>
  <conditionalFormatting sqref="B21">
    <cfRule type="duplicateValues" dxfId="201" priority="128"/>
  </conditionalFormatting>
  <conditionalFormatting sqref="B21">
    <cfRule type="duplicateValues" dxfId="200" priority="129"/>
    <cfRule type="duplicateValues" dxfId="199" priority="130"/>
    <cfRule type="duplicateValues" dxfId="198" priority="131"/>
  </conditionalFormatting>
  <conditionalFormatting sqref="B21">
    <cfRule type="duplicateValues" dxfId="197" priority="132"/>
  </conditionalFormatting>
  <conditionalFormatting sqref="B21">
    <cfRule type="duplicateValues" dxfId="196" priority="133"/>
  </conditionalFormatting>
  <conditionalFormatting sqref="B21">
    <cfRule type="duplicateValues" dxfId="195" priority="134"/>
    <cfRule type="duplicateValues" dxfId="194" priority="135"/>
  </conditionalFormatting>
  <conditionalFormatting sqref="E22">
    <cfRule type="duplicateValues" dxfId="193" priority="106"/>
  </conditionalFormatting>
  <conditionalFormatting sqref="E22">
    <cfRule type="duplicateValues" dxfId="192" priority="107"/>
  </conditionalFormatting>
  <conditionalFormatting sqref="E22">
    <cfRule type="duplicateValues" dxfId="191" priority="108"/>
    <cfRule type="duplicateValues" dxfId="190" priority="109"/>
    <cfRule type="duplicateValues" dxfId="189" priority="110"/>
  </conditionalFormatting>
  <conditionalFormatting sqref="E22">
    <cfRule type="duplicateValues" dxfId="188" priority="111"/>
    <cfRule type="duplicateValues" dxfId="187" priority="112"/>
  </conditionalFormatting>
  <conditionalFormatting sqref="B23">
    <cfRule type="duplicateValues" dxfId="186" priority="150"/>
    <cfRule type="duplicateValues" dxfId="185" priority="151"/>
    <cfRule type="duplicateValues" dxfId="184" priority="152"/>
  </conditionalFormatting>
  <conditionalFormatting sqref="B23">
    <cfRule type="duplicateValues" dxfId="183" priority="153"/>
    <cfRule type="duplicateValues" dxfId="182" priority="154"/>
    <cfRule type="duplicateValues" dxfId="181" priority="155"/>
    <cfRule type="duplicateValues" dxfId="180" priority="156"/>
  </conditionalFormatting>
  <conditionalFormatting sqref="B23">
    <cfRule type="duplicateValues" dxfId="179" priority="157"/>
  </conditionalFormatting>
  <conditionalFormatting sqref="E23">
    <cfRule type="duplicateValues" dxfId="178" priority="158"/>
  </conditionalFormatting>
  <conditionalFormatting sqref="E23">
    <cfRule type="duplicateValues" dxfId="177" priority="159"/>
    <cfRule type="duplicateValues" dxfId="176" priority="160"/>
    <cfRule type="duplicateValues" dxfId="175" priority="161"/>
  </conditionalFormatting>
  <conditionalFormatting sqref="E23">
    <cfRule type="duplicateValues" dxfId="174" priority="162"/>
    <cfRule type="duplicateValues" dxfId="173" priority="163"/>
  </conditionalFormatting>
  <conditionalFormatting sqref="B23">
    <cfRule type="duplicateValues" dxfId="172" priority="164"/>
    <cfRule type="duplicateValues" dxfId="171" priority="165"/>
  </conditionalFormatting>
  <conditionalFormatting sqref="B28 B10">
    <cfRule type="duplicateValues" dxfId="170" priority="166"/>
    <cfRule type="duplicateValues" dxfId="169" priority="167"/>
    <cfRule type="duplicateValues" dxfId="168" priority="168"/>
  </conditionalFormatting>
  <conditionalFormatting sqref="B28 B10">
    <cfRule type="duplicateValues" dxfId="167" priority="169"/>
    <cfRule type="duplicateValues" dxfId="166" priority="170"/>
    <cfRule type="duplicateValues" dxfId="165" priority="171"/>
    <cfRule type="duplicateValues" dxfId="164" priority="172"/>
  </conditionalFormatting>
  <conditionalFormatting sqref="B28 B10">
    <cfRule type="duplicateValues" dxfId="163" priority="173"/>
  </conditionalFormatting>
  <conditionalFormatting sqref="B37:B39">
    <cfRule type="duplicateValues" dxfId="162" priority="174"/>
    <cfRule type="duplicateValues" dxfId="161" priority="175"/>
    <cfRule type="duplicateValues" dxfId="160" priority="176"/>
  </conditionalFormatting>
  <conditionalFormatting sqref="B37:B39">
    <cfRule type="duplicateValues" dxfId="159" priority="177"/>
    <cfRule type="duplicateValues" dxfId="158" priority="178"/>
    <cfRule type="duplicateValues" dxfId="157" priority="179"/>
    <cfRule type="duplicateValues" dxfId="156" priority="180"/>
  </conditionalFormatting>
  <conditionalFormatting sqref="B37:B39">
    <cfRule type="duplicateValues" dxfId="155" priority="181"/>
  </conditionalFormatting>
  <conditionalFormatting sqref="E29">
    <cfRule type="duplicateValues" dxfId="154" priority="59"/>
  </conditionalFormatting>
  <conditionalFormatting sqref="B29">
    <cfRule type="duplicateValues" dxfId="153" priority="60"/>
    <cfRule type="duplicateValues" dxfId="152" priority="61"/>
    <cfRule type="duplicateValues" dxfId="151" priority="62"/>
  </conditionalFormatting>
  <conditionalFormatting sqref="B29">
    <cfRule type="duplicateValues" dxfId="150" priority="63"/>
  </conditionalFormatting>
  <conditionalFormatting sqref="B29">
    <cfRule type="duplicateValues" dxfId="149" priority="64"/>
  </conditionalFormatting>
  <conditionalFormatting sqref="B29">
    <cfRule type="duplicateValues" dxfId="148" priority="65"/>
    <cfRule type="duplicateValues" dxfId="147" priority="66"/>
  </conditionalFormatting>
  <conditionalFormatting sqref="B29">
    <cfRule type="duplicateValues" dxfId="146" priority="67"/>
  </conditionalFormatting>
  <conditionalFormatting sqref="E29">
    <cfRule type="duplicateValues" dxfId="145" priority="68"/>
  </conditionalFormatting>
  <conditionalFormatting sqref="E29">
    <cfRule type="duplicateValues" dxfId="144" priority="69"/>
    <cfRule type="duplicateValues" dxfId="143" priority="70"/>
    <cfRule type="duplicateValues" dxfId="142" priority="71"/>
  </conditionalFormatting>
  <conditionalFormatting sqref="E29">
    <cfRule type="duplicateValues" dxfId="141" priority="72"/>
    <cfRule type="duplicateValues" dxfId="140" priority="73"/>
  </conditionalFormatting>
  <conditionalFormatting sqref="B29">
    <cfRule type="duplicateValues" dxfId="139" priority="74"/>
    <cfRule type="duplicateValues" dxfId="138" priority="75"/>
    <cfRule type="duplicateValues" dxfId="137" priority="76"/>
  </conditionalFormatting>
  <conditionalFormatting sqref="B29">
    <cfRule type="duplicateValues" dxfId="136" priority="77"/>
    <cfRule type="duplicateValues" dxfId="135" priority="78"/>
    <cfRule type="duplicateValues" dxfId="134" priority="79"/>
    <cfRule type="duplicateValues" dxfId="133" priority="80"/>
  </conditionalFormatting>
  <conditionalFormatting sqref="B29">
    <cfRule type="duplicateValues" dxfId="132" priority="81"/>
  </conditionalFormatting>
  <conditionalFormatting sqref="B29">
    <cfRule type="duplicateValues" dxfId="131" priority="82"/>
  </conditionalFormatting>
  <conditionalFormatting sqref="E37">
    <cfRule type="duplicateValues" dxfId="130" priority="34"/>
  </conditionalFormatting>
  <conditionalFormatting sqref="E40">
    <cfRule type="duplicateValues" dxfId="129" priority="33"/>
  </conditionalFormatting>
  <conditionalFormatting sqref="E46">
    <cfRule type="duplicateValues" dxfId="128" priority="32"/>
  </conditionalFormatting>
  <conditionalFormatting sqref="E45">
    <cfRule type="duplicateValues" dxfId="127" priority="31"/>
  </conditionalFormatting>
  <conditionalFormatting sqref="E44">
    <cfRule type="duplicateValues" dxfId="126" priority="22"/>
  </conditionalFormatting>
  <conditionalFormatting sqref="E43">
    <cfRule type="duplicateValues" dxfId="125" priority="20"/>
  </conditionalFormatting>
  <conditionalFormatting sqref="B48 B30:B35 B1:B8 B15:B20 B24:B26 B11:B13">
    <cfRule type="duplicateValues" dxfId="124" priority="182"/>
    <cfRule type="duplicateValues" dxfId="123" priority="183"/>
    <cfRule type="duplicateValues" dxfId="122" priority="184"/>
  </conditionalFormatting>
  <conditionalFormatting sqref="B48 B30:B35 B1:B8 B15:B20 B24:B26 B11:B13">
    <cfRule type="duplicateValues" dxfId="121" priority="185"/>
    <cfRule type="duplicateValues" dxfId="120" priority="186"/>
    <cfRule type="duplicateValues" dxfId="119" priority="187"/>
    <cfRule type="duplicateValues" dxfId="118" priority="188"/>
  </conditionalFormatting>
  <conditionalFormatting sqref="B48 B30:B35 B1:B8 B15:B20 B24:B26 B11:B13">
    <cfRule type="duplicateValues" dxfId="117" priority="189"/>
  </conditionalFormatting>
  <conditionalFormatting sqref="B15:B20">
    <cfRule type="duplicateValues" dxfId="116" priority="190"/>
  </conditionalFormatting>
  <conditionalFormatting sqref="B15:B23">
    <cfRule type="duplicateValues" dxfId="115" priority="191"/>
  </conditionalFormatting>
  <conditionalFormatting sqref="B15:B23">
    <cfRule type="duplicateValues" dxfId="114" priority="192"/>
    <cfRule type="duplicateValues" dxfId="113" priority="193"/>
    <cfRule type="duplicateValues" dxfId="112" priority="194"/>
  </conditionalFormatting>
  <conditionalFormatting sqref="B15:B23">
    <cfRule type="duplicateValues" dxfId="111" priority="195"/>
    <cfRule type="duplicateValues" dxfId="110" priority="196"/>
    <cfRule type="duplicateValues" dxfId="109" priority="197"/>
    <cfRule type="duplicateValues" dxfId="108" priority="198"/>
  </conditionalFormatting>
  <conditionalFormatting sqref="B15:B23">
    <cfRule type="duplicateValues" dxfId="107" priority="199"/>
    <cfRule type="duplicateValues" dxfId="106" priority="200"/>
  </conditionalFormatting>
  <conditionalFormatting sqref="E28 E15:E20 E10">
    <cfRule type="duplicateValues" dxfId="105" priority="201"/>
  </conditionalFormatting>
  <conditionalFormatting sqref="E28 E15:E20 E10">
    <cfRule type="duplicateValues" dxfId="104" priority="202"/>
    <cfRule type="duplicateValues" dxfId="103" priority="203"/>
    <cfRule type="duplicateValues" dxfId="102" priority="204"/>
  </conditionalFormatting>
  <conditionalFormatting sqref="E28 E15:E20 E10">
    <cfRule type="duplicateValues" dxfId="101" priority="205"/>
    <cfRule type="duplicateValues" dxfId="100" priority="206"/>
  </conditionalFormatting>
  <conditionalFormatting sqref="E48 E15:E20 E24:E26 E28 E30:E36 E1:E13">
    <cfRule type="duplicateValues" dxfId="99" priority="207"/>
  </conditionalFormatting>
  <conditionalFormatting sqref="B48 B1:B8 B15:B20 B28 B37:B39 B24:B26 B30:B35 B10:B13">
    <cfRule type="duplicateValues" dxfId="98" priority="208"/>
    <cfRule type="duplicateValues" dxfId="97" priority="209"/>
    <cfRule type="duplicateValues" dxfId="96" priority="210"/>
  </conditionalFormatting>
  <conditionalFormatting sqref="B48 B15:B20 B1:B8 B28 B37:B39 B24:B26 B30:B35 B10:B13">
    <cfRule type="duplicateValues" dxfId="95" priority="211"/>
  </conditionalFormatting>
  <conditionalFormatting sqref="B48 B1:B8 B15:B20 B28 B37:B39 B24:B26 B30:B35 B10:B13">
    <cfRule type="duplicateValues" dxfId="94" priority="212"/>
  </conditionalFormatting>
  <conditionalFormatting sqref="B48 B1:B8 B15:B20 B28 B37:B39 B24:B26 B30:B35 B10:B13">
    <cfRule type="duplicateValues" dxfId="93" priority="213"/>
    <cfRule type="duplicateValues" dxfId="92" priority="214"/>
  </conditionalFormatting>
  <conditionalFormatting sqref="E39">
    <cfRule type="duplicateValues" dxfId="91" priority="18"/>
  </conditionalFormatting>
  <conditionalFormatting sqref="B48:B1048576 B1:B46">
    <cfRule type="duplicateValues" dxfId="90" priority="17"/>
  </conditionalFormatting>
  <conditionalFormatting sqref="E42">
    <cfRule type="duplicateValues" dxfId="89" priority="16"/>
  </conditionalFormatting>
  <conditionalFormatting sqref="B28 B15:B20 B1:B8 B37:B46 B24:B26 B30:B35 B10:B13 B48">
    <cfRule type="duplicateValues" dxfId="88" priority="306592"/>
  </conditionalFormatting>
  <conditionalFormatting sqref="B28 B37:B46 B30:B35 B15:B26 B1:B13 B48">
    <cfRule type="duplicateValues" dxfId="87" priority="306600"/>
  </conditionalFormatting>
  <conditionalFormatting sqref="B40:B46">
    <cfRule type="duplicateValues" dxfId="86" priority="306606"/>
    <cfRule type="duplicateValues" dxfId="85" priority="306607"/>
    <cfRule type="duplicateValues" dxfId="84" priority="306608"/>
  </conditionalFormatting>
  <conditionalFormatting sqref="B40:B46">
    <cfRule type="duplicateValues" dxfId="83" priority="306612"/>
    <cfRule type="duplicateValues" dxfId="82" priority="306613"/>
    <cfRule type="duplicateValues" dxfId="81" priority="306614"/>
    <cfRule type="duplicateValues" dxfId="80" priority="306615"/>
  </conditionalFormatting>
  <conditionalFormatting sqref="B40:B46">
    <cfRule type="duplicateValues" dxfId="79" priority="306620"/>
  </conditionalFormatting>
  <conditionalFormatting sqref="B40:B46">
    <cfRule type="duplicateValues" dxfId="78" priority="306622"/>
    <cfRule type="duplicateValues" dxfId="77" priority="306623"/>
  </conditionalFormatting>
  <conditionalFormatting sqref="B47">
    <cfRule type="duplicateValues" dxfId="76" priority="4"/>
  </conditionalFormatting>
  <conditionalFormatting sqref="B47">
    <cfRule type="duplicateValues" dxfId="75" priority="5"/>
  </conditionalFormatting>
  <conditionalFormatting sqref="E47">
    <cfRule type="duplicateValues" dxfId="74" priority="3"/>
  </conditionalFormatting>
  <conditionalFormatting sqref="B47">
    <cfRule type="duplicateValues" dxfId="73" priority="2"/>
  </conditionalFormatting>
  <conditionalFormatting sqref="B47">
    <cfRule type="duplicateValues" dxfId="72" priority="6"/>
    <cfRule type="duplicateValues" dxfId="71" priority="7"/>
    <cfRule type="duplicateValues" dxfId="70" priority="8"/>
  </conditionalFormatting>
  <conditionalFormatting sqref="B47">
    <cfRule type="duplicateValues" dxfId="69" priority="9"/>
    <cfRule type="duplicateValues" dxfId="68" priority="10"/>
    <cfRule type="duplicateValues" dxfId="67" priority="11"/>
    <cfRule type="duplicateValues" dxfId="66" priority="12"/>
  </conditionalFormatting>
  <conditionalFormatting sqref="B47">
    <cfRule type="duplicateValues" dxfId="65" priority="13"/>
  </conditionalFormatting>
  <conditionalFormatting sqref="B47">
    <cfRule type="duplicateValues" dxfId="64" priority="14"/>
    <cfRule type="duplicateValues" dxfId="63" priority="15"/>
  </conditionalFormatting>
  <conditionalFormatting sqref="B1:B1048576">
    <cfRule type="duplicateValues" dxfId="6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2487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09">
        <v>581</v>
      </c>
      <c r="B430" s="109" t="s">
        <v>1606</v>
      </c>
      <c r="C430" s="109" t="s">
        <v>1275</v>
      </c>
    </row>
    <row r="431" spans="1:3" x14ac:dyDescent="0.25">
      <c r="A431" s="40">
        <v>582</v>
      </c>
      <c r="B431" s="40" t="s">
        <v>2492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2437</v>
      </c>
      <c r="B1" s="157"/>
      <c r="C1" s="157"/>
      <c r="D1" s="157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6" t="s">
        <v>2447</v>
      </c>
      <c r="B25" s="157"/>
      <c r="C25" s="157"/>
      <c r="D25" s="157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2493</v>
      </c>
      <c r="D27" s="68" t="s">
        <v>2494</v>
      </c>
    </row>
    <row r="28" spans="1:4" ht="15.75" x14ac:dyDescent="0.25">
      <c r="A28" s="55">
        <v>335756603</v>
      </c>
      <c r="B28" s="55">
        <v>822</v>
      </c>
      <c r="C28" s="68" t="s">
        <v>2493</v>
      </c>
      <c r="D28" s="68" t="s">
        <v>2494</v>
      </c>
    </row>
    <row r="29" spans="1:4" ht="15.75" x14ac:dyDescent="0.25">
      <c r="A29" s="55">
        <v>335756614</v>
      </c>
      <c r="B29" s="55">
        <v>137</v>
      </c>
      <c r="C29" s="68" t="s">
        <v>2493</v>
      </c>
      <c r="D29" s="68" t="s">
        <v>2494</v>
      </c>
    </row>
    <row r="30" spans="1:4" ht="15.75" x14ac:dyDescent="0.25">
      <c r="A30" s="55">
        <v>335756621</v>
      </c>
      <c r="B30" s="55">
        <v>175</v>
      </c>
      <c r="C30" s="68" t="s">
        <v>2493</v>
      </c>
      <c r="D30" s="68" t="s">
        <v>2494</v>
      </c>
    </row>
    <row r="31" spans="1:4" ht="15.75" x14ac:dyDescent="0.25">
      <c r="A31" s="55">
        <v>335756627</v>
      </c>
      <c r="B31" s="55">
        <v>378</v>
      </c>
      <c r="C31" s="68" t="s">
        <v>2493</v>
      </c>
      <c r="D31" s="68" t="s">
        <v>2494</v>
      </c>
    </row>
    <row r="32" spans="1:4" s="69" customFormat="1" ht="15.75" x14ac:dyDescent="0.25">
      <c r="A32" s="55">
        <v>335757579</v>
      </c>
      <c r="B32" s="55">
        <v>801</v>
      </c>
      <c r="C32" s="68" t="s">
        <v>2493</v>
      </c>
      <c r="D32" s="68" t="s">
        <v>2494</v>
      </c>
    </row>
    <row r="33" spans="1:4" s="69" customFormat="1" ht="15.75" x14ac:dyDescent="0.25">
      <c r="A33" s="55">
        <v>335757580</v>
      </c>
      <c r="B33" s="55">
        <v>642</v>
      </c>
      <c r="C33" s="68" t="s">
        <v>2493</v>
      </c>
      <c r="D33" s="68" t="s">
        <v>2494</v>
      </c>
    </row>
    <row r="34" spans="1:4" s="69" customFormat="1" ht="15.75" x14ac:dyDescent="0.25">
      <c r="A34" s="55">
        <v>335757581</v>
      </c>
      <c r="B34" s="55">
        <v>438</v>
      </c>
      <c r="C34" s="68" t="s">
        <v>2493</v>
      </c>
      <c r="D34" s="68" t="s">
        <v>2494</v>
      </c>
    </row>
    <row r="35" spans="1:4" s="69" customFormat="1" ht="15.75" x14ac:dyDescent="0.25">
      <c r="A35" s="55">
        <v>335757582</v>
      </c>
      <c r="B35" s="55">
        <v>461</v>
      </c>
      <c r="C35" s="68" t="s">
        <v>2493</v>
      </c>
      <c r="D35" s="68" t="s">
        <v>2494</v>
      </c>
    </row>
    <row r="36" spans="1:4" s="69" customFormat="1" ht="15.75" x14ac:dyDescent="0.25">
      <c r="A36" s="55">
        <v>335757584</v>
      </c>
      <c r="B36" s="55">
        <v>568</v>
      </c>
      <c r="C36" s="68" t="s">
        <v>2493</v>
      </c>
      <c r="D36" s="68" t="s">
        <v>2494</v>
      </c>
    </row>
    <row r="37" spans="1:4" s="69" customFormat="1" ht="15.75" x14ac:dyDescent="0.25">
      <c r="A37" s="55">
        <v>335757585</v>
      </c>
      <c r="B37" s="55">
        <v>552</v>
      </c>
      <c r="C37" s="68" t="s">
        <v>2493</v>
      </c>
      <c r="D37" s="68" t="s">
        <v>2494</v>
      </c>
    </row>
    <row r="38" spans="1:4" s="69" customFormat="1" ht="15.75" x14ac:dyDescent="0.25">
      <c r="A38" s="55">
        <v>335757586</v>
      </c>
      <c r="B38" s="55">
        <v>495</v>
      </c>
      <c r="C38" s="68" t="s">
        <v>2493</v>
      </c>
      <c r="D38" s="68" t="s">
        <v>2494</v>
      </c>
    </row>
    <row r="39" spans="1:4" s="71" customFormat="1" ht="15.75" x14ac:dyDescent="0.25">
      <c r="A39" s="55">
        <v>335757587</v>
      </c>
      <c r="B39" s="55">
        <v>396</v>
      </c>
      <c r="C39" s="68" t="s">
        <v>2493</v>
      </c>
      <c r="D39" s="68" t="s">
        <v>2494</v>
      </c>
    </row>
    <row r="40" spans="1:4" s="71" customFormat="1" ht="15.75" x14ac:dyDescent="0.25">
      <c r="A40" s="55">
        <v>335757588</v>
      </c>
      <c r="B40" s="55">
        <v>703</v>
      </c>
      <c r="C40" s="68" t="s">
        <v>2493</v>
      </c>
      <c r="D40" s="68" t="s">
        <v>2494</v>
      </c>
    </row>
    <row r="41" spans="1:4" s="71" customFormat="1" ht="15.75" x14ac:dyDescent="0.25">
      <c r="A41" s="55">
        <v>335757589</v>
      </c>
      <c r="B41" s="55">
        <v>136</v>
      </c>
      <c r="C41" s="68" t="s">
        <v>2493</v>
      </c>
      <c r="D41" s="68" t="s">
        <v>2494</v>
      </c>
    </row>
    <row r="42" spans="1:4" s="71" customFormat="1" ht="15.75" x14ac:dyDescent="0.25">
      <c r="A42" s="55">
        <v>335757538</v>
      </c>
      <c r="B42" s="55">
        <v>954</v>
      </c>
      <c r="C42" s="68" t="s">
        <v>2493</v>
      </c>
      <c r="D42" s="68" t="s">
        <v>2494</v>
      </c>
    </row>
    <row r="43" spans="1:4" s="71" customFormat="1" ht="15.75" x14ac:dyDescent="0.25">
      <c r="A43" s="55">
        <v>335757569</v>
      </c>
      <c r="B43" s="55">
        <v>276</v>
      </c>
      <c r="C43" s="68" t="s">
        <v>2493</v>
      </c>
      <c r="D43" s="68" t="s">
        <v>2494</v>
      </c>
    </row>
    <row r="44" spans="1:4" s="71" customFormat="1" ht="15.75" x14ac:dyDescent="0.25">
      <c r="A44" s="55">
        <v>335757542</v>
      </c>
      <c r="B44" s="55">
        <v>98</v>
      </c>
      <c r="C44" s="68" t="s">
        <v>2493</v>
      </c>
      <c r="D44" s="68" t="s">
        <v>2494</v>
      </c>
    </row>
    <row r="45" spans="1:4" s="71" customFormat="1" ht="15.75" x14ac:dyDescent="0.25">
      <c r="A45" s="55">
        <v>335757555</v>
      </c>
      <c r="B45" s="55">
        <v>85</v>
      </c>
      <c r="C45" s="68" t="s">
        <v>2493</v>
      </c>
      <c r="D45" s="68" t="s">
        <v>2494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61" priority="119152"/>
  </conditionalFormatting>
  <conditionalFormatting sqref="A7:A11">
    <cfRule type="duplicateValues" dxfId="60" priority="119156"/>
    <cfRule type="duplicateValues" dxfId="59" priority="119157"/>
  </conditionalFormatting>
  <conditionalFormatting sqref="A7:A11">
    <cfRule type="duplicateValues" dxfId="58" priority="119160"/>
    <cfRule type="duplicateValues" dxfId="57" priority="119161"/>
  </conditionalFormatting>
  <conditionalFormatting sqref="B37:B39">
    <cfRule type="duplicateValues" dxfId="56" priority="219"/>
    <cfRule type="duplicateValues" dxfId="55" priority="220"/>
  </conditionalFormatting>
  <conditionalFormatting sqref="B37:B39">
    <cfRule type="duplicateValues" dxfId="54" priority="218"/>
  </conditionalFormatting>
  <conditionalFormatting sqref="B37:B39">
    <cfRule type="duplicateValues" dxfId="53" priority="217"/>
  </conditionalFormatting>
  <conditionalFormatting sqref="B37:B39">
    <cfRule type="duplicateValues" dxfId="52" priority="215"/>
    <cfRule type="duplicateValues" dxfId="51" priority="216"/>
  </conditionalFormatting>
  <conditionalFormatting sqref="B3">
    <cfRule type="duplicateValues" dxfId="50" priority="193"/>
    <cfRule type="duplicateValues" dxfId="49" priority="194"/>
  </conditionalFormatting>
  <conditionalFormatting sqref="B3">
    <cfRule type="duplicateValues" dxfId="48" priority="192"/>
  </conditionalFormatting>
  <conditionalFormatting sqref="B3">
    <cfRule type="duplicateValues" dxfId="47" priority="191"/>
  </conditionalFormatting>
  <conditionalFormatting sqref="B3">
    <cfRule type="duplicateValues" dxfId="46" priority="189"/>
    <cfRule type="duplicateValues" dxfId="45" priority="190"/>
  </conditionalFormatting>
  <conditionalFormatting sqref="A4:A6">
    <cfRule type="duplicateValues" dxfId="44" priority="188"/>
  </conditionalFormatting>
  <conditionalFormatting sqref="A4:A6">
    <cfRule type="duplicateValues" dxfId="43" priority="186"/>
    <cfRule type="duplicateValues" dxfId="42" priority="187"/>
  </conditionalFormatting>
  <conditionalFormatting sqref="A4:A6">
    <cfRule type="duplicateValues" dxfId="41" priority="184"/>
    <cfRule type="duplicateValues" dxfId="40" priority="185"/>
  </conditionalFormatting>
  <conditionalFormatting sqref="A3:A6">
    <cfRule type="duplicateValues" dxfId="39" priority="165"/>
  </conditionalFormatting>
  <conditionalFormatting sqref="A3:A6">
    <cfRule type="duplicateValues" dxfId="38" priority="163"/>
    <cfRule type="duplicateValues" dxfId="37" priority="164"/>
  </conditionalFormatting>
  <conditionalFormatting sqref="A3:A6">
    <cfRule type="duplicateValues" dxfId="36" priority="161"/>
    <cfRule type="duplicateValues" dxfId="35" priority="162"/>
  </conditionalFormatting>
  <conditionalFormatting sqref="B4:B6">
    <cfRule type="duplicateValues" dxfId="34" priority="158"/>
    <cfRule type="duplicateValues" dxfId="33" priority="159"/>
  </conditionalFormatting>
  <conditionalFormatting sqref="B4:B6">
    <cfRule type="duplicateValues" dxfId="32" priority="157"/>
  </conditionalFormatting>
  <conditionalFormatting sqref="B4:B6">
    <cfRule type="duplicateValues" dxfId="31" priority="156"/>
  </conditionalFormatting>
  <conditionalFormatting sqref="B4:B6">
    <cfRule type="duplicateValues" dxfId="30" priority="154"/>
    <cfRule type="duplicateValues" dxfId="2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113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94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93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93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92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91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52.5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51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51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57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8" x14ac:dyDescent="0.25">
      <c r="A13" s="74" t="str">
        <f t="shared" ca="1" si="0"/>
        <v>10.15079861111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4" t="s">
        <v>2495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8" priority="51"/>
  </conditionalFormatting>
  <conditionalFormatting sqref="E9:E1048576 E1:E2">
    <cfRule type="duplicateValues" dxfId="27" priority="99232"/>
  </conditionalFormatting>
  <conditionalFormatting sqref="E4">
    <cfRule type="duplicateValues" dxfId="26" priority="44"/>
  </conditionalFormatting>
  <conditionalFormatting sqref="E5:E8">
    <cfRule type="duplicateValues" dxfId="25" priority="42"/>
  </conditionalFormatting>
  <conditionalFormatting sqref="B12">
    <cfRule type="duplicateValues" dxfId="24" priority="16"/>
    <cfRule type="duplicateValues" dxfId="23" priority="17"/>
    <cfRule type="duplicateValues" dxfId="22" priority="18"/>
  </conditionalFormatting>
  <conditionalFormatting sqref="B12">
    <cfRule type="duplicateValues" dxfId="21" priority="15"/>
  </conditionalFormatting>
  <conditionalFormatting sqref="B12">
    <cfRule type="duplicateValues" dxfId="20" priority="13"/>
    <cfRule type="duplicateValues" dxfId="19" priority="14"/>
  </conditionalFormatting>
  <conditionalFormatting sqref="B12">
    <cfRule type="duplicateValues" dxfId="18" priority="10"/>
    <cfRule type="duplicateValues" dxfId="17" priority="11"/>
    <cfRule type="duplicateValues" dxfId="16" priority="12"/>
  </conditionalFormatting>
  <conditionalFormatting sqref="B12">
    <cfRule type="duplicateValues" dxfId="15" priority="9"/>
  </conditionalFormatting>
  <conditionalFormatting sqref="B12">
    <cfRule type="duplicateValues" dxfId="14" priority="7"/>
    <cfRule type="duplicateValues" dxfId="13" priority="8"/>
  </conditionalFormatting>
  <conditionalFormatting sqref="B12">
    <cfRule type="duplicateValues" dxfId="12" priority="6"/>
  </conditionalFormatting>
  <conditionalFormatting sqref="B12">
    <cfRule type="duplicateValues" dxfId="11" priority="3"/>
    <cfRule type="duplicateValues" dxfId="10" priority="4"/>
    <cfRule type="duplicateValues" dxfId="9" priority="5"/>
  </conditionalFormatting>
  <conditionalFormatting sqref="B12">
    <cfRule type="duplicateValues" dxfId="8" priority="2"/>
  </conditionalFormatting>
  <conditionalFormatting sqref="B12">
    <cfRule type="duplicateValues" dxfId="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2021-01-10T18:34:25Z</dcterms:modified>
</cp:coreProperties>
</file>