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45" i="1"/>
  <c r="A144" i="1"/>
  <c r="A124" i="1"/>
  <c r="A151" i="1"/>
  <c r="A127" i="1"/>
  <c r="A123" i="1"/>
  <c r="A111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4" i="1"/>
  <c r="G124" i="1"/>
  <c r="H124" i="1"/>
  <c r="I124" i="1"/>
  <c r="J124" i="1"/>
  <c r="K124" i="1"/>
  <c r="F151" i="1"/>
  <c r="G151" i="1"/>
  <c r="H151" i="1"/>
  <c r="I151" i="1"/>
  <c r="J151" i="1"/>
  <c r="K151" i="1"/>
  <c r="F127" i="1"/>
  <c r="G127" i="1"/>
  <c r="H127" i="1"/>
  <c r="I127" i="1"/>
  <c r="J127" i="1"/>
  <c r="K127" i="1"/>
  <c r="F123" i="1"/>
  <c r="G123" i="1"/>
  <c r="H123" i="1"/>
  <c r="I123" i="1"/>
  <c r="J123" i="1"/>
  <c r="K123" i="1"/>
  <c r="F111" i="1"/>
  <c r="G111" i="1"/>
  <c r="H111" i="1"/>
  <c r="I111" i="1"/>
  <c r="J111" i="1"/>
  <c r="K11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50" i="1"/>
  <c r="A149" i="1"/>
  <c r="A148" i="1"/>
  <c r="A147" i="1"/>
  <c r="A146" i="1"/>
  <c r="A143" i="1"/>
  <c r="A142" i="1"/>
  <c r="A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6" i="1"/>
  <c r="A125" i="1"/>
  <c r="F115" i="1" l="1"/>
  <c r="G115" i="1"/>
  <c r="H115" i="1"/>
  <c r="I115" i="1"/>
  <c r="J115" i="1"/>
  <c r="K115" i="1"/>
  <c r="F109" i="1"/>
  <c r="G109" i="1"/>
  <c r="H109" i="1"/>
  <c r="I109" i="1"/>
  <c r="J109" i="1"/>
  <c r="K109" i="1"/>
  <c r="A115" i="1"/>
  <c r="A109" i="1"/>
  <c r="A122" i="1"/>
  <c r="A121" i="1"/>
  <c r="A120" i="1"/>
  <c r="A119" i="1"/>
  <c r="A118" i="1"/>
  <c r="A117" i="1"/>
  <c r="A116" i="1"/>
  <c r="A114" i="1"/>
  <c r="A113" i="1"/>
  <c r="A112" i="1"/>
  <c r="A110" i="1"/>
  <c r="A108" i="1"/>
  <c r="A107" i="1"/>
  <c r="A106" i="1"/>
  <c r="A105" i="1"/>
  <c r="A104" i="1"/>
  <c r="A103" i="1"/>
  <c r="A102" i="1"/>
  <c r="A101" i="1"/>
  <c r="A100" i="1"/>
  <c r="A99" i="1"/>
  <c r="A9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7" i="1"/>
  <c r="A96" i="1"/>
  <c r="A95" i="1"/>
  <c r="A94" i="1"/>
  <c r="A93" i="1"/>
  <c r="A92" i="1"/>
  <c r="A91" i="1"/>
  <c r="A90" i="1"/>
  <c r="A89" i="1"/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 l="1"/>
  <c r="A84" i="1"/>
  <c r="A83" i="1"/>
  <c r="A82" i="1"/>
  <c r="A81" i="1"/>
  <c r="A8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32" i="16"/>
  <c r="C28" i="16"/>
  <c r="C29" i="16"/>
  <c r="C30" i="16"/>
  <c r="C31" i="16"/>
  <c r="A28" i="16"/>
  <c r="A29" i="16"/>
  <c r="A30" i="16"/>
  <c r="A31" i="16"/>
  <c r="A79" i="1"/>
  <c r="A78" i="1"/>
  <c r="A77" i="1"/>
  <c r="A76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75" i="1"/>
  <c r="A74" i="1"/>
  <c r="A73" i="1"/>
  <c r="A72" i="1"/>
  <c r="A71" i="1"/>
  <c r="A70" i="1"/>
  <c r="A69" i="1"/>
  <c r="A6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A52" i="1"/>
  <c r="A51" i="1"/>
  <c r="A5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A49" i="1"/>
  <c r="F12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 l="1"/>
  <c r="A45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G12" i="1" l="1"/>
  <c r="H12" i="1"/>
  <c r="I12" i="1"/>
  <c r="J12" i="1"/>
  <c r="K12" i="1"/>
  <c r="F17" i="1"/>
  <c r="G17" i="1"/>
  <c r="H17" i="1"/>
  <c r="I17" i="1"/>
  <c r="J17" i="1"/>
  <c r="K17" i="1"/>
  <c r="F20" i="1"/>
  <c r="G20" i="1"/>
  <c r="H20" i="1"/>
  <c r="I20" i="1"/>
  <c r="J20" i="1"/>
  <c r="K20" i="1"/>
  <c r="F19" i="1"/>
  <c r="G19" i="1"/>
  <c r="H19" i="1"/>
  <c r="I19" i="1"/>
  <c r="J19" i="1"/>
  <c r="K19" i="1"/>
  <c r="F11" i="1"/>
  <c r="G11" i="1"/>
  <c r="H11" i="1"/>
  <c r="I11" i="1"/>
  <c r="J11" i="1"/>
  <c r="K11" i="1"/>
  <c r="F34" i="1"/>
  <c r="G34" i="1"/>
  <c r="H34" i="1"/>
  <c r="I34" i="1"/>
  <c r="J34" i="1"/>
  <c r="K34" i="1"/>
  <c r="F36" i="1"/>
  <c r="G36" i="1"/>
  <c r="H36" i="1"/>
  <c r="I36" i="1"/>
  <c r="J36" i="1"/>
  <c r="K36" i="1"/>
  <c r="F30" i="1"/>
  <c r="G30" i="1"/>
  <c r="H30" i="1"/>
  <c r="I30" i="1"/>
  <c r="J30" i="1"/>
  <c r="K30" i="1"/>
  <c r="F31" i="1"/>
  <c r="G31" i="1"/>
  <c r="H31" i="1"/>
  <c r="I31" i="1"/>
  <c r="J31" i="1"/>
  <c r="K31" i="1"/>
  <c r="F16" i="1"/>
  <c r="G16" i="1"/>
  <c r="H16" i="1"/>
  <c r="I16" i="1"/>
  <c r="J16" i="1"/>
  <c r="K16" i="1"/>
  <c r="F28" i="1"/>
  <c r="G28" i="1"/>
  <c r="H28" i="1"/>
  <c r="I28" i="1"/>
  <c r="J28" i="1"/>
  <c r="K28" i="1"/>
  <c r="F37" i="1"/>
  <c r="G37" i="1"/>
  <c r="H37" i="1"/>
  <c r="I37" i="1"/>
  <c r="J37" i="1"/>
  <c r="K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A37" i="1"/>
  <c r="A36" i="1"/>
  <c r="A35" i="1" l="1"/>
  <c r="A34" i="1"/>
  <c r="F35" i="1"/>
  <c r="G35" i="1"/>
  <c r="H35" i="1"/>
  <c r="I35" i="1"/>
  <c r="J35" i="1"/>
  <c r="K35" i="1"/>
  <c r="A33" i="1"/>
  <c r="F33" i="1"/>
  <c r="G33" i="1"/>
  <c r="H33" i="1"/>
  <c r="I33" i="1"/>
  <c r="J33" i="1"/>
  <c r="K33" i="1"/>
  <c r="F32" i="1" l="1"/>
  <c r="G32" i="1"/>
  <c r="H32" i="1"/>
  <c r="I32" i="1"/>
  <c r="J32" i="1"/>
  <c r="K32" i="1"/>
  <c r="A32" i="1"/>
  <c r="A31" i="1"/>
  <c r="A30" i="1"/>
  <c r="A29" i="1" l="1"/>
  <c r="A28" i="1"/>
  <c r="A27" i="1"/>
  <c r="F29" i="1"/>
  <c r="G29" i="1"/>
  <c r="H29" i="1"/>
  <c r="I29" i="1"/>
  <c r="J29" i="1"/>
  <c r="K29" i="1"/>
  <c r="F27" i="1"/>
  <c r="G27" i="1"/>
  <c r="H27" i="1"/>
  <c r="I27" i="1"/>
  <c r="J27" i="1"/>
  <c r="K27" i="1"/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5" i="1"/>
  <c r="G15" i="1"/>
  <c r="H15" i="1"/>
  <c r="I15" i="1"/>
  <c r="J15" i="1"/>
  <c r="K15" i="1"/>
  <c r="F14" i="1"/>
  <c r="G14" i="1"/>
  <c r="H14" i="1"/>
  <c r="I14" i="1"/>
  <c r="J14" i="1"/>
  <c r="K14" i="1"/>
  <c r="A6" i="1" l="1"/>
  <c r="A7" i="1"/>
  <c r="A8" i="1"/>
  <c r="A5" i="1"/>
  <c r="A10" i="1"/>
  <c r="A9" i="1"/>
  <c r="A11" i="1"/>
  <c r="A12" i="1"/>
  <c r="A13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0" i="1"/>
  <c r="G10" i="1"/>
  <c r="H10" i="1"/>
  <c r="I10" i="1"/>
  <c r="J10" i="1"/>
  <c r="K10" i="1"/>
  <c r="F9" i="1"/>
  <c r="G9" i="1"/>
  <c r="H9" i="1"/>
  <c r="I9" i="1"/>
  <c r="J9" i="1"/>
  <c r="K9" i="1"/>
  <c r="F13" i="1"/>
  <c r="G13" i="1"/>
  <c r="H13" i="1"/>
  <c r="I13" i="1"/>
  <c r="J13" i="1"/>
  <c r="K1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<sst xmlns="http://schemas.openxmlformats.org/spreadsheetml/2006/main" count="13631" uniqueCount="2587">
  <si>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</si>
  <si>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</si>
  <si>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</si>
  <si>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</si>
  <si>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</si>
  <si>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</si>
  <si>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</si>
  <si>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</si>
  <si>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</si>
  <si>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</si>
  <si>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</si>
  <si>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</si>
  <si>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</si>
  <si>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</si>
  <si>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</si>
  <si>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</si>
  <si>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</si>
  <si>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</si>
  <si>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</si>
  <si>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</si>
  <si>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</si>
  <si>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</si>
  <si>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</si>
  <si>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</si>
  <si>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</si>
  <si>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</si>
  <si>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</si>
  <si>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</si>
  <si>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</si>
  <si>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</si>
  <si>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</si>
  <si>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</si>
  <si>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</si>
  <si>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</si>
  <si>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</si>
  <si>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</si>
  <si>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</si>
  <si>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</si>
  <si>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</si>
  <si>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</si>
  <si>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</si>
  <si>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</si>
  <si>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</si>
  <si>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</si>
  <si>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</si>
  <si>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</si>
  <si>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</si>
  <si>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</si>
  <si>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</si>
  <si>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</si>
  <si>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</si>
  <si>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</si>
  <si>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</si>
  <si>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</si>
  <si>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</si>
  <si>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</si>
  <si>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</si>
  <si>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</si>
  <si>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</si>
  <si>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</si>
  <si>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</si>
  <si>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</si>
  <si>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</si>
  <si>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</si>
  <si>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</si>
  <si>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</si>
  <si>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</si>
  <si>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</si>
  <si>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</si>
  <si>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</si>
  <si>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</si>
  <si>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</si>
  <si>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</si>
  <si>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</si>
  <si>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</si>
  <si>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</si>
  <si>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</si>
  <si>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</si>
  <si>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</si>
  <si>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</si>
  <si>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</si>
  <si>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</si>
  <si>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</si>
  <si>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</si>
  <si>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</si>
  <si>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</si>
  <si>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</si>
  <si>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</si>
  <si>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</si>
  <si>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</si>
  <si>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</si>
  <si>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</si>
  <si>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</si>
  <si>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</si>
  <si>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</si>
  <si>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</si>
  <si>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</si>
  <si>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</si>
  <si>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</si>
  <si>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</si>
  <si>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</si>
  <si>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</si>
  <si>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</si>
  <si>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</si>
  <si>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</si>
  <si>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</si>
  <si>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</si>
  <si>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</si>
  <si>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</si>
  <si>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</si>
  <si>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</si>
  <si>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</si>
  <si>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</si>
  <si>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</si>
  <si>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</si>
  <si>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</si>
  <si>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</si>
  <si>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</si>
  <si>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</si>
  <si>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</si>
  <si>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</si>
  <si>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</si>
  <si>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</si>
  <si>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</si>
  <si>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</si>
  <si>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</si>
  <si>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</si>
  <si>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</si>
  <si>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</si>
  <si>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</si>
  <si>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</si>
  <si>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</si>
  <si>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</si>
  <si>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</si>
  <si>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</si>
  <si>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</si>
  <si>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</si>
  <si>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</si>
  <si>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</si>
  <si>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</si>
  <si>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</si>
  <si>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</si>
  <si>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</si>
  <si>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</si>
  <si>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</si>
  <si>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</si>
  <si>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</si>
  <si>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</si>
  <si>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</si>
  <si>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</si>
  <si>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</si>
  <si>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</si>
  <si>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</si>
  <si>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</si>
  <si>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</si>
  <si>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</si>
  <si>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</si>
  <si>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</si>
  <si>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</si>
  <si>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</si>
  <si>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</si>
  <si>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</si>
  <si>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</si>
  <si>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</si>
  <si>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</si>
  <si>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</si>
  <si>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</si>
  <si>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</si>
  <si>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</si>
  <si>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</si>
  <si>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</si>
  <si>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</si>
  <si>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</si>
  <si>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</si>
  <si>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</si>
  <si>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</si>
  <si>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</si>
  <si>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</si>
  <si>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</si>
  <si>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</si>
  <si>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</si>
  <si>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</si>
  <si>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</si>
  <si>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</si>
  <si>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</si>
  <si>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</si>
  <si>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</si>
  <si>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</si>
  <si>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</si>
  <si>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</si>
  <si>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</si>
  <si>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</si>
  <si>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</si>
  <si>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</si>
  <si>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</si>
  <si>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</si>
  <si>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</si>
  <si>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</si>
  <si>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</si>
  <si>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</si>
  <si>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</si>
  <si>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</si>
  <si>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</si>
  <si>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</si>
  <si>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</si>
  <si>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</si>
  <si>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</si>
  <si>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</si>
  <si>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</si>
  <si>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</si>
  <si>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</si>
  <si>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</si>
  <si>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</si>
  <si>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</si>
  <si>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</si>
  <si>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</si>
  <si>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</si>
  <si>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</si>
  <si>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</si>
  <si>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</si>
  <si>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</si>
  <si>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</si>
  <si>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</si>
  <si>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</si>
  <si>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</si>
  <si>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</si>
  <si>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</si>
  <si>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</si>
  <si>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</si>
  <si>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</si>
  <si>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</si>
  <si>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</si>
  <si>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</si>
  <si>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</si>
  <si>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</si>
  <si>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</si>
  <si>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</si>
  <si>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</si>
  <si>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</si>
  <si>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</si>
  <si>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</si>
  <si>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</si>
  <si>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</si>
  <si>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</si>
  <si>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</si>
  <si>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</si>
  <si>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</si>
  <si>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</si>
  <si>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</si>
  <si>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</si>
  <si>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</si>
  <si>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</si>
  <si>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</si>
  <si>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</si>
  <si>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</si>
  <si>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</si>
  <si>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</si>
  <si>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</si>
  <si>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</si>
  <si>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</si>
  <si>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</si>
  <si>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</si>
  <si>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</si>
  <si>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</si>
  <si>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</si>
  <si>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</si>
  <si>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</si>
  <si>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</si>
  <si>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</si>
  <si>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</si>
  <si>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</si>
  <si>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</si>
  <si>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</si>
  <si>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</si>
  <si>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</si>
  <si>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</si>
  <si>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</si>
  <si>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</si>
  <si>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</si>
  <si>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</si>
  <si>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</si>
  <si>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</si>
  <si>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</si>
  <si>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</si>
  <si>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</si>
  <si>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</si>
  <si>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</si>
  <si>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</si>
  <si>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</si>
  <si>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</si>
  <si>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</si>
  <si>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</si>
  <si>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</si>
  <si>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</si>
  <si>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</si>
  <si>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</si>
  <si>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</si>
  <si>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</si>
  <si>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</si>
  <si>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</si>
  <si>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</si>
  <si>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</si>
  <si>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</si>
  <si>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</si>
  <si>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</si>
  <si>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</si>
  <si>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</si>
  <si>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</si>
  <si>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</si>
  <si>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</si>
  <si>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</si>
  <si>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</si>
  <si>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</si>
  <si>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</si>
  <si>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</si>
  <si>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</si>
  <si>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</si>
  <si>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</si>
  <si>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</si>
  <si>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</si>
  <si>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</si>
  <si>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</si>
  <si>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</si>
  <si>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</si>
  <si>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</si>
  <si>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</si>
  <si>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</si>
  <si>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</si>
  <si>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</si>
  <si>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</si>
  <si>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</si>
  <si>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</si>
  <si>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</si>
  <si>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</si>
  <si>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</si>
  <si>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</si>
  <si>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</si>
  <si>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</si>
  <si>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</si>
  <si>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</si>
  <si>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</si>
  <si>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</si>
  <si>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</si>
  <si>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</si>
  <si>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</si>
  <si>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</si>
  <si>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</si>
  <si>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</si>
  <si>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</si>
  <si>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</si>
  <si>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</si>
  <si>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</si>
  <si>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</si>
  <si>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</si>
  <si>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</si>
  <si>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</si>
  <si>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</si>
  <si>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</si>
  <si>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</si>
  <si>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</si>
  <si>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</si>
  <si>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</si>
  <si>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</si>
  <si>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</si>
  <si>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</si>
  <si>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</si>
  <si>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</si>
  <si>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</si>
  <si>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</si>
  <si>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</si>
  <si>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</si>
  <si>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</si>
  <si>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</si>
  <si>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</si>
  <si>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</si>
  <si>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</si>
  <si>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</si>
  <si>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</si>
  <si>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</si>
  <si>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</si>
  <si>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</si>
  <si>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</si>
  <si>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</si>
  <si>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</si>
  <si>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</si>
  <si>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</si>
  <si>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</si>
  <si>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</si>
  <si>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</si>
  <si>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</si>
  <si>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</si>
  <si>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</si>
  <si>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</si>
  <si>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</si>
  <si>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</si>
  <si>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</si>
  <si>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</si>
  <si>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</si>
  <si>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</si>
  <si>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</si>
  <si>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</si>
  <si>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</si>
  <si>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</si>
  <si>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</si>
  <si>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</si>
  <si>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</si>
  <si>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</si>
  <si>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</si>
  <si>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</si>
  <si>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</si>
  <si>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</si>
  <si>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</si>
  <si>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</si>
  <si>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</si>
  <si>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</si>
  <si>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</si>
  <si>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</si>
  <si>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</si>
  <si>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</si>
  <si>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</si>
  <si>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</si>
  <si>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</si>
  <si>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</si>
  <si>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</si>
  <si>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</si>
  <si>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</si>
  <si>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</si>
  <si>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</si>
  <si>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</si>
  <si>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</si>
  <si>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</si>
  <si>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</si>
  <si>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</si>
  <si>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</si>
  <si>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</si>
  <si>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</si>
  <si>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</si>
  <si>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</si>
  <si>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</si>
  <si>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</si>
  <si>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</si>
  <si>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</si>
  <si>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</si>
  <si>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</si>
  <si>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</si>
  <si>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</si>
  <si>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</si>
  <si>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</si>
  <si>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</si>
  <si>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</si>
  <si>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</si>
  <si>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</si>
  <si>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</si>
  <si>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</si>
  <si>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</si>
  <si>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</si>
  <si>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</si>
  <si>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</si>
  <si>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</si>
  <si>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</si>
  <si>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</si>
  <si>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</si>
  <si>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</si>
  <si>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</si>
  <si>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</si>
  <si>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</si>
  <si>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</si>
  <si>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</si>
  <si>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</si>
  <si>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</si>
  <si>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</si>
  <si>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</si>
  <si>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</si>
  <si>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</si>
  <si>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</si>
  <si>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</si>
  <si>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</si>
  <si>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</si>
  <si>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</si>
  <si>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</si>
  <si>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</si>
  <si>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</si>
  <si>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</si>
  <si>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</si>
  <si>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</si>
  <si>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</si>
  <si>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</si>
  <si>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</si>
  <si>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</si>
  <si>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</si>
  <si>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</si>
  <si>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</si>
  <si>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</si>
  <si>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</si>
  <si>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</si>
  <si>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</si>
  <si>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</si>
  <si>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</si>
  <si>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</si>
  <si>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</si>
  <si>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</si>
  <si>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</si>
  <si>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</si>
  <si>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</si>
  <si>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</si>
  <si>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</si>
  <si>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</si>
  <si>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</si>
  <si>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</si>
  <si>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</si>
  <si>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</si>
  <si>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</si>
  <si>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</si>
  <si>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</si>
  <si>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</si>
  <si>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</si>
  <si>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</si>
  <si>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</si>
  <si>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</si>
  <si>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</si>
  <si>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</si>
  <si>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</si>
  <si>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</si>
  <si>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</si>
  <si>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</si>
  <si>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</si>
  <si>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</si>
  <si>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</si>
  <si>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</si>
  <si>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</si>
  <si>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</si>
  <si>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</si>
  <si>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</si>
  <si>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</si>
  <si>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</si>
  <si>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</si>
  <si>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</si>
  <si>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</si>
  <si>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</si>
  <si>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</si>
  <si>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</si>
  <si>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</si>
  <si>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</si>
  <si>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</si>
  <si>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</si>
  <si>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</si>
  <si>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</si>
  <si>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</si>
  <si>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</si>
  <si>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</si>
  <si>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</si>
  <si>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</si>
  <si>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</si>
  <si>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</si>
  <si>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</si>
  <si>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</si>
  <si>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</si>
  <si>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</si>
  <si>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</si>
  <si>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</si>
  <si>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</si>
  <si>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</si>
  <si>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</si>
  <si>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</si>
  <si>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</si>
  <si>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</si>
  <si>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</si>
  <si>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</si>
  <si>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</si>
  <si>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</si>
  <si>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</si>
  <si>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</si>
  <si>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</si>
  <si>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</si>
  <si>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</si>
  <si>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</si>
  <si>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</si>
  <si>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</si>
  <si>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</si>
  <si>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</si>
  <si>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</si>
  <si>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</si>
  <si>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</si>
  <si>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</si>
  <si>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</si>
  <si>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</si>
  <si>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</si>
  <si>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</si>
  <si>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</si>
  <si>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</si>
  <si>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</si>
  <si>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</si>
  <si>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</si>
  <si>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</si>
  <si>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</si>
  <si>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</si>
  <si>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</si>
  <si>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</si>
  <si>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</si>
  <si>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</si>
  <si>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</si>
  <si>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</si>
  <si>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</si>
  <si>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</si>
  <si>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</si>
  <si>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</si>
  <si>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</si>
  <si>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</si>
  <si>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</si>
  <si>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</si>
  <si>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</si>
  <si>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</si>
  <si>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</si>
  <si>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</si>
  <si>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</si>
  <si>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</si>
  <si>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</si>
  <si>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</si>
  <si>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</si>
  <si>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</si>
  <si>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</si>
  <si>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</si>
  <si>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</si>
  <si>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</si>
  <si>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</si>
  <si>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</si>
  <si>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</si>
  <si>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</si>
  <si>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</si>
  <si>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</si>
  <si>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</si>
  <si>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</si>
  <si>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</si>
  <si>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</si>
  <si>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</si>
  <si>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</si>
  <si>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</si>
  <si>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</si>
  <si>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</si>
  <si>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</si>
  <si>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</si>
  <si>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</si>
  <si>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</si>
  <si>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</si>
  <si>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</si>
  <si>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</si>
  <si>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</si>
  <si>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</si>
  <si>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</si>
  <si>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</si>
  <si>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</si>
  <si>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</si>
  <si>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</si>
  <si>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</si>
  <si>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</si>
  <si>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</si>
  <si>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</si>
  <si>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</si>
  <si>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</si>
  <si>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</si>
  <si>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</si>
  <si>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</si>
  <si>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</si>
  <si>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</si>
  <si>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</si>
  <si>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</si>
  <si>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</si>
  <si>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</si>
  <si>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</si>
  <si>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</si>
  <si>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</si>
  <si>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</si>
  <si>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</si>
  <si>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</si>
  <si>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</si>
  <si>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</si>
  <si>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</si>
  <si>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</si>
  <si>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</si>
  <si>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</si>
  <si>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</si>
  <si>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</si>
  <si>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</si>
  <si>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</si>
  <si>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</si>
  <si>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</si>
  <si>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</si>
  <si>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</si>
  <si>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</si>
  <si>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</si>
  <si>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</si>
  <si>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</si>
  <si>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</si>
  <si>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</si>
  <si>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</si>
  <si>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</si>
  <si>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</si>
  <si>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</si>
  <si>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</si>
  <si>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</si>
  <si>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</si>
  <si>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</si>
  <si>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</si>
  <si>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</si>
  <si>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</si>
  <si>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</si>
  <si>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</si>
  <si>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</si>
  <si>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</si>
  <si>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</si>
  <si>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</si>
  <si>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</si>
  <si>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</si>
  <si>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</si>
  <si>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</si>
  <si>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</si>
  <si>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</si>
  <si>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</si>
  <si>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</si>
  <si>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</si>
  <si>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</si>
  <si>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</si>
  <si>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</si>
  <si>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</si>
  <si>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</si>
  <si>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</si>
  <si>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</si>
  <si>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</si>
  <si>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</si>
  <si>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</si>
  <si>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</si>
  <si>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</si>
  <si>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</si>
  <si>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</si>
  <si>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</si>
  <si>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</si>
  <si>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</si>
  <si>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</si>
  <si>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</si>
  <si>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</si>
  <si>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</si>
  <si>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</si>
  <si>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</si>
  <si>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</si>
  <si>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</si>
  <si>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</si>
  <si>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</si>
  <si>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</si>
  <si>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</si>
  <si>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</si>
  <si>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</si>
  <si>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</si>
  <si>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</si>
  <si>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</si>
  <si>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</si>
  <si>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</si>
  <si>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</si>
  <si>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</si>
  <si>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</si>
  <si>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</si>
  <si>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</si>
  <si>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</si>
  <si>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</si>
  <si>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</si>
  <si>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</si>
  <si>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</si>
  <si>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</si>
  <si>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</si>
  <si>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</si>
  <si>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</si>
  <si>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</si>
  <si>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</si>
  <si>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</si>
  <si>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</si>
  <si>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</si>
  <si>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</si>
  <si>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</si>
  <si>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</si>
  <si>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</si>
  <si>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</si>
  <si>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</si>
  <si>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</si>
  <si>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</si>
  <si>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</si>
  <si>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</si>
  <si>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</si>
  <si>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</si>
  <si>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</si>
  <si>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</si>
  <si>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</si>
  <si>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</si>
  <si>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</si>
  <si>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</si>
  <si>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</si>
  <si>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</si>
  <si>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</si>
  <si>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</si>
  <si>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</si>
  <si>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</si>
  <si>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</si>
  <si>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</si>
  <si>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</si>
  <si>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</si>
  <si>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</si>
  <si>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</si>
  <si>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</si>
  <si>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</si>
  <si>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</si>
  <si>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</si>
  <si>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</si>
  <si>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</si>
  <si>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</si>
  <si>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</si>
  <si>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</si>
  <si>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</si>
  <si>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</si>
  <si>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</si>
  <si>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</si>
  <si>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</si>
  <si>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</si>
  <si>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</si>
  <si>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</si>
  <si>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</si>
  <si>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</si>
  <si>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</si>
  <si>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</si>
  <si>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</si>
  <si>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</si>
  <si>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</si>
  <si>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</si>
  <si>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</si>
  <si>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</si>
  <si>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</si>
  <si>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</si>
  <si>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</si>
  <si>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</si>
  <si>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</si>
  <si>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</si>
  <si>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</si>
  <si>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</si>
  <si>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</si>
  <si>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</si>
  <si>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</si>
  <si>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</si>
  <si>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</si>
  <si>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</si>
  <si>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</si>
  <si>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</si>
  <si>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</si>
  <si>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</si>
  <si>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</si>
  <si>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</si>
  <si>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</si>
  <si>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</si>
  <si>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</si>
  <si>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</si>
  <si>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</si>
  <si>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</si>
  <si>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</si>
  <si>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</si>
  <si>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</si>
  <si>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</si>
  <si>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</si>
  <si>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</si>
  <si>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</si>
  <si>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</si>
  <si>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</si>
  <si>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</si>
  <si>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</si>
  <si>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</si>
  <si>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</si>
  <si>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</si>
  <si>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</si>
  <si>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</si>
  <si>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</si>
  <si>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</si>
  <si>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</si>
  <si>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</si>
  <si>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</si>
  <si>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</si>
  <si>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</si>
  <si>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</si>
  <si>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</si>
  <si>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</si>
  <si>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</si>
  <si>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</si>
  <si>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</si>
  <si>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</si>
  <si>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</si>
  <si>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</si>
  <si>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</si>
  <si>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</si>
  <si>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</si>
  <si>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</si>
  <si>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</si>
  <si>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</si>
  <si>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</si>
  <si>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</si>
  <si>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</si>
  <si>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</si>
  <si>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</si>
  <si>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</si>
  <si>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</si>
  <si>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</si>
  <si>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</si>
  <si>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</si>
  <si>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</si>
  <si>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</si>
  <si>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</si>
  <si>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</si>
  <si>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</si>
  <si>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</si>
  <si>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</si>
  <si>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</si>
  <si>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</si>
  <si>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</si>
  <si>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</si>
  <si>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</si>
  <si>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</si>
  <si>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</si>
  <si>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</si>
  <si>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</si>
  <si>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</si>
  <si>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</si>
  <si>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</si>
  <si>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</si>
  <si>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</si>
  <si>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</si>
  <si>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</si>
  <si>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</si>
  <si>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</si>
  <si>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</si>
  <si>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</si>
  <si>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</si>
  <si>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</si>
  <si>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</si>
  <si>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</si>
  <si>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</si>
  <si>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</si>
  <si>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</si>
  <si>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</si>
  <si>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</si>
  <si>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</si>
  <si>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</si>
  <si>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</si>
  <si>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</si>
  <si>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</si>
  <si>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</si>
  <si>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</si>
  <si>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</si>
  <si>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</si>
  <si>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</si>
  <si>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</si>
  <si>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</si>
  <si>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</si>
  <si>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</si>
  <si>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</si>
  <si>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</si>
  <si>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</si>
  <si>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</si>
  <si>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</si>
  <si>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</si>
  <si>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</si>
  <si>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</si>
  <si>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</si>
  <si>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</si>
  <si>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</si>
  <si>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</si>
  <si>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</si>
  <si>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</si>
  <si>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</si>
  <si>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</si>
  <si>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</si>
  <si>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</si>
  <si>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</si>
  <si>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</si>
  <si>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</si>
  <si>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</si>
  <si>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</si>
  <si>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</si>
  <si>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</si>
  <si>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</si>
  <si>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</si>
  <si>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</si>
  <si>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</si>
  <si>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</si>
  <si>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</si>
  <si>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</si>
  <si>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</si>
  <si>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</si>
  <si>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</si>
  <si>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</si>
  <si>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</si>
  <si>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</si>
  <si>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</si>
  <si>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</si>
  <si>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</si>
  <si>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</si>
  <si>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</si>
  <si>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</si>
  <si>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</si>
  <si>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</si>
  <si>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</si>
  <si>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</si>
  <si>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</si>
  <si>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</si>
  <si>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</si>
  <si>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</si>
  <si>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</si>
  <si>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</si>
  <si>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</si>
  <si>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</si>
  <si>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</si>
  <si>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</si>
  <si>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</si>
  <si>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</si>
  <si>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</si>
  <si>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</si>
  <si>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</si>
  <si>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</si>
  <si>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</si>
  <si>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</si>
  <si>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</si>
  <si>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</si>
  <si>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</si>
  <si>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</si>
  <si>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</si>
  <si>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</si>
  <si>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</si>
  <si>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</si>
  <si>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</si>
  <si>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</si>
  <si>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</si>
  <si>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</si>
  <si>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</si>
  <si>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</si>
  <si>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</si>
  <si>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</si>
  <si>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</si>
  <si>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</si>
  <si>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</si>
  <si>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</si>
  <si>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</si>
  <si>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</si>
  <si>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</si>
  <si>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</si>
  <si>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</si>
  <si>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</si>
  <si>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</si>
  <si>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</si>
  <si>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</si>
  <si>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</si>
  <si>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</si>
  <si>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</si>
  <si>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</si>
  <si>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</si>
  <si>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</si>
  <si>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</si>
  <si>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</si>
  <si>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</si>
  <si>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</si>
  <si>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</si>
  <si>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</si>
  <si>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</si>
  <si>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</si>
  <si>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</si>
  <si>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</si>
  <si>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</si>
  <si>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</si>
  <si>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</si>
  <si>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</si>
  <si>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</si>
  <si>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</si>
  <si>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</si>
  <si>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</si>
  <si>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</si>
  <si>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</si>
  <si>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</si>
  <si>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</si>
  <si>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</si>
  <si>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</si>
  <si>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</si>
  <si>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</si>
  <si>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</si>
  <si>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</si>
  <si>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</si>
  <si>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</si>
  <si>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</si>
  <si>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</si>
  <si>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</si>
  <si>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</si>
  <si>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</si>
  <si>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</si>
  <si>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</si>
  <si>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</si>
  <si>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</si>
  <si>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</si>
  <si>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</si>
  <si>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</si>
  <si>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</si>
  <si>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</si>
  <si>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</si>
  <si>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</si>
  <si>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</si>
  <si>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</si>
  <si>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</si>
  <si>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</si>
  <si>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</si>
  <si>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</si>
  <si>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</si>
  <si>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</si>
  <si>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</si>
  <si>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</si>
  <si>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</si>
  <si>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</si>
  <si>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</si>
  <si>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</si>
  <si>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</si>
  <si>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</si>
  <si>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</si>
  <si>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</si>
  <si>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</si>
  <si>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</si>
  <si>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</si>
  <si>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</si>
  <si>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</si>
  <si>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</si>
  <si>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</si>
  <si>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</si>
  <si>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</si>
  <si>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</si>
  <si>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</si>
  <si>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</si>
  <si>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</si>
  <si>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</si>
  <si>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</si>
  <si>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</si>
  <si>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</si>
  <si>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</si>
  <si>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</si>
  <si>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</si>
  <si>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</si>
  <si>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</si>
  <si>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</si>
  <si>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</si>
  <si>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</si>
  <si>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</si>
  <si>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</si>
  <si>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</si>
  <si>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</si>
  <si>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</si>
  <si>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</si>
  <si>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</si>
  <si>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</si>
  <si>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</si>
  <si>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</si>
  <si>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</si>
  <si>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</si>
  <si>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</si>
  <si>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</si>
  <si>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</si>
  <si>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</si>
  <si>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</si>
  <si>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</si>
  <si>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</si>
  <si>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</si>
  <si>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</si>
  <si>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</si>
  <si>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</si>
  <si>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</si>
  <si>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</si>
  <si>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</si>
  <si>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</si>
  <si>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</si>
  <si>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</si>
  <si>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</si>
  <si>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</si>
  <si>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</si>
  <si>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</si>
  <si>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</si>
  <si>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</si>
  <si>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</si>
  <si>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</si>
  <si>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</si>
  <si>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</si>
  <si>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</si>
  <si>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</si>
  <si>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</si>
  <si>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</si>
  <si>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</si>
  <si>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</si>
  <si>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</si>
  <si>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</si>
  <si>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</si>
  <si>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</si>
  <si>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</si>
  <si>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</si>
  <si>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</si>
  <si>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</si>
  <si>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</si>
  <si>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</si>
  <si>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</si>
  <si>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</si>
  <si>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</si>
  <si>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</si>
  <si>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</si>
  <si>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</si>
  <si>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</si>
  <si>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</si>
  <si>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</si>
  <si>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</si>
  <si>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</si>
  <si>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</si>
  <si>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</si>
  <si>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</si>
  <si>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</si>
  <si>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</si>
  <si>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</si>
  <si>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</si>
  <si>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</si>
  <si>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</si>
  <si>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</si>
  <si>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</si>
  <si>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</si>
  <si>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</si>
  <si>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</si>
  <si>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</si>
  <si>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</si>
  <si>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</si>
  <si>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</si>
  <si>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</si>
  <si>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</si>
  <si>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</si>
  <si>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</si>
  <si>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</si>
  <si>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</si>
  <si>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</si>
  <si>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</si>
  <si>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</si>
  <si>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</si>
  <si>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</si>
  <si>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</si>
  <si>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</si>
  <si>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</si>
  <si>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</si>
  <si>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</si>
  <si>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</si>
  <si>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</si>
  <si>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</si>
  <si>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</si>
  <si>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</si>
  <si>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</si>
  <si>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</si>
  <si>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</si>
  <si>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</si>
  <si>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</si>
  <si>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</si>
  <si>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</si>
  <si>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</si>
  <si>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</si>
  <si>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</si>
  <si>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</si>
  <si>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</si>
  <si>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</si>
  <si>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</si>
  <si>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</si>
  <si>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</si>
  <si>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</si>
  <si>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</si>
  <si>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</si>
  <si>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</si>
  <si>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</si>
  <si>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</si>
  <si>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</si>
  <si>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</si>
  <si>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</si>
  <si>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</si>
  <si>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</si>
  <si>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</si>
  <si>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</si>
  <si>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</si>
  <si>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</si>
  <si>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</si>
  <si>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</si>
  <si>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</si>
  <si>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</si>
  <si>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</si>
  <si>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</si>
  <si>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</si>
  <si>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</si>
  <si>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</si>
  <si>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</si>
  <si>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</si>
  <si>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</si>
  <si>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</si>
  <si>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</si>
  <si>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</si>
  <si>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</si>
  <si>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</si>
  <si>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</si>
  <si>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</si>
  <si>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</si>
  <si>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</si>
  <si>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</si>
  <si>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</si>
  <si>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</si>
  <si>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</si>
  <si>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</si>
  <si>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</si>
  <si>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</si>
  <si>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</si>
  <si>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</si>
  <si>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</si>
  <si>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</si>
  <si>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</si>
  <si>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</si>
  <si>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</si>
  <si>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</si>
  <si>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</si>
  <si>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</si>
  <si>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</si>
  <si>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</si>
  <si>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</si>
  <si>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</si>
  <si>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</si>
  <si>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</si>
  <si>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</si>
  <si>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</si>
  <si>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</si>
  <si>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</si>
  <si>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</si>
  <si>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</si>
  <si>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</si>
  <si>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</si>
  <si>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</si>
  <si>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</si>
  <si>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</si>
  <si>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</si>
  <si>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</si>
  <si>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</si>
  <si>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</si>
  <si>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</si>
  <si>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</si>
  <si>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</si>
  <si>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</si>
  <si>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</si>
  <si>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</si>
  <si>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</si>
  <si>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</si>
  <si>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</si>
  <si>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</si>
  <si>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</si>
  <si>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</si>
  <si>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</si>
  <si>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</si>
  <si>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</si>
  <si>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</si>
  <si>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</si>
  <si>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</si>
  <si>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</si>
  <si>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</si>
  <si>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</si>
  <si>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</si>
  <si>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</si>
  <si>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</si>
  <si>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</si>
  <si>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</si>
  <si>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</si>
  <si>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</si>
  <si>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</si>
  <si>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</si>
  <si>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</si>
  <si>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</si>
  <si>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</si>
  <si>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</si>
  <si>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</si>
  <si>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</si>
  <si>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</si>
  <si>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</si>
  <si>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</si>
  <si>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</si>
  <si>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</si>
  <si>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</si>
  <si>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</si>
  <si>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</si>
  <si>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</si>
  <si>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</si>
  <si>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</si>
  <si>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</si>
  <si>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</si>
  <si>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</si>
  <si>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</si>
  <si>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</si>
  <si>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</si>
  <si>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</si>
  <si>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</si>
  <si>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</si>
  <si>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</si>
  <si>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</si>
  <si>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</si>
  <si>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</si>
  <si>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</si>
  <si>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</si>
  <si>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</si>
  <si>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</si>
  <si>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</si>
  <si>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</si>
  <si>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</si>
  <si>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</si>
  <si>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</si>
  <si>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</si>
  <si>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</si>
  <si>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</si>
  <si>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</si>
  <si>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</si>
  <si>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</si>
  <si>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</si>
  <si>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</si>
  <si>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</si>
  <si>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</si>
  <si>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</si>
  <si>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</si>
  <si>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</si>
  <si>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</si>
  <si>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</si>
  <si>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</si>
  <si>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</si>
  <si>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</si>
  <si>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</si>
  <si>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</si>
  <si>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</si>
  <si>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</si>
  <si>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</si>
  <si>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</si>
  <si>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</si>
  <si>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</si>
  <si>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</si>
  <si>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</si>
  <si>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</si>
  <si>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</si>
  <si>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</si>
  <si>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</si>
  <si>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</si>
  <si>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</si>
  <si>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</si>
  <si>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</si>
  <si>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</si>
  <si>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</si>
  <si>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</si>
  <si>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</si>
  <si>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</si>
  <si>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</si>
  <si>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</si>
  <si>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</si>
  <si>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</si>
  <si>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</si>
  <si>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</si>
  <si>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</si>
  <si>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</si>
  <si>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</si>
  <si>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</si>
  <si>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</si>
  <si>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</si>
  <si>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</si>
  <si>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</si>
  <si>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</si>
  <si>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</si>
  <si>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</si>
  <si>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</si>
  <si>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</si>
  <si>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</si>
  <si>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</si>
  <si>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</si>
  <si>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</si>
  <si>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</si>
  <si>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</si>
  <si>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</si>
  <si>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</si>
  <si>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</si>
  <si>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</si>
  <si>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</si>
  <si>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</si>
  <si>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</si>
  <si>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</si>
  <si>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</si>
  <si>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</si>
  <si>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</si>
  <si>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</si>
  <si>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</si>
  <si>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</si>
  <si>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</si>
  <si>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</si>
  <si>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</si>
  <si>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</si>
  <si>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</si>
  <si>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</si>
  <si>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</si>
  <si>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</si>
  <si>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</si>
  <si>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</si>
  <si>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</si>
  <si>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</si>
  <si>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</si>
  <si>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</si>
  <si>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</si>
  <si>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</si>
  <si>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</si>
  <si>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</si>
  <si>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</si>
  <si>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</si>
  <si>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</si>
  <si>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</si>
  <si>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</si>
  <si>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</si>
  <si>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</si>
  <si>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</si>
  <si>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</si>
  <si>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</si>
  <si>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</si>
  <si>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</si>
  <si>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</si>
  <si>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</si>
  <si>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</si>
  <si>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</si>
  <si>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</si>
  <si>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</si>
  <si>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</si>
  <si>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</si>
  <si>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</si>
  <si>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</si>
  <si>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</si>
  <si>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</si>
  <si>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</si>
  <si>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</si>
  <si>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</si>
  <si>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</si>
  <si>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</si>
  <si>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</si>
  <si>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</si>
  <si>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</si>
  <si>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</si>
  <si>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</si>
  <si>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</si>
  <si>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</si>
  <si>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</si>
  <si>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</si>
  <si>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</si>
  <si>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</si>
  <si>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</si>
  <si>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</si>
  <si>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</si>
  <si>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</si>
  <si>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</si>
  <si>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</si>
  <si>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</si>
  <si>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</si>
  <si>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</si>
  <si>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</si>
  <si>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</si>
  <si>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</si>
  <si>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</si>
  <si>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</si>
  <si>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</si>
  <si>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</si>
  <si>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</si>
  <si>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</si>
  <si>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</si>
  <si>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</si>
  <si>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</si>
  <si>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</si>
  <si>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</si>
  <si>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</si>
  <si>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</si>
  <si>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</si>
  <si>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</si>
  <si>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</si>
  <si>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</si>
  <si>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</si>
  <si>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</si>
  <si>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</si>
  <si>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</si>
  <si>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</si>
  <si>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</si>
  <si>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</si>
  <si>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</si>
  <si>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</si>
  <si>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</si>
  <si>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</si>
  <si>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</si>
  <si>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</si>
  <si>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</si>
  <si>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</si>
  <si>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</si>
  <si>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</si>
  <si>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</si>
  <si>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</si>
  <si>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</si>
  <si>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</si>
  <si>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</si>
  <si>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</si>
  <si>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</si>
  <si>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</si>
  <si>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</si>
  <si>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</si>
  <si>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</si>
  <si>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</si>
  <si>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</si>
  <si>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</si>
  <si>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</si>
  <si>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</si>
  <si>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</si>
  <si>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</si>
  <si>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</si>
  <si>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</si>
  <si>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</si>
  <si>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</si>
  <si>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</si>
  <si>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</si>
  <si>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</si>
  <si>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</si>
  <si>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</si>
  <si>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</si>
  <si>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</si>
  <si>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</si>
  <si>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</si>
  <si>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</si>
  <si>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</si>
  <si>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</si>
  <si>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</si>
  <si>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</si>
  <si>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</si>
  <si>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</si>
  <si>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</si>
  <si>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</si>
  <si>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</si>
  <si>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</si>
  <si>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</si>
  <si>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</si>
  <si>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</si>
  <si>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</si>
  <si>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</si>
  <si>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</si>
  <si>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</si>
  <si>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</si>
  <si>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</si>
  <si>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</si>
  <si>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</si>
  <si>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</si>
  <si>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</si>
  <si>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</si>
  <si>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</si>
  <si>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</si>
  <si>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</si>
  <si>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</si>
  <si>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</si>
  <si>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</si>
  <si>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</si>
  <si>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</si>
  <si>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</si>
  <si>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</si>
  <si>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</si>
  <si>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</si>
  <si>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</si>
  <si>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</si>
  <si>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</si>
  <si>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</si>
  <si>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</si>
  <si>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</si>
  <si>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</si>
  <si>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</si>
  <si>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</si>
  <si>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</si>
  <si>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</si>
  <si>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</si>
  <si>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</si>
  <si>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</si>
  <si>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</si>
  <si>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</si>
  <si>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</si>
  <si>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</si>
  <si>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</si>
  <si>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</si>
  <si>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</si>
  <si>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</si>
  <si>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</si>
  <si>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</si>
  <si>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</si>
  <si>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</si>
  <si>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</si>
  <si>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</si>
  <si>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</si>
  <si>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</si>
  <si>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</si>
  <si>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</si>
  <si>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</si>
  <si>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</si>
  <si>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</si>
  <si>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</si>
  <si>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</si>
  <si>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</si>
  <si>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</si>
  <si>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</si>
  <si>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</si>
  <si>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</si>
  <si>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</si>
  <si>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</si>
  <si>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</si>
  <si>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</si>
  <si>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</si>
  <si>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</si>
  <si>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</si>
  <si>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</si>
  <si>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</si>
  <si>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</si>
  <si>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</si>
  <si>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</si>
  <si>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</si>
  <si>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</si>
  <si>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</si>
  <si>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</si>
  <si>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</si>
  <si>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</si>
  <si>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</si>
  <si>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</si>
  <si>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</si>
  <si>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</si>
  <si>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</si>
  <si>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</si>
  <si>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</si>
  <si>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</si>
  <si>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</si>
  <si>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</si>
  <si>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</si>
  <si>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</si>
  <si>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</si>
  <si>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</si>
  <si>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</si>
  <si>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</si>
  <si>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</si>
  <si>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</si>
  <si>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</si>
  <si>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</si>
  <si>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</si>
  <si>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</si>
  <si>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</si>
  <si>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</si>
  <si>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</si>
  <si>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</si>
  <si>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</si>
  <si>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</si>
  <si>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</si>
  <si>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</si>
  <si>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</si>
  <si>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</si>
  <si>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</si>
  <si>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</si>
  <si>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</si>
  <si>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</si>
  <si>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</si>
  <si>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</si>
  <si>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</si>
  <si>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</si>
  <si>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</si>
  <si>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</si>
  <si>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</si>
  <si>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</si>
  <si>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</si>
  <si>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</si>
  <si>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</si>
  <si>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</si>
  <si>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</si>
  <si>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</si>
  <si>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</si>
  <si>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</si>
  <si>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</si>
  <si>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</si>
  <si>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</si>
  <si>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</si>
  <si>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</si>
  <si>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</si>
  <si>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</si>
  <si>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</si>
  <si>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</si>
  <si>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</si>
  <si>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</si>
  <si>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</si>
  <si>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</si>
  <si>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</si>
  <si>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</si>
  <si>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</si>
  <si>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</si>
  <si>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</si>
  <si>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</si>
  <si>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</si>
  <si>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</si>
  <si>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</si>
  <si>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</si>
  <si>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</si>
  <si>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</si>
  <si>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</si>
  <si>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</si>
  <si>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</si>
  <si>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</si>
  <si>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</si>
  <si>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</si>
  <si>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</si>
  <si>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</si>
  <si>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</si>
  <si>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</si>
  <si>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</si>
  <si>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</si>
  <si>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</si>
  <si>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</si>
  <si>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</si>
  <si>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</si>
  <si>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</si>
  <si>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</si>
  <si>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</si>
  <si>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</si>
  <si>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</si>
  <si>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</si>
  <si>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</si>
  <si>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</si>
  <si>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</si>
  <si>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</si>
  <si>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</si>
  <si>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</si>
  <si>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</si>
  <si>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</si>
  <si>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</si>
  <si>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</si>
  <si>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</si>
  <si>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</si>
  <si>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</si>
  <si>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</si>
  <si>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</si>
  <si>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</si>
  <si>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</si>
  <si>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</si>
  <si>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</si>
  <si>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</si>
  <si>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</si>
  <si>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</si>
  <si>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</si>
  <si>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</si>
  <si>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</si>
  <si>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</si>
  <si>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</si>
  <si>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</si>
  <si>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</si>
  <si>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</si>
  <si>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</si>
  <si>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</si>
  <si>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</si>
  <si>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</si>
  <si>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</si>
  <si>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</si>
  <si>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</si>
  <si>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</si>
  <si>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</si>
  <si>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</si>
  <si>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</si>
  <si>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</si>
  <si>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</si>
  <si>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</si>
  <si>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</si>
  <si>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</si>
  <si>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</si>
  <si>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</si>
  <si>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</si>
  <si>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</si>
  <si>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</si>
  <si>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</si>
  <si>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</si>
  <si>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</si>
  <si>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</si>
  <si>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</si>
  <si>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</si>
  <si>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</si>
  <si>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</si>
  <si>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</si>
  <si>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</si>
  <si>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</si>
  <si>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</si>
  <si>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</si>
  <si>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</si>
  <si>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</si>
  <si>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</si>
  <si>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</si>
  <si>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</si>
  <si>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</si>
  <si>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</si>
  <si>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</si>
  <si>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</si>
  <si>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</si>
  <si>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</si>
  <si>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</si>
  <si>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</si>
  <si>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</si>
  <si>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</si>
  <si>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</si>
  <si>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</si>
  <si>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</si>
  <si>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</si>
  <si>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</si>
  <si>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</si>
  <si>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</si>
  <si>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</si>
  <si>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</si>
  <si>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</si>
  <si>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</si>
  <si>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</si>
  <si>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</si>
  <si>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</si>
  <si>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</si>
  <si>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</si>
  <si>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</si>
  <si>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</si>
  <si>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</si>
  <si>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</si>
  <si>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</si>
  <si>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</si>
  <si>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</si>
  <si>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</si>
  <si>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</si>
  <si>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</si>
  <si>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</si>
  <si>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</si>
  <si>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</si>
  <si>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</si>
  <si>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</si>
  <si>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</si>
  <si>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</si>
  <si>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</si>
  <si>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</si>
  <si>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</si>
  <si>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</si>
  <si>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</si>
  <si>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</si>
  <si>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</si>
  <si>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</si>
  <si>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</si>
  <si>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</si>
  <si>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</si>
  <si>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</si>
  <si>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</si>
  <si>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</si>
  <si>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</si>
  <si>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</si>
  <si>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</si>
  <si>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</si>
  <si>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</si>
  <si>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</si>
  <si>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</si>
  <si>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</si>
  <si>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</si>
  <si>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</si>
  <si>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</si>
  <si>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</si>
  <si>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</si>
  <si>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</si>
  <si>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</si>
  <si>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</si>
  <si>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</si>
  <si>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</si>
  <si>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</si>
  <si>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</si>
  <si>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</si>
  <si>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</si>
  <si>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</si>
  <si>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</si>
  <si>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</si>
  <si>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</si>
  <si>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</si>
  <si>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</si>
  <si>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</si>
  <si>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</si>
  <si>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</si>
  <si>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</si>
  <si>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</si>
  <si>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</si>
  <si>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</si>
  <si>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</si>
  <si>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</si>
  <si>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</si>
  <si>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</si>
  <si>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</si>
  <si>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</si>
  <si>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</si>
  <si>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</si>
  <si>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</si>
  <si>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</si>
  <si>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</si>
  <si>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</si>
  <si>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</si>
  <si>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</si>
  <si>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</si>
  <si>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</si>
  <si>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</si>
  <si>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</si>
  <si>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</si>
  <si>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</si>
  <si>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</si>
  <si>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</si>
  <si>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</si>
  <si>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</si>
  <si>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</si>
  <si>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</si>
  <si>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</si>
  <si>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</si>
  <si>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</si>
  <si>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</si>
  <si>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</si>
  <si>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</si>
  <si>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</si>
  <si>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</si>
  <si>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</si>
  <si>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</si>
  <si>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</si>
  <si>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</si>
  <si>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</si>
  <si>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</si>
  <si>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</si>
  <si>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</si>
  <si>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</si>
  <si>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</si>
  <si>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</si>
  <si>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</si>
  <si>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</si>
  <si>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</si>
  <si>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</si>
  <si>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</si>
  <si>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</si>
  <si>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</si>
  <si>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</si>
  <si>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</si>
  <si>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</si>
  <si>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</si>
  <si>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</si>
  <si>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</si>
  <si>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</si>
  <si>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</si>
  <si>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</si>
  <si>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</si>
  <si>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</si>
  <si>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</si>
  <si>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</si>
  <si>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</si>
  <si>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</si>
  <si>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</si>
  <si>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</si>
  <si>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</si>
  <si>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</si>
  <si>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</si>
  <si>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</si>
  <si>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</si>
  <si>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</si>
  <si>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</si>
  <si>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</si>
  <si>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</si>
  <si>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</si>
  <si>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</si>
  <si>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</si>
  <si>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</si>
  <si>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</si>
  <si>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</si>
  <si>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</si>
  <si>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</si>
  <si>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</si>
  <si>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</si>
  <si>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</si>
  <si>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</si>
  <si>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</si>
  <si>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</si>
  <si>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</si>
  <si>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</si>
  <si>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</si>
  <si>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</si>
  <si>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</si>
  <si>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</si>
  <si>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</si>
  <si>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</si>
  <si>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</si>
  <si>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</si>
  <si>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</si>
  <si>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</si>
  <si>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</si>
  <si>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</si>
  <si>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</si>
  <si>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</si>
  <si>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</si>
  <si>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</si>
  <si>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</si>
  <si>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</si>
  <si>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</si>
  <si>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</si>
  <si>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</si>
  <si>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</si>
  <si>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</si>
  <si>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</si>
  <si>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</si>
  <si>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</si>
  <si>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</si>
  <si>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</si>
  <si>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</si>
  <si>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</si>
  <si>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</si>
  <si>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</si>
  <si>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</si>
  <si>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</si>
  <si>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</si>
  <si>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</si>
  <si>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</si>
  <si>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</si>
  <si>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</si>
  <si>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</si>
  <si>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</si>
  <si>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</si>
  <si>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</si>
  <si>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</si>
  <si>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</si>
  <si>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</si>
  <si>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</si>
  <si>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</si>
  <si>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</si>
  <si>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</si>
  <si>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</si>
  <si>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</si>
  <si>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</si>
  <si>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</si>
  <si>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</si>
  <si>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</si>
  <si>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</si>
  <si>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</si>
  <si>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</si>
  <si>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</si>
  <si>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</si>
  <si>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</si>
  <si>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</si>
  <si>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</si>
  <si>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</si>
  <si>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</si>
  <si>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</si>
  <si>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</si>
  <si>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</si>
  <si>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</si>
  <si>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</si>
  <si>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</si>
  <si>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</si>
  <si>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</si>
  <si>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</si>
  <si>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</si>
  <si>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</si>
  <si>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</si>
  <si>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</si>
  <si>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</si>
  <si>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</si>
  <si>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</si>
  <si>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</si>
  <si>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</si>
  <si>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</si>
  <si>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</si>
  <si>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</si>
  <si>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</si>
  <si>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</si>
  <si>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</si>
  <si>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</si>
  <si>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</si>
  <si>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</si>
  <si>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</si>
  <si>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</si>
  <si>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</si>
  <si>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</si>
  <si>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</si>
  <si>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</si>
  <si>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</si>
  <si>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</si>
  <si>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</si>
  <si>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</si>
  <si>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</si>
  <si>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</si>
  <si>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</si>
  <si>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</si>
  <si>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</si>
  <si>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</si>
  <si>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</si>
  <si>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</si>
  <si>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</si>
  <si>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</si>
  <si>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</si>
  <si>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</si>
  <si>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</si>
  <si>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</si>
  <si>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</si>
  <si>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</si>
  <si>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</si>
  <si>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</si>
  <si>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</si>
  <si>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</si>
  <si>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</si>
  <si>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</si>
  <si>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</si>
  <si>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</si>
  <si>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</si>
  <si>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</si>
  <si>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</si>
  <si>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</si>
  <si>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</si>
  <si>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</si>
  <si>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</si>
  <si>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</si>
  <si>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</si>
  <si>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</si>
  <si>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</si>
  <si>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</si>
  <si>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</si>
  <si>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</si>
  <si>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</si>
  <si>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</si>
  <si>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</si>
  <si>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</si>
  <si>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</si>
  <si>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</si>
  <si>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</si>
  <si>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</si>
  <si>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</si>
  <si>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</si>
  <si>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</si>
  <si>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</si>
  <si>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</si>
  <si>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</si>
  <si>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</si>
  <si>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</si>
  <si>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</si>
  <si>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</si>
  <si>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</si>
  <si>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</si>
  <si>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</si>
  <si>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</si>
  <si>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</si>
  <si>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</si>
  <si>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</si>
  <si>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</si>
  <si>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</si>
  <si>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</si>
  <si>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</si>
  <si>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</si>
  <si>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</si>
  <si>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</si>
  <si>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</si>
  <si>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</si>
  <si>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</si>
  <si>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</si>
  <si>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</si>
  <si>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</si>
  <si>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</si>
  <si>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</si>
  <si>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</si>
  <si>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</si>
  <si>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</si>
  <si>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</si>
  <si>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</si>
  <si>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</si>
  <si>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</si>
  <si>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</si>
  <si>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</si>
  <si>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</si>
  <si>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</si>
  <si>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</si>
  <si>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</si>
  <si>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</si>
  <si>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</si>
  <si>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</si>
  <si>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</si>
  <si>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</si>
  <si>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</si>
  <si>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</si>
  <si>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</si>
  <si>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</si>
  <si>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</si>
  <si>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</si>
  <si>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</si>
  <si>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</si>
  <si>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</si>
  <si>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</si>
  <si>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</si>
  <si>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</si>
  <si>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</si>
  <si>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</si>
  <si>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</si>
  <si>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</si>
  <si>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</si>
  <si>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</si>
  <si>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</si>
  <si>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</si>
  <si>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</si>
  <si>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</si>
  <si>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</si>
  <si>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</si>
  <si>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</si>
  <si>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</si>
  <si>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</si>
  <si>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</si>
  <si>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</si>
  <si>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</si>
  <si>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</si>
  <si>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</si>
  <si>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</si>
  <si>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</si>
  <si>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</si>
  <si>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</si>
  <si>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</si>
  <si>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</si>
  <si>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</si>
  <si>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</si>
  <si>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</si>
  <si>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</si>
  <si>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</si>
  <si>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</si>
  <si>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</si>
  <si>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</si>
  <si>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</si>
  <si>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</si>
  <si>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</si>
  <si>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</si>
  <si>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</si>
  <si>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</si>
  <si>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</si>
  <si>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</si>
  <si>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</si>
  <si>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</si>
  <si>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</si>
  <si>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</si>
  <si>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</si>
  <si>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</si>
  <si>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</si>
  <si>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</si>
  <si>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</si>
  <si>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</si>
  <si>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</si>
  <si>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</si>
  <si>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</si>
  <si>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</si>
  <si>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</si>
  <si>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</si>
  <si>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</si>
  <si>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</si>
  <si>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</si>
  <si>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</si>
  <si>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</si>
  <si>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</si>
  <si>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</si>
  <si>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</si>
  <si>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</si>
  <si>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</si>
  <si>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</si>
  <si>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</si>
  <si>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</si>
  <si>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</si>
  <si>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</si>
  <si>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</si>
  <si>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</si>
  <si>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</si>
  <si>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</si>
  <si>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</si>
  <si>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</si>
  <si>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</si>
  <si>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</si>
  <si>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</si>
  <si>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</si>
  <si>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</si>
  <si>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</si>
  <si>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</si>
  <si>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</si>
  <si>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</si>
  <si>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</si>
  <si>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</si>
  <si>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</si>
  <si>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</si>
  <si>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</si>
  <si>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</si>
  <si>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</si>
  <si>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</si>
  <si>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</si>
  <si>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</si>
  <si>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</si>
  <si>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</si>
  <si>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</si>
  <si>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</si>
  <si>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</si>
  <si>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</si>
  <si>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</si>
  <si>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</si>
  <si>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</si>
  <si>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</si>
  <si>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</si>
  <si>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</si>
  <si>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</si>
  <si>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</si>
  <si>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</si>
  <si>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</si>
  <si>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</si>
  <si>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</si>
  <si>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</si>
  <si>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</si>
  <si>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</si>
  <si>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</si>
  <si>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</si>
  <si>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</si>
  <si>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</si>
  <si>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</si>
  <si>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</si>
  <si>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</si>
  <si>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</si>
  <si>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</si>
  <si>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</si>
  <si>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</si>
  <si>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</si>
  <si>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</si>
  <si>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</si>
  <si>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</si>
  <si>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</si>
  <si>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</si>
  <si>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</si>
  <si>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</si>
  <si>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</si>
  <si>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</si>
  <si>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</si>
  <si>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</si>
  <si>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</si>
  <si>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</si>
  <si>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</si>
  <si>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</si>
  <si>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</si>
  <si>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</si>
  <si>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</si>
  <si>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</si>
  <si>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</si>
  <si>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</si>
  <si>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</si>
  <si>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</si>
  <si>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</si>
  <si>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</si>
  <si>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</si>
  <si>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</si>
  <si>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</si>
  <si>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</si>
  <si>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</si>
  <si>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</si>
  <si>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</si>
  <si>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</si>
  <si>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</si>
  <si>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</si>
  <si>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</si>
  <si>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</si>
  <si>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</si>
  <si>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</si>
  <si>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</si>
  <si>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</si>
  <si>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</si>
  <si>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</si>
  <si>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</si>
  <si>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</si>
  <si>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</si>
  <si>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</si>
  <si>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</si>
  <si>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</si>
  <si>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</si>
  <si>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</si>
  <si>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</si>
  <si>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</si>
  <si>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</si>
  <si>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</si>
  <si>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</si>
  <si>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</si>
  <si>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</si>
  <si>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</si>
  <si>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</si>
  <si>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</si>
  <si>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</si>
  <si>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</si>
  <si>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</si>
  <si>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</si>
  <si>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</si>
  <si>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</si>
  <si>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</si>
  <si>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</si>
  <si>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</si>
  <si>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</si>
  <si>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</si>
  <si>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</si>
  <si>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</si>
  <si>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</si>
  <si>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</si>
  <si>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</si>
  <si>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</si>
  <si>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</si>
  <si>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</si>
  <si>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</si>
  <si>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</si>
  <si>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</si>
  <si>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</si>
  <si>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</si>
  <si>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</si>
  <si>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</si>
  <si>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</si>
  <si>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</si>
  <si>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</si>
  <si>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</si>
  <si>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</si>
  <si>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</si>
  <si>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</si>
  <si>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</si>
  <si>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</si>
  <si>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</si>
  <si>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</si>
  <si>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</si>
  <si>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</si>
  <si>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</si>
  <si>
    <t>En Servicio</t>
  </si>
  <si>
    <t>335759800</t>
  </si>
  <si>
    <t>335759786</t>
  </si>
  <si>
    <t>335759694</t>
  </si>
  <si>
    <t>335759669</t>
  </si>
  <si>
    <t>335759658</t>
  </si>
  <si>
    <t>335759657</t>
  </si>
  <si>
    <t>335759620</t>
  </si>
  <si>
    <t>335759492</t>
  </si>
  <si>
    <t>335759487</t>
  </si>
  <si>
    <t>335759481</t>
  </si>
  <si>
    <t>335759479</t>
  </si>
  <si>
    <t>335759433</t>
  </si>
  <si>
    <t>335759403</t>
  </si>
  <si>
    <t>335759381</t>
  </si>
  <si>
    <t>335759342</t>
  </si>
  <si>
    <t>335759310</t>
  </si>
  <si>
    <t>335759275</t>
  </si>
  <si>
    <t>335759236</t>
  </si>
  <si>
    <t>335759233</t>
  </si>
  <si>
    <t>335759225</t>
  </si>
  <si>
    <t>335759223</t>
  </si>
  <si>
    <t>335759210</t>
  </si>
  <si>
    <t>SIN ACTIVIDAD DE RETIRO</t>
  </si>
  <si>
    <t>335759510</t>
  </si>
  <si>
    <t>335759434</t>
  </si>
  <si>
    <t>Closed</t>
  </si>
  <si>
    <t>De La Cruz Marcelo, Mawel Andres</t>
  </si>
  <si>
    <t>Doñe Ramirez, Luis Manuel</t>
  </si>
  <si>
    <t>CARGA EXITOSA</t>
  </si>
  <si>
    <t>335760136</t>
  </si>
  <si>
    <t>335760103</t>
  </si>
  <si>
    <t>335760101</t>
  </si>
  <si>
    <t>335760098</t>
  </si>
  <si>
    <t>335760043</t>
  </si>
  <si>
    <t>335760041</t>
  </si>
  <si>
    <t>335760026</t>
  </si>
  <si>
    <t>335760025</t>
  </si>
  <si>
    <t>335760017</t>
  </si>
  <si>
    <t>335759999</t>
  </si>
  <si>
    <t>335759968</t>
  </si>
  <si>
    <t>335759948</t>
  </si>
  <si>
    <t>335759945</t>
  </si>
  <si>
    <t>335759932</t>
  </si>
  <si>
    <t>335759918</t>
  </si>
  <si>
    <t xml:space="preserve">Gil Carrera, Santiago </t>
  </si>
  <si>
    <t>335760305</t>
  </si>
  <si>
    <t>335760301</t>
  </si>
  <si>
    <t>335760300</t>
  </si>
  <si>
    <t>335760297</t>
  </si>
  <si>
    <t>335760265</t>
  </si>
  <si>
    <t>335760222</t>
  </si>
  <si>
    <t>335760219</t>
  </si>
  <si>
    <t>335760212</t>
  </si>
  <si>
    <t>335760380</t>
  </si>
  <si>
    <t>335760371</t>
  </si>
  <si>
    <t>335760358</t>
  </si>
  <si>
    <t>335760350</t>
  </si>
  <si>
    <t>335760248</t>
  </si>
  <si>
    <t>335760224</t>
  </si>
  <si>
    <t>335759832</t>
  </si>
  <si>
    <t>335760336</t>
  </si>
  <si>
    <t>335759940</t>
  </si>
  <si>
    <t>335759823</t>
  </si>
  <si>
    <t>CARGA</t>
  </si>
  <si>
    <t xml:space="preserve">FUERA DE SERVICIO   </t>
  </si>
  <si>
    <t xml:space="preserve">LECTOR   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</si>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</sst>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4"/>
      <tableStyleElement type="headerRow" dxfId="353"/>
      <tableStyleElement type="totalRow" dxfId="352"/>
      <tableStyleElement type="firstColumn" dxfId="351"/>
      <tableStyleElement type="lastColumn" dxfId="350"/>
      <tableStyleElement type="firstRowStripe" dxfId="349"/>
      <tableStyleElement type="firstColumnStripe" dxfId="3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"/>
  <sheetViews>
    <sheetView tabSelected="1" zoomScale="85" zoomScaleNormal="85" workbookViewId="0">
      <pane ySplit="4" topLeftCell="A5" activePane="bottomLeft" state="frozen"/>
      <selection pane="bottomLeft" activeCell="D11" sqref="D11"/>
    </sheetView>
  </sheetViews>
  <sheetFormatPr baseColWidth="10" defaultColWidth="26.10937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6640625" style="49" bestFit="1" customWidth="1"/>
    <col min="7" max="7" width="58.44140625" style="49" bestFit="1" customWidth="1"/>
    <col min="8" max="11" width="6.441406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7.109375" style="87" bestFit="1" customWidth="1"/>
    <col min="16" max="16" width="22.5546875" style="75" bestFit="1" customWidth="1"/>
    <col min="17" max="17" width="48.109375" style="67" bestFit="1" customWidth="1"/>
    <col min="18" max="16384" width="26.10937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2506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30" t="s">
        <v>2519</v>
      </c>
      <c r="N5" s="117" t="s">
        <v>2488</v>
      </c>
      <c r="O5" s="115" t="s">
        <v>2485</v>
      </c>
      <c r="P5" s="117"/>
      <c r="Q5" s="130">
        <v>44207.547048611108</v>
      </c>
    </row>
    <row r="6" spans="1:17" ht="17.399999999999999" x14ac:dyDescent="0.3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2488</v>
      </c>
      <c r="O6" s="115" t="s">
        <v>2485</v>
      </c>
      <c r="P6" s="118"/>
      <c r="Q6" s="120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2488</v>
      </c>
      <c r="O7" s="115" t="s">
        <v>2485</v>
      </c>
      <c r="P7" s="118"/>
      <c r="Q7" s="120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2488</v>
      </c>
      <c r="O8" s="115" t="s">
        <v>2485</v>
      </c>
      <c r="P8" s="118"/>
      <c r="Q8" s="120" t="s">
        <v>2228</v>
      </c>
    </row>
    <row r="9" spans="1:17" ht="17.399999999999999" x14ac:dyDescent="0.3">
      <c r="A9" s="86" t="str">
        <f>VLOOKUP(E9,'LISTADO ATM'!$A$2:$C$894,3,0)</f>
        <v>NORTE</v>
      </c>
      <c r="B9" s="119">
        <v>335758066</v>
      </c>
      <c r="C9" s="116">
        <v>44204.413900462961</v>
      </c>
      <c r="D9" s="116" t="s">
        <v>2480</v>
      </c>
      <c r="E9" s="111">
        <v>990</v>
      </c>
      <c r="F9" s="86" t="str">
        <f>VLOOKUP(E9,VIP!$A$2:$O11218,2,0)</f>
        <v>DRBR742</v>
      </c>
      <c r="G9" s="110" t="str">
        <f>VLOOKUP(E9,'LISTADO ATM'!$A$2:$B$893,2,0)</f>
        <v xml:space="preserve">ATM Autoservicio Bonao II </v>
      </c>
      <c r="H9" s="110" t="str">
        <f>VLOOKUP(E9,VIP!$A$2:$O16139,7,FALSE)</f>
        <v>Si</v>
      </c>
      <c r="I9" s="110" t="str">
        <f>VLOOKUP(E9,VIP!$A$2:$O8104,8,FALSE)</f>
        <v>Si</v>
      </c>
      <c r="J9" s="110" t="str">
        <f>VLOOKUP(E9,VIP!$A$2:$O8054,8,FALSE)</f>
        <v>Si</v>
      </c>
      <c r="K9" s="110" t="str">
        <f>VLOOKUP(E9,VIP!$A$2:$O11628,6,0)</f>
        <v>NO</v>
      </c>
      <c r="L9" s="121" t="s">
        <v>2496</v>
      </c>
      <c r="M9" s="130" t="s">
        <v>2519</v>
      </c>
      <c r="N9" s="117" t="s">
        <v>2482</v>
      </c>
      <c r="O9" s="115" t="s">
        <v>2486</v>
      </c>
      <c r="P9" s="117"/>
      <c r="Q9" s="130">
        <v>44207.496354166666</v>
      </c>
    </row>
    <row r="10" spans="1:17" ht="17.399999999999999" x14ac:dyDescent="0.3">
      <c r="A10" s="86" t="str">
        <f>VLOOKUP(E10,'LISTADO ATM'!$A$2:$C$894,3,0)</f>
        <v>DISTRITO NACIONAL</v>
      </c>
      <c r="B10" s="119">
        <v>335758102</v>
      </c>
      <c r="C10" s="116">
        <v>44204.426423611112</v>
      </c>
      <c r="D10" s="116" t="s">
        <v>2477</v>
      </c>
      <c r="E10" s="111">
        <v>836</v>
      </c>
      <c r="F10" s="86" t="str">
        <f>VLOOKUP(E10,VIP!$A$2:$O11217,2,0)</f>
        <v>DRBR836</v>
      </c>
      <c r="G10" s="110" t="str">
        <f>VLOOKUP(E10,'LISTADO ATM'!$A$2:$B$893,2,0)</f>
        <v xml:space="preserve">ATM UNP Plaza Luperón </v>
      </c>
      <c r="H10" s="110" t="str">
        <f>VLOOKUP(E10,VIP!$A$2:$O16138,7,FALSE)</f>
        <v>Si</v>
      </c>
      <c r="I10" s="110" t="str">
        <f>VLOOKUP(E10,VIP!$A$2:$O8103,8,FALSE)</f>
        <v>Si</v>
      </c>
      <c r="J10" s="110" t="str">
        <f>VLOOKUP(E10,VIP!$A$2:$O8053,8,FALSE)</f>
        <v>Si</v>
      </c>
      <c r="K10" s="110" t="str">
        <f>VLOOKUP(E10,VIP!$A$2:$O11627,6,0)</f>
        <v>NO</v>
      </c>
      <c r="L10" s="121" t="s">
        <v>2495</v>
      </c>
      <c r="M10" s="130" t="s">
        <v>2519</v>
      </c>
      <c r="N10" s="117" t="s">
        <v>2482</v>
      </c>
      <c r="O10" s="115" t="s">
        <v>2484</v>
      </c>
      <c r="P10" s="117"/>
      <c r="Q10" s="130">
        <v>44207.439409722225</v>
      </c>
    </row>
    <row r="11" spans="1:17" ht="17.399999999999999" x14ac:dyDescent="0.3">
      <c r="A11" s="86" t="str">
        <f>VLOOKUP(E11,'LISTADO ATM'!$A$2:$C$894,3,0)</f>
        <v>DISTRITO NACIONAL</v>
      </c>
      <c r="B11" s="119">
        <v>335758415</v>
      </c>
      <c r="C11" s="116">
        <v>44204.508402777778</v>
      </c>
      <c r="D11" s="116" t="s">
        <v>2477</v>
      </c>
      <c r="E11" s="111">
        <v>672</v>
      </c>
      <c r="F11" s="86" t="str">
        <f>VLOOKUP(E11,VIP!$A$2:$O11221,2,0)</f>
        <v>DRBR672</v>
      </c>
      <c r="G11" s="110" t="str">
        <f>VLOOKUP(E11,'LISTADO ATM'!$A$2:$B$893,2,0)</f>
        <v>ATM Destacamento Policía Nacional La Victoria</v>
      </c>
      <c r="H11" s="110" t="str">
        <f>VLOOKUP(E11,VIP!$A$2:$O16142,7,FALSE)</f>
        <v>Si</v>
      </c>
      <c r="I11" s="110" t="str">
        <f>VLOOKUP(E11,VIP!$A$2:$O8107,8,FALSE)</f>
        <v>Si</v>
      </c>
      <c r="J11" s="110" t="str">
        <f>VLOOKUP(E11,VIP!$A$2:$O8057,8,FALSE)</f>
        <v>Si</v>
      </c>
      <c r="K11" s="110" t="str">
        <f>VLOOKUP(E11,VIP!$A$2:$O11631,6,0)</f>
        <v>SI</v>
      </c>
      <c r="L11" s="121" t="s">
        <v>2430</v>
      </c>
      <c r="M11" s="117" t="s">
        <v>2473</v>
      </c>
      <c r="N11" s="117" t="s">
        <v>2482</v>
      </c>
      <c r="O11" s="115" t="s">
        <v>2484</v>
      </c>
      <c r="P11" s="117"/>
      <c r="Q11" s="120" t="s">
        <v>2430</v>
      </c>
    </row>
    <row r="12" spans="1:17" ht="17.399999999999999" x14ac:dyDescent="0.3">
      <c r="A12" s="86" t="str">
        <f>VLOOKUP(E12,'LISTADO ATM'!$A$2:$C$894,3,0)</f>
        <v>DISTRITO NACIONAL</v>
      </c>
      <c r="B12" s="119">
        <v>335758497</v>
      </c>
      <c r="C12" s="116">
        <v>44204.536122685182</v>
      </c>
      <c r="D12" s="116" t="s">
        <v>2477</v>
      </c>
      <c r="E12" s="111">
        <v>165</v>
      </c>
      <c r="F12" s="86" t="str">
        <f>VLOOKUP(E12,VIP!$A$2:$O11222,2,0)</f>
        <v>DRBR165</v>
      </c>
      <c r="G12" s="110" t="str">
        <f>VLOOKUP(E12,'LISTADO ATM'!$A$2:$B$893,2,0)</f>
        <v>ATM Autoservicio Megacentro</v>
      </c>
      <c r="H12" s="110" t="str">
        <f>VLOOKUP(E12,VIP!$A$2:$O16143,7,FALSE)</f>
        <v>Si</v>
      </c>
      <c r="I12" s="110" t="str">
        <f>VLOOKUP(E12,VIP!$A$2:$O8108,8,FALSE)</f>
        <v>Si</v>
      </c>
      <c r="J12" s="110" t="str">
        <f>VLOOKUP(E12,VIP!$A$2:$O8058,8,FALSE)</f>
        <v>Si</v>
      </c>
      <c r="K12" s="110" t="str">
        <f>VLOOKUP(E12,VIP!$A$2:$O11632,6,0)</f>
        <v>SI</v>
      </c>
      <c r="L12" s="121" t="s">
        <v>2430</v>
      </c>
      <c r="M12" s="130" t="s">
        <v>2519</v>
      </c>
      <c r="N12" s="117" t="s">
        <v>2482</v>
      </c>
      <c r="O12" s="115" t="s">
        <v>2484</v>
      </c>
      <c r="P12" s="117"/>
      <c r="Q12" s="130">
        <v>44207.498437499999</v>
      </c>
    </row>
    <row r="13" spans="1:17" ht="17.399999999999999" x14ac:dyDescent="0.3">
      <c r="A13" s="86" t="str">
        <f>VLOOKUP(E13,'LISTADO ATM'!$A$2:$C$894,3,0)</f>
        <v>DISTRITO NACIONAL</v>
      </c>
      <c r="B13" s="119">
        <v>335758598</v>
      </c>
      <c r="C13" s="116">
        <v>44204.586863425924</v>
      </c>
      <c r="D13" s="116" t="s">
        <v>2477</v>
      </c>
      <c r="E13" s="111">
        <v>834</v>
      </c>
      <c r="F13" s="86" t="str">
        <f>VLOOKUP(E13,VIP!$A$2:$O11223,2,0)</f>
        <v>DRBR834</v>
      </c>
      <c r="G13" s="110" t="str">
        <f>VLOOKUP(E13,'LISTADO ATM'!$A$2:$B$893,2,0)</f>
        <v xml:space="preserve">ATM Centro Médico Moderno </v>
      </c>
      <c r="H13" s="110" t="str">
        <f>VLOOKUP(E13,VIP!$A$2:$O16144,7,FALSE)</f>
        <v>Si</v>
      </c>
      <c r="I13" s="110" t="str">
        <f>VLOOKUP(E13,VIP!$A$2:$O8109,8,FALSE)</f>
        <v>Si</v>
      </c>
      <c r="J13" s="110" t="str">
        <f>VLOOKUP(E13,VIP!$A$2:$O8059,8,FALSE)</f>
        <v>Si</v>
      </c>
      <c r="K13" s="110" t="str">
        <f>VLOOKUP(E13,VIP!$A$2:$O11633,6,0)</f>
        <v>NO</v>
      </c>
      <c r="L13" s="121" t="s">
        <v>2466</v>
      </c>
      <c r="M13" s="130" t="s">
        <v>2519</v>
      </c>
      <c r="N13" s="117" t="s">
        <v>2482</v>
      </c>
      <c r="O13" s="115" t="s">
        <v>2484</v>
      </c>
      <c r="P13" s="117"/>
      <c r="Q13" s="130">
        <v>44207.442187499997</v>
      </c>
    </row>
    <row r="14" spans="1:17" ht="17.399999999999999" x14ac:dyDescent="0.3">
      <c r="A14" s="86" t="str">
        <f>VLOOKUP(E14,'LISTADO ATM'!$A$2:$C$894,3,0)</f>
        <v>DISTRITO NACIONAL</v>
      </c>
      <c r="B14" s="119">
        <v>335758707</v>
      </c>
      <c r="C14" s="116">
        <v>44204.618275462963</v>
      </c>
      <c r="D14" s="116" t="s">
        <v>2477</v>
      </c>
      <c r="E14" s="111">
        <v>884</v>
      </c>
      <c r="F14" s="86" t="str">
        <f>VLOOKUP(E14,VIP!$A$2:$O11241,2,0)</f>
        <v>DRBR884</v>
      </c>
      <c r="G14" s="110" t="str">
        <f>VLOOKUP(E14,'LISTADO ATM'!$A$2:$B$893,2,0)</f>
        <v xml:space="preserve">ATM UNP Olé Sabana Perdida </v>
      </c>
      <c r="H14" s="110" t="str">
        <f>VLOOKUP(E14,VIP!$A$2:$O16162,7,FALSE)</f>
        <v>Si</v>
      </c>
      <c r="I14" s="110" t="str">
        <f>VLOOKUP(E14,VIP!$A$2:$O8127,8,FALSE)</f>
        <v>Si</v>
      </c>
      <c r="J14" s="110" t="str">
        <f>VLOOKUP(E14,VIP!$A$2:$O8077,8,FALSE)</f>
        <v>Si</v>
      </c>
      <c r="K14" s="110" t="str">
        <f>VLOOKUP(E14,VIP!$A$2:$O11651,6,0)</f>
        <v>NO</v>
      </c>
      <c r="L14" s="121" t="s">
        <v>2466</v>
      </c>
      <c r="M14" s="130" t="s">
        <v>2519</v>
      </c>
      <c r="N14" s="117" t="s">
        <v>2482</v>
      </c>
      <c r="O14" s="115" t="s">
        <v>2484</v>
      </c>
      <c r="P14" s="117"/>
      <c r="Q14" s="130">
        <v>44207.443576388891</v>
      </c>
    </row>
    <row r="15" spans="1:17" ht="17.399999999999999" x14ac:dyDescent="0.3">
      <c r="A15" s="86" t="str">
        <f>VLOOKUP(E15,'LISTADO ATM'!$A$2:$C$894,3,0)</f>
        <v>DISTRITO NACIONAL</v>
      </c>
      <c r="B15" s="119">
        <v>335758761</v>
      </c>
      <c r="C15" s="116">
        <v>44204.637326388889</v>
      </c>
      <c r="D15" s="116" t="s">
        <v>2189</v>
      </c>
      <c r="E15" s="111">
        <v>152</v>
      </c>
      <c r="F15" s="86" t="str">
        <f>VLOOKUP(E15,VIP!$A$2:$O11239,2,0)</f>
        <v>DRBR152</v>
      </c>
      <c r="G15" s="110" t="str">
        <f>VLOOKUP(E15,'LISTADO ATM'!$A$2:$B$893,2,0)</f>
        <v xml:space="preserve">ATM Kiosco Megacentro II </v>
      </c>
      <c r="H15" s="110" t="str">
        <f>VLOOKUP(E15,VIP!$A$2:$O16160,7,FALSE)</f>
        <v>Si</v>
      </c>
      <c r="I15" s="110" t="str">
        <f>VLOOKUP(E15,VIP!$A$2:$O8125,8,FALSE)</f>
        <v>Si</v>
      </c>
      <c r="J15" s="110" t="str">
        <f>VLOOKUP(E15,VIP!$A$2:$O8075,8,FALSE)</f>
        <v>Si</v>
      </c>
      <c r="K15" s="110" t="str">
        <f>VLOOKUP(E15,VIP!$A$2:$O11649,6,0)</f>
        <v>NO</v>
      </c>
      <c r="L15" s="121" t="s">
        <v>2228</v>
      </c>
      <c r="M15" s="130" t="s">
        <v>2519</v>
      </c>
      <c r="N15" s="117" t="s">
        <v>2488</v>
      </c>
      <c r="O15" s="115" t="s">
        <v>2485</v>
      </c>
      <c r="P15" s="117"/>
      <c r="Q15" s="130">
        <v>44206.406770833331</v>
      </c>
    </row>
    <row r="16" spans="1:17" ht="17.399999999999999" x14ac:dyDescent="0.3">
      <c r="A16" s="86" t="str">
        <f>VLOOKUP(E16,'LISTADO ATM'!$A$2:$C$894,3,0)</f>
        <v>DISTRITO NACIONAL</v>
      </c>
      <c r="B16" s="119">
        <v>335758790</v>
      </c>
      <c r="C16" s="116">
        <v>44204.652175925927</v>
      </c>
      <c r="D16" s="116" t="s">
        <v>2189</v>
      </c>
      <c r="E16" s="111">
        <v>212</v>
      </c>
      <c r="F16" s="86" t="str">
        <f>VLOOKUP(E16,VIP!$A$2:$O11237,2,0)</f>
        <v>DRBR212</v>
      </c>
      <c r="G16" s="110" t="str">
        <f>VLOOKUP(E16,'LISTADO ATM'!$A$2:$B$893,2,0)</f>
        <v>ATM Universidad Nacional Evangélica (Santo Domingo)</v>
      </c>
      <c r="H16" s="110" t="str">
        <f>VLOOKUP(E16,VIP!$A$2:$O16158,7,FALSE)</f>
        <v>Si</v>
      </c>
      <c r="I16" s="110" t="str">
        <f>VLOOKUP(E16,VIP!$A$2:$O8123,8,FALSE)</f>
        <v>No</v>
      </c>
      <c r="J16" s="110" t="str">
        <f>VLOOKUP(E16,VIP!$A$2:$O8073,8,FALSE)</f>
        <v>No</v>
      </c>
      <c r="K16" s="110" t="str">
        <f>VLOOKUP(E16,VIP!$A$2:$O11647,6,0)</f>
        <v>NO</v>
      </c>
      <c r="L16" s="121" t="s">
        <v>2463</v>
      </c>
      <c r="M16" s="130" t="s">
        <v>2519</v>
      </c>
      <c r="N16" s="117" t="s">
        <v>2488</v>
      </c>
      <c r="O16" s="115" t="s">
        <v>2485</v>
      </c>
      <c r="P16" s="117"/>
      <c r="Q16" s="130">
        <v>44207.503298611111</v>
      </c>
    </row>
    <row r="17" spans="1:17" ht="17.399999999999999" x14ac:dyDescent="0.3">
      <c r="A17" s="86" t="str">
        <f>VLOOKUP(E17,'LISTADO ATM'!$A$2:$C$894,3,0)</f>
        <v>DISTRITO NACIONAL</v>
      </c>
      <c r="B17" s="119">
        <v>335758793</v>
      </c>
      <c r="C17" s="116">
        <v>44204.65315972222</v>
      </c>
      <c r="D17" s="116" t="s">
        <v>2477</v>
      </c>
      <c r="E17" s="111">
        <v>406</v>
      </c>
      <c r="F17" s="86" t="str">
        <f>VLOOKUP(E17,VIP!$A$2:$O11236,2,0)</f>
        <v>DRBR406</v>
      </c>
      <c r="G17" s="110" t="str">
        <f>VLOOKUP(E17,'LISTADO ATM'!$A$2:$B$893,2,0)</f>
        <v xml:space="preserve">ATM UNP Plaza Lama Máximo Gómez </v>
      </c>
      <c r="H17" s="110" t="str">
        <f>VLOOKUP(E17,VIP!$A$2:$O16157,7,FALSE)</f>
        <v>Si</v>
      </c>
      <c r="I17" s="110" t="str">
        <f>VLOOKUP(E17,VIP!$A$2:$O8122,8,FALSE)</f>
        <v>Si</v>
      </c>
      <c r="J17" s="110" t="str">
        <f>VLOOKUP(E17,VIP!$A$2:$O8072,8,FALSE)</f>
        <v>Si</v>
      </c>
      <c r="K17" s="110" t="str">
        <f>VLOOKUP(E17,VIP!$A$2:$O11646,6,0)</f>
        <v>SI</v>
      </c>
      <c r="L17" s="121" t="s">
        <v>2430</v>
      </c>
      <c r="M17" s="130" t="s">
        <v>2519</v>
      </c>
      <c r="N17" s="117" t="s">
        <v>2482</v>
      </c>
      <c r="O17" s="115" t="s">
        <v>2484</v>
      </c>
      <c r="P17" s="117"/>
      <c r="Q17" s="130">
        <v>44207.617881944447</v>
      </c>
    </row>
    <row r="18" spans="1:17" ht="17.399999999999999" x14ac:dyDescent="0.3">
      <c r="A18" s="86" t="str">
        <f>VLOOKUP(E18,'LISTADO ATM'!$A$2:$C$894,3,0)</f>
        <v>DISTRITO NACIONAL</v>
      </c>
      <c r="B18" s="119">
        <v>335758843</v>
      </c>
      <c r="C18" s="116">
        <v>44204.661643518521</v>
      </c>
      <c r="D18" s="116" t="s">
        <v>2189</v>
      </c>
      <c r="E18" s="111">
        <v>325</v>
      </c>
      <c r="F18" s="86" t="str">
        <f>VLOOKUP(E18,VIP!$A$2:$O11234,2,0)</f>
        <v>DRBR325</v>
      </c>
      <c r="G18" s="110" t="str">
        <f>VLOOKUP(E18,'LISTADO ATM'!$A$2:$B$893,2,0)</f>
        <v>ATM Casa Edwin</v>
      </c>
      <c r="H18" s="110" t="str">
        <f>VLOOKUP(E18,VIP!$A$2:$O16155,7,FALSE)</f>
        <v>Si</v>
      </c>
      <c r="I18" s="110" t="str">
        <f>VLOOKUP(E18,VIP!$A$2:$O8120,8,FALSE)</f>
        <v>Si</v>
      </c>
      <c r="J18" s="110" t="str">
        <f>VLOOKUP(E18,VIP!$A$2:$O8070,8,FALSE)</f>
        <v>Si</v>
      </c>
      <c r="K18" s="110" t="str">
        <f>VLOOKUP(E18,VIP!$A$2:$O11644,6,0)</f>
        <v>NO</v>
      </c>
      <c r="L18" s="121" t="s">
        <v>2254</v>
      </c>
      <c r="M18" s="130" t="s">
        <v>2519</v>
      </c>
      <c r="N18" s="117" t="s">
        <v>2488</v>
      </c>
      <c r="O18" s="115" t="s">
        <v>2485</v>
      </c>
      <c r="P18" s="117"/>
      <c r="Q18" s="130">
        <v>44207.552604166667</v>
      </c>
    </row>
    <row r="19" spans="1:17" ht="17.399999999999999" x14ac:dyDescent="0.3">
      <c r="A19" s="86" t="str">
        <f>VLOOKUP(E19,'LISTADO ATM'!$A$2:$C$894,3,0)</f>
        <v>DISTRITO NACIONAL</v>
      </c>
      <c r="B19" s="119">
        <v>335758897</v>
      </c>
      <c r="C19" s="116">
        <v>44204.684999999998</v>
      </c>
      <c r="D19" s="116" t="s">
        <v>2477</v>
      </c>
      <c r="E19" s="111">
        <v>629</v>
      </c>
      <c r="F19" s="86" t="str">
        <f>VLOOKUP(E19,VIP!$A$2:$O11232,2,0)</f>
        <v>DRBR24M</v>
      </c>
      <c r="G19" s="110" t="str">
        <f>VLOOKUP(E19,'LISTADO ATM'!$A$2:$B$893,2,0)</f>
        <v xml:space="preserve">ATM Oficina Americana Independencia I </v>
      </c>
      <c r="H19" s="110" t="str">
        <f>VLOOKUP(E19,VIP!$A$2:$O16153,7,FALSE)</f>
        <v>Si</v>
      </c>
      <c r="I19" s="110" t="str">
        <f>VLOOKUP(E19,VIP!$A$2:$O8118,8,FALSE)</f>
        <v>Si</v>
      </c>
      <c r="J19" s="110" t="str">
        <f>VLOOKUP(E19,VIP!$A$2:$O8068,8,FALSE)</f>
        <v>Si</v>
      </c>
      <c r="K19" s="110" t="str">
        <f>VLOOKUP(E19,VIP!$A$2:$O11642,6,0)</f>
        <v>SI</v>
      </c>
      <c r="L19" s="121" t="s">
        <v>2430</v>
      </c>
      <c r="M19" s="130" t="s">
        <v>2519</v>
      </c>
      <c r="N19" s="117" t="s">
        <v>2482</v>
      </c>
      <c r="O19" s="115" t="s">
        <v>2484</v>
      </c>
      <c r="P19" s="117"/>
      <c r="Q19" s="130">
        <v>44207.391493055555</v>
      </c>
    </row>
    <row r="20" spans="1:17" ht="17.399999999999999" x14ac:dyDescent="0.3">
      <c r="A20" s="86" t="str">
        <f>VLOOKUP(E20,'LISTADO ATM'!$A$2:$C$894,3,0)</f>
        <v>DISTRITO NACIONAL</v>
      </c>
      <c r="B20" s="119">
        <v>335758908</v>
      </c>
      <c r="C20" s="116">
        <v>44204.693842592591</v>
      </c>
      <c r="D20" s="116" t="s">
        <v>2477</v>
      </c>
      <c r="E20" s="111">
        <v>607</v>
      </c>
      <c r="F20" s="86" t="str">
        <f>VLOOKUP(E20,VIP!$A$2:$O11231,2,0)</f>
        <v>DRBR607</v>
      </c>
      <c r="G20" s="110" t="str">
        <f>VLOOKUP(E20,'LISTADO ATM'!$A$2:$B$893,2,0)</f>
        <v xml:space="preserve">ATM ONAPI </v>
      </c>
      <c r="H20" s="110" t="str">
        <f>VLOOKUP(E20,VIP!$A$2:$O16152,7,FALSE)</f>
        <v>Si</v>
      </c>
      <c r="I20" s="110" t="str">
        <f>VLOOKUP(E20,VIP!$A$2:$O8117,8,FALSE)</f>
        <v>Si</v>
      </c>
      <c r="J20" s="110" t="str">
        <f>VLOOKUP(E20,VIP!$A$2:$O8067,8,FALSE)</f>
        <v>Si</v>
      </c>
      <c r="K20" s="110" t="str">
        <f>VLOOKUP(E20,VIP!$A$2:$O11641,6,0)</f>
        <v>NO</v>
      </c>
      <c r="L20" s="121" t="s">
        <v>2430</v>
      </c>
      <c r="M20" s="130" t="s">
        <v>2519</v>
      </c>
      <c r="N20" s="117" t="s">
        <v>2482</v>
      </c>
      <c r="O20" s="115" t="s">
        <v>2484</v>
      </c>
      <c r="P20" s="117"/>
      <c r="Q20" s="130">
        <v>44207.44427083333</v>
      </c>
    </row>
    <row r="21" spans="1:17" ht="17.399999999999999" x14ac:dyDescent="0.3">
      <c r="A21" s="86" t="str">
        <f>VLOOKUP(E21,'LISTADO ATM'!$A$2:$C$894,3,0)</f>
        <v>DISTRITO NACIONAL</v>
      </c>
      <c r="B21" s="119">
        <v>335758910</v>
      </c>
      <c r="C21" s="116">
        <v>44204.695104166669</v>
      </c>
      <c r="D21" s="116" t="s">
        <v>2189</v>
      </c>
      <c r="E21" s="111">
        <v>879</v>
      </c>
      <c r="F21" s="86" t="str">
        <f>VLOOKUP(E21,VIP!$A$2:$O11230,2,0)</f>
        <v>DRBR879</v>
      </c>
      <c r="G21" s="110" t="str">
        <f>VLOOKUP(E21,'LISTADO ATM'!$A$2:$B$893,2,0)</f>
        <v xml:space="preserve">ATM Plaza Metropolitana </v>
      </c>
      <c r="H21" s="110" t="str">
        <f>VLOOKUP(E21,VIP!$A$2:$O16151,7,FALSE)</f>
        <v>Si</v>
      </c>
      <c r="I21" s="110" t="str">
        <f>VLOOKUP(E21,VIP!$A$2:$O8116,8,FALSE)</f>
        <v>Si</v>
      </c>
      <c r="J21" s="110" t="str">
        <f>VLOOKUP(E21,VIP!$A$2:$O8066,8,FALSE)</f>
        <v>Si</v>
      </c>
      <c r="K21" s="110" t="str">
        <f>VLOOKUP(E21,VIP!$A$2:$O11640,6,0)</f>
        <v>NO</v>
      </c>
      <c r="L21" s="121" t="s">
        <v>2228</v>
      </c>
      <c r="M21" s="130" t="s">
        <v>2519</v>
      </c>
      <c r="N21" s="117" t="s">
        <v>2488</v>
      </c>
      <c r="O21" s="115" t="s">
        <v>2485</v>
      </c>
      <c r="P21" s="117"/>
      <c r="Q21" s="130">
        <v>44207.546354166669</v>
      </c>
    </row>
    <row r="22" spans="1:17" ht="17.399999999999999" x14ac:dyDescent="0.3">
      <c r="A22" s="86" t="str">
        <f>VLOOKUP(E22,'LISTADO ATM'!$A$2:$C$894,3,0)</f>
        <v>DISTRITO NACIONAL</v>
      </c>
      <c r="B22" s="119">
        <v>335758915</v>
      </c>
      <c r="C22" s="116">
        <v>44204.696631944447</v>
      </c>
      <c r="D22" s="116" t="s">
        <v>2189</v>
      </c>
      <c r="E22" s="111">
        <v>938</v>
      </c>
      <c r="F22" s="86" t="str">
        <f>VLOOKUP(E22,VIP!$A$2:$O11227,2,0)</f>
        <v>DRBR938</v>
      </c>
      <c r="G22" s="110" t="str">
        <f>VLOOKUP(E22,'LISTADO ATM'!$A$2:$B$893,2,0)</f>
        <v xml:space="preserve">ATM Autobanco Oficina Filadelfia Plaza </v>
      </c>
      <c r="H22" s="110" t="str">
        <f>VLOOKUP(E22,VIP!$A$2:$O16148,7,FALSE)</f>
        <v>Si</v>
      </c>
      <c r="I22" s="110" t="str">
        <f>VLOOKUP(E22,VIP!$A$2:$O8113,8,FALSE)</f>
        <v>Si</v>
      </c>
      <c r="J22" s="110" t="str">
        <f>VLOOKUP(E22,VIP!$A$2:$O8063,8,FALSE)</f>
        <v>Si</v>
      </c>
      <c r="K22" s="110" t="str">
        <f>VLOOKUP(E22,VIP!$A$2:$O11637,6,0)</f>
        <v>NO</v>
      </c>
      <c r="L22" s="121" t="s">
        <v>2228</v>
      </c>
      <c r="M22" s="117" t="s">
        <v>2473</v>
      </c>
      <c r="N22" s="117" t="s">
        <v>2488</v>
      </c>
      <c r="O22" s="115" t="s">
        <v>2485</v>
      </c>
      <c r="P22" s="117"/>
      <c r="Q22" s="12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9">
        <v>335758933</v>
      </c>
      <c r="C23" s="116">
        <v>44204.712326388886</v>
      </c>
      <c r="D23" s="116" t="s">
        <v>2477</v>
      </c>
      <c r="E23" s="111">
        <v>946</v>
      </c>
      <c r="F23" s="86" t="str">
        <f>VLOOKUP(E23,VIP!$A$2:$O11223,2,0)</f>
        <v>DRBR24R</v>
      </c>
      <c r="G23" s="110" t="str">
        <f>VLOOKUP(E23,'LISTADO ATM'!$A$2:$B$893,2,0)</f>
        <v xml:space="preserve">ATM Oficina Núñez de Cáceres I </v>
      </c>
      <c r="H23" s="110" t="str">
        <f>VLOOKUP(E23,VIP!$A$2:$O16144,7,FALSE)</f>
        <v>Si</v>
      </c>
      <c r="I23" s="110" t="str">
        <f>VLOOKUP(E23,VIP!$A$2:$O8109,8,FALSE)</f>
        <v>Si</v>
      </c>
      <c r="J23" s="110" t="str">
        <f>VLOOKUP(E23,VIP!$A$2:$O8059,8,FALSE)</f>
        <v>Si</v>
      </c>
      <c r="K23" s="110" t="str">
        <f>VLOOKUP(E23,VIP!$A$2:$O11633,6,0)</f>
        <v>NO</v>
      </c>
      <c r="L23" s="121" t="s">
        <v>2495</v>
      </c>
      <c r="M23" s="117" t="s">
        <v>2473</v>
      </c>
      <c r="N23" s="117" t="s">
        <v>2482</v>
      </c>
      <c r="O23" s="115" t="s">
        <v>2484</v>
      </c>
      <c r="P23" s="117"/>
      <c r="Q23" s="120" t="s">
        <v>2495</v>
      </c>
    </row>
    <row r="24" spans="1:17" ht="17.399999999999999" x14ac:dyDescent="0.3">
      <c r="A24" s="86" t="str">
        <f>VLOOKUP(E24,'LISTADO ATM'!$A$2:$C$894,3,0)</f>
        <v>SUR</v>
      </c>
      <c r="B24" s="119">
        <v>335758945</v>
      </c>
      <c r="C24" s="116">
        <v>44204.724629629629</v>
      </c>
      <c r="D24" s="116" t="s">
        <v>2189</v>
      </c>
      <c r="E24" s="111">
        <v>817</v>
      </c>
      <c r="F24" s="86" t="str">
        <f>VLOOKUP(E24,VIP!$A$2:$O11220,2,0)</f>
        <v>DRBR817</v>
      </c>
      <c r="G24" s="110" t="str">
        <f>VLOOKUP(E24,'LISTADO ATM'!$A$2:$B$893,2,0)</f>
        <v xml:space="preserve">ATM Ayuntamiento Sabana Larga (San José de Ocoa) </v>
      </c>
      <c r="H24" s="110" t="str">
        <f>VLOOKUP(E24,VIP!$A$2:$O16141,7,FALSE)</f>
        <v>Si</v>
      </c>
      <c r="I24" s="110" t="str">
        <f>VLOOKUP(E24,VIP!$A$2:$O8106,8,FALSE)</f>
        <v>Si</v>
      </c>
      <c r="J24" s="110" t="str">
        <f>VLOOKUP(E24,VIP!$A$2:$O8056,8,FALSE)</f>
        <v>Si</v>
      </c>
      <c r="K24" s="110" t="str">
        <f>VLOOKUP(E24,VIP!$A$2:$O11630,6,0)</f>
        <v>NO</v>
      </c>
      <c r="L24" s="121" t="s">
        <v>2441</v>
      </c>
      <c r="M24" s="117" t="s">
        <v>2473</v>
      </c>
      <c r="N24" s="117" t="s">
        <v>2488</v>
      </c>
      <c r="O24" s="115" t="s">
        <v>2485</v>
      </c>
      <c r="P24" s="117" t="s">
        <v>2498</v>
      </c>
      <c r="Q24" s="120" t="s">
        <v>2441</v>
      </c>
    </row>
    <row r="25" spans="1:17" ht="17.399999999999999" x14ac:dyDescent="0.3">
      <c r="A25" s="86" t="str">
        <f>VLOOKUP(E25,'LISTADO ATM'!$A$2:$C$894,3,0)</f>
        <v>DISTRITO NACIONAL</v>
      </c>
      <c r="B25" s="119">
        <v>335758951</v>
      </c>
      <c r="C25" s="116">
        <v>44204.735960648148</v>
      </c>
      <c r="D25" s="116" t="s">
        <v>2189</v>
      </c>
      <c r="E25" s="111">
        <v>70</v>
      </c>
      <c r="F25" s="86" t="str">
        <f>VLOOKUP(E25,VIP!$A$2:$O11218,2,0)</f>
        <v>DRBR070</v>
      </c>
      <c r="G25" s="110" t="str">
        <f>VLOOKUP(E25,'LISTADO ATM'!$A$2:$B$893,2,0)</f>
        <v xml:space="preserve">ATM Autoservicio Plaza Lama Zona Oriental </v>
      </c>
      <c r="H25" s="110" t="str">
        <f>VLOOKUP(E25,VIP!$A$2:$O16139,7,FALSE)</f>
        <v>Si</v>
      </c>
      <c r="I25" s="110" t="str">
        <f>VLOOKUP(E25,VIP!$A$2:$O8104,8,FALSE)</f>
        <v>Si</v>
      </c>
      <c r="J25" s="110" t="str">
        <f>VLOOKUP(E25,VIP!$A$2:$O8054,8,FALSE)</f>
        <v>Si</v>
      </c>
      <c r="K25" s="110" t="str">
        <f>VLOOKUP(E25,VIP!$A$2:$O11628,6,0)</f>
        <v>NO</v>
      </c>
      <c r="L25" s="121" t="s">
        <v>2228</v>
      </c>
      <c r="M25" s="117" t="s">
        <v>2473</v>
      </c>
      <c r="N25" s="117" t="s">
        <v>2482</v>
      </c>
      <c r="O25" s="115" t="s">
        <v>2485</v>
      </c>
      <c r="P25" s="117"/>
      <c r="Q25" s="120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9">
        <v>335758974</v>
      </c>
      <c r="C26" s="116">
        <v>44204.749988425923</v>
      </c>
      <c r="D26" s="116" t="s">
        <v>2189</v>
      </c>
      <c r="E26" s="111">
        <v>280</v>
      </c>
      <c r="F26" s="86" t="str">
        <f>VLOOKUP(E26,VIP!$A$2:$O11215,2,0)</f>
        <v>DRBR752</v>
      </c>
      <c r="G26" s="110" t="str">
        <f>VLOOKUP(E26,'LISTADO ATM'!$A$2:$B$893,2,0)</f>
        <v xml:space="preserve">ATM Cooperativa BR </v>
      </c>
      <c r="H26" s="110" t="str">
        <f>VLOOKUP(E26,VIP!$A$2:$O16136,7,FALSE)</f>
        <v>Si</v>
      </c>
      <c r="I26" s="110" t="str">
        <f>VLOOKUP(E26,VIP!$A$2:$O8101,8,FALSE)</f>
        <v>Si</v>
      </c>
      <c r="J26" s="110" t="str">
        <f>VLOOKUP(E26,VIP!$A$2:$O8051,8,FALSE)</f>
        <v>Si</v>
      </c>
      <c r="K26" s="110" t="str">
        <f>VLOOKUP(E26,VIP!$A$2:$O11625,6,0)</f>
        <v>NO</v>
      </c>
      <c r="L26" s="121" t="s">
        <v>2228</v>
      </c>
      <c r="M26" s="130" t="s">
        <v>2519</v>
      </c>
      <c r="N26" s="117" t="s">
        <v>2482</v>
      </c>
      <c r="O26" s="115" t="s">
        <v>2485</v>
      </c>
      <c r="P26" s="117"/>
      <c r="Q26" s="130">
        <v>44207.419270833336</v>
      </c>
    </row>
    <row r="27" spans="1:17" ht="17.399999999999999" x14ac:dyDescent="0.3">
      <c r="A27" s="86" t="str">
        <f>VLOOKUP(E27,'LISTADO ATM'!$A$2:$C$894,3,0)</f>
        <v>DISTRITO NACIONAL</v>
      </c>
      <c r="B27" s="119">
        <v>335758982</v>
      </c>
      <c r="C27" s="116">
        <v>44204.768831018519</v>
      </c>
      <c r="D27" s="116" t="s">
        <v>2189</v>
      </c>
      <c r="E27" s="111">
        <v>973</v>
      </c>
      <c r="F27" s="86" t="str">
        <f>VLOOKUP(E27,VIP!$A$2:$O11243,2,0)</f>
        <v>DRBR912</v>
      </c>
      <c r="G27" s="110" t="str">
        <f>VLOOKUP(E27,'LISTADO ATM'!$A$2:$B$893,2,0)</f>
        <v xml:space="preserve">ATM Oficina Sabana de la Mar </v>
      </c>
      <c r="H27" s="110" t="str">
        <f>VLOOKUP(E27,VIP!$A$2:$O16164,7,FALSE)</f>
        <v>Si</v>
      </c>
      <c r="I27" s="110" t="str">
        <f>VLOOKUP(E27,VIP!$A$2:$O8129,8,FALSE)</f>
        <v>Si</v>
      </c>
      <c r="J27" s="110" t="str">
        <f>VLOOKUP(E27,VIP!$A$2:$O8079,8,FALSE)</f>
        <v>Si</v>
      </c>
      <c r="K27" s="110" t="str">
        <f>VLOOKUP(E27,VIP!$A$2:$O11653,6,0)</f>
        <v>NO</v>
      </c>
      <c r="L27" s="121" t="s">
        <v>2228</v>
      </c>
      <c r="M27" s="130" t="s">
        <v>2519</v>
      </c>
      <c r="N27" s="117" t="s">
        <v>2482</v>
      </c>
      <c r="O27" s="115" t="s">
        <v>2485</v>
      </c>
      <c r="P27" s="117"/>
      <c r="Q27" s="130">
        <v>44207.476909722223</v>
      </c>
    </row>
    <row r="28" spans="1:17" ht="17.399999999999999" x14ac:dyDescent="0.3">
      <c r="A28" s="86" t="str">
        <f>VLOOKUP(E28,'LISTADO ATM'!$A$2:$C$894,3,0)</f>
        <v>DISTRITO NACIONAL</v>
      </c>
      <c r="B28" s="119">
        <v>335758987</v>
      </c>
      <c r="C28" s="116">
        <v>44204.7971875</v>
      </c>
      <c r="D28" s="116" t="s">
        <v>2189</v>
      </c>
      <c r="E28" s="111">
        <v>246</v>
      </c>
      <c r="F28" s="86" t="str">
        <f>VLOOKUP(E28,VIP!$A$2:$O11241,2,0)</f>
        <v>DRBR246</v>
      </c>
      <c r="G28" s="110" t="str">
        <f>VLOOKUP(E28,'LISTADO ATM'!$A$2:$B$893,2,0)</f>
        <v xml:space="preserve">ATM Oficina Torre BR (Lobby) </v>
      </c>
      <c r="H28" s="110" t="str">
        <f>VLOOKUP(E28,VIP!$A$2:$O16162,7,FALSE)</f>
        <v>Si</v>
      </c>
      <c r="I28" s="110" t="str">
        <f>VLOOKUP(E28,VIP!$A$2:$O8127,8,FALSE)</f>
        <v>Si</v>
      </c>
      <c r="J28" s="110" t="str">
        <f>VLOOKUP(E28,VIP!$A$2:$O8077,8,FALSE)</f>
        <v>Si</v>
      </c>
      <c r="K28" s="110" t="str">
        <f>VLOOKUP(E28,VIP!$A$2:$O11651,6,0)</f>
        <v>SI</v>
      </c>
      <c r="L28" s="121" t="s">
        <v>2463</v>
      </c>
      <c r="M28" s="130" t="s">
        <v>2519</v>
      </c>
      <c r="N28" s="117" t="s">
        <v>2482</v>
      </c>
      <c r="O28" s="115" t="s">
        <v>2485</v>
      </c>
      <c r="P28" s="117"/>
      <c r="Q28" s="130">
        <v>44207.492881944447</v>
      </c>
    </row>
    <row r="29" spans="1:17" ht="17.399999999999999" x14ac:dyDescent="0.3">
      <c r="A29" s="86" t="str">
        <f>VLOOKUP(E29,'LISTADO ATM'!$A$2:$C$894,3,0)</f>
        <v>DISTRITO NACIONAL</v>
      </c>
      <c r="B29" s="119">
        <v>335759002</v>
      </c>
      <c r="C29" s="116">
        <v>44204.875196759262</v>
      </c>
      <c r="D29" s="116" t="s">
        <v>2189</v>
      </c>
      <c r="E29" s="111">
        <v>951</v>
      </c>
      <c r="F29" s="86" t="str">
        <f>VLOOKUP(E29,VIP!$A$2:$O11238,2,0)</f>
        <v>DRBR203</v>
      </c>
      <c r="G29" s="110" t="str">
        <f>VLOOKUP(E29,'LISTADO ATM'!$A$2:$B$893,2,0)</f>
        <v xml:space="preserve">ATM Oficina Plaza Haché JFK </v>
      </c>
      <c r="H29" s="110" t="str">
        <f>VLOOKUP(E29,VIP!$A$2:$O16159,7,FALSE)</f>
        <v>Si</v>
      </c>
      <c r="I29" s="110" t="str">
        <f>VLOOKUP(E29,VIP!$A$2:$O8124,8,FALSE)</f>
        <v>Si</v>
      </c>
      <c r="J29" s="110" t="str">
        <f>VLOOKUP(E29,VIP!$A$2:$O8074,8,FALSE)</f>
        <v>Si</v>
      </c>
      <c r="K29" s="110" t="str">
        <f>VLOOKUP(E29,VIP!$A$2:$O11648,6,0)</f>
        <v>NO</v>
      </c>
      <c r="L29" s="121" t="s">
        <v>2228</v>
      </c>
      <c r="M29" s="130" t="s">
        <v>2519</v>
      </c>
      <c r="N29" s="117" t="s">
        <v>2482</v>
      </c>
      <c r="O29" s="115" t="s">
        <v>2485</v>
      </c>
      <c r="P29" s="117"/>
      <c r="Q29" s="130">
        <v>44207.548437500001</v>
      </c>
    </row>
    <row r="30" spans="1:17" ht="17.399999999999999" x14ac:dyDescent="0.3">
      <c r="A30" s="86" t="str">
        <f>VLOOKUP(E30,'LISTADO ATM'!$A$2:$C$894,3,0)</f>
        <v>NORTE</v>
      </c>
      <c r="B30" s="119">
        <v>335759019</v>
      </c>
      <c r="C30" s="116">
        <v>44205.312002314815</v>
      </c>
      <c r="D30" s="116" t="s">
        <v>2480</v>
      </c>
      <c r="E30" s="111">
        <v>895</v>
      </c>
      <c r="F30" s="86" t="str">
        <f>VLOOKUP(E30,VIP!$A$2:$O11246,2,0)</f>
        <v>DRBR895</v>
      </c>
      <c r="G30" s="110" t="str">
        <f>VLOOKUP(E30,'LISTADO ATM'!$A$2:$B$893,2,0)</f>
        <v xml:space="preserve">ATM S/M Bravo (Santiago) </v>
      </c>
      <c r="H30" s="110" t="str">
        <f>VLOOKUP(E30,VIP!$A$2:$O16167,7,FALSE)</f>
        <v>Si</v>
      </c>
      <c r="I30" s="110" t="str">
        <f>VLOOKUP(E30,VIP!$A$2:$O8132,8,FALSE)</f>
        <v>No</v>
      </c>
      <c r="J30" s="110" t="str">
        <f>VLOOKUP(E30,VIP!$A$2:$O8082,8,FALSE)</f>
        <v>No</v>
      </c>
      <c r="K30" s="110" t="str">
        <f>VLOOKUP(E30,VIP!$A$2:$O11656,6,0)</f>
        <v>NO</v>
      </c>
      <c r="L30" s="121" t="s">
        <v>2430</v>
      </c>
      <c r="M30" s="117" t="s">
        <v>2473</v>
      </c>
      <c r="N30" s="117" t="s">
        <v>2482</v>
      </c>
      <c r="O30" s="115" t="s">
        <v>2486</v>
      </c>
      <c r="P30" s="117"/>
      <c r="Q30" s="120" t="s">
        <v>2430</v>
      </c>
    </row>
    <row r="31" spans="1:17" ht="17.399999999999999" x14ac:dyDescent="0.3">
      <c r="A31" s="86" t="str">
        <f>VLOOKUP(E31,'LISTADO ATM'!$A$2:$C$894,3,0)</f>
        <v>DISTRITO NACIONAL</v>
      </c>
      <c r="B31" s="119">
        <v>335759021</v>
      </c>
      <c r="C31" s="116">
        <v>44205.316747685189</v>
      </c>
      <c r="D31" s="116" t="s">
        <v>2189</v>
      </c>
      <c r="E31" s="111">
        <v>153</v>
      </c>
      <c r="F31" s="86" t="str">
        <f>VLOOKUP(E31,VIP!$A$2:$O11244,2,0)</f>
        <v>DRBR153</v>
      </c>
      <c r="G31" s="110" t="str">
        <f>VLOOKUP(E31,'LISTADO ATM'!$A$2:$B$893,2,0)</f>
        <v xml:space="preserve">ATM Rehabilitación </v>
      </c>
      <c r="H31" s="110" t="str">
        <f>VLOOKUP(E31,VIP!$A$2:$O16165,7,FALSE)</f>
        <v>No</v>
      </c>
      <c r="I31" s="110" t="str">
        <f>VLOOKUP(E31,VIP!$A$2:$O8130,8,FALSE)</f>
        <v>No</v>
      </c>
      <c r="J31" s="110" t="str">
        <f>VLOOKUP(E31,VIP!$A$2:$O8080,8,FALSE)</f>
        <v>No</v>
      </c>
      <c r="K31" s="110" t="str">
        <f>VLOOKUP(E31,VIP!$A$2:$O11654,6,0)</f>
        <v>NO</v>
      </c>
      <c r="L31" s="121" t="s">
        <v>2463</v>
      </c>
      <c r="M31" s="130" t="s">
        <v>2519</v>
      </c>
      <c r="N31" s="117" t="s">
        <v>2482</v>
      </c>
      <c r="O31" s="115" t="s">
        <v>2485</v>
      </c>
      <c r="P31" s="117"/>
      <c r="Q31" s="130">
        <v>44207.436631944445</v>
      </c>
    </row>
    <row r="32" spans="1:17" ht="17.399999999999999" x14ac:dyDescent="0.3">
      <c r="A32" s="86" t="str">
        <f>VLOOKUP(E32,'LISTADO ATM'!$A$2:$C$894,3,0)</f>
        <v>DISTRITO NACIONAL</v>
      </c>
      <c r="B32" s="119">
        <v>335759026</v>
      </c>
      <c r="C32" s="116">
        <v>44205.333124999997</v>
      </c>
      <c r="D32" s="116" t="s">
        <v>2189</v>
      </c>
      <c r="E32" s="111">
        <v>237</v>
      </c>
      <c r="F32" s="86" t="str">
        <f>VLOOKUP(E32,VIP!$A$2:$O11239,2,0)</f>
        <v>DRBR237</v>
      </c>
      <c r="G32" s="110" t="str">
        <f>VLOOKUP(E32,'LISTADO ATM'!$A$2:$B$893,2,0)</f>
        <v xml:space="preserve">ATM UNP Plaza Vásquez </v>
      </c>
      <c r="H32" s="110" t="str">
        <f>VLOOKUP(E32,VIP!$A$2:$O16160,7,FALSE)</f>
        <v>Si</v>
      </c>
      <c r="I32" s="110" t="str">
        <f>VLOOKUP(E32,VIP!$A$2:$O8125,8,FALSE)</f>
        <v>Si</v>
      </c>
      <c r="J32" s="110" t="str">
        <f>VLOOKUP(E32,VIP!$A$2:$O8075,8,FALSE)</f>
        <v>Si</v>
      </c>
      <c r="K32" s="110" t="str">
        <f>VLOOKUP(E32,VIP!$A$2:$O11649,6,0)</f>
        <v>SI</v>
      </c>
      <c r="L32" s="121" t="s">
        <v>2228</v>
      </c>
      <c r="M32" s="130" t="s">
        <v>2519</v>
      </c>
      <c r="N32" s="117" t="s">
        <v>2482</v>
      </c>
      <c r="O32" s="115" t="s">
        <v>2485</v>
      </c>
      <c r="P32" s="117"/>
      <c r="Q32" s="130">
        <v>44207.430381944447</v>
      </c>
    </row>
    <row r="33" spans="1:17" ht="17.399999999999999" x14ac:dyDescent="0.3">
      <c r="A33" s="86" t="str">
        <f>VLOOKUP(E33,'LISTADO ATM'!$A$2:$C$894,3,0)</f>
        <v>DISTRITO NACIONAL</v>
      </c>
      <c r="B33" s="119">
        <v>335759047</v>
      </c>
      <c r="C33" s="116">
        <v>44205.412974537037</v>
      </c>
      <c r="D33" s="116" t="s">
        <v>2189</v>
      </c>
      <c r="E33" s="111">
        <v>327</v>
      </c>
      <c r="F33" s="86" t="str">
        <f>VLOOKUP(E33,VIP!$A$2:$O11241,2,0)</f>
        <v>DRBR327</v>
      </c>
      <c r="G33" s="110" t="str">
        <f>VLOOKUP(E33,'LISTADO ATM'!$A$2:$B$893,2,0)</f>
        <v xml:space="preserve">ATM UNP CCN (Nacional 27 de Febrero) </v>
      </c>
      <c r="H33" s="110" t="str">
        <f>VLOOKUP(E33,VIP!$A$2:$O16162,7,FALSE)</f>
        <v>Si</v>
      </c>
      <c r="I33" s="110" t="str">
        <f>VLOOKUP(E33,VIP!$A$2:$O8127,8,FALSE)</f>
        <v>Si</v>
      </c>
      <c r="J33" s="110" t="str">
        <f>VLOOKUP(E33,VIP!$A$2:$O8077,8,FALSE)</f>
        <v>Si</v>
      </c>
      <c r="K33" s="110" t="str">
        <f>VLOOKUP(E33,VIP!$A$2:$O11651,6,0)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7.399999999999999" x14ac:dyDescent="0.3">
      <c r="A34" s="86" t="str">
        <f>VLOOKUP(E34,'LISTADO ATM'!$A$2:$C$894,3,0)</f>
        <v>ESTE</v>
      </c>
      <c r="B34" s="119">
        <v>335759060</v>
      </c>
      <c r="C34" s="116">
        <v>44205.443495370368</v>
      </c>
      <c r="D34" s="116" t="s">
        <v>2500</v>
      </c>
      <c r="E34" s="111">
        <v>742</v>
      </c>
      <c r="F34" s="86" t="str">
        <f>VLOOKUP(E34,VIP!$A$2:$O11242,2,0)</f>
        <v>DRBR990</v>
      </c>
      <c r="G34" s="110" t="str">
        <f>VLOOKUP(E34,'LISTADO ATM'!$A$2:$B$893,2,0)</f>
        <v xml:space="preserve">ATM Oficina Plaza del Rey (La Romana) </v>
      </c>
      <c r="H34" s="110" t="str">
        <f>VLOOKUP(E34,VIP!$A$2:$O16163,7,FALSE)</f>
        <v>Si</v>
      </c>
      <c r="I34" s="110" t="str">
        <f>VLOOKUP(E34,VIP!$A$2:$O8128,8,FALSE)</f>
        <v>Si</v>
      </c>
      <c r="J34" s="110" t="str">
        <f>VLOOKUP(E34,VIP!$A$2:$O8078,8,FALSE)</f>
        <v>Si</v>
      </c>
      <c r="K34" s="110" t="str">
        <f>VLOOKUP(E34,VIP!$A$2:$O11652,6,0)</f>
        <v>NO</v>
      </c>
      <c r="L34" s="121" t="s">
        <v>2430</v>
      </c>
      <c r="M34" s="130" t="s">
        <v>2519</v>
      </c>
      <c r="N34" s="117" t="s">
        <v>2482</v>
      </c>
      <c r="O34" s="115" t="s">
        <v>2499</v>
      </c>
      <c r="P34" s="117"/>
      <c r="Q34" s="130">
        <v>44207.49496527778</v>
      </c>
    </row>
    <row r="35" spans="1:17" ht="17.399999999999999" x14ac:dyDescent="0.3">
      <c r="A35" s="86" t="str">
        <f>VLOOKUP(E35,'LISTADO ATM'!$A$2:$C$894,3,0)</f>
        <v>DISTRITO NACIONAL</v>
      </c>
      <c r="B35" s="119">
        <v>335759061</v>
      </c>
      <c r="C35" s="116">
        <v>44205.447395833333</v>
      </c>
      <c r="D35" s="116" t="s">
        <v>2189</v>
      </c>
      <c r="E35" s="111">
        <v>192</v>
      </c>
      <c r="F35" s="86" t="str">
        <f>VLOOKUP(E35,VIP!$A$2:$O11241,2,0)</f>
        <v>DRBR192</v>
      </c>
      <c r="G35" s="110" t="str">
        <f>VLOOKUP(E35,'LISTADO ATM'!$A$2:$B$893,2,0)</f>
        <v xml:space="preserve">ATM Autobanco Luperón II </v>
      </c>
      <c r="H35" s="110" t="str">
        <f>VLOOKUP(E35,VIP!$A$2:$O16162,7,FALSE)</f>
        <v>Si</v>
      </c>
      <c r="I35" s="110" t="str">
        <f>VLOOKUP(E35,VIP!$A$2:$O8127,8,FALSE)</f>
        <v>Si</v>
      </c>
      <c r="J35" s="110" t="str">
        <f>VLOOKUP(E35,VIP!$A$2:$O8077,8,FALSE)</f>
        <v>Si</v>
      </c>
      <c r="K35" s="110" t="str">
        <f>VLOOKUP(E35,VIP!$A$2:$O11651,6,0)</f>
        <v>NO</v>
      </c>
      <c r="L35" s="121" t="s">
        <v>2228</v>
      </c>
      <c r="M35" s="130" t="s">
        <v>2519</v>
      </c>
      <c r="N35" s="117" t="s">
        <v>2482</v>
      </c>
      <c r="O35" s="115" t="s">
        <v>2485</v>
      </c>
      <c r="P35" s="117"/>
      <c r="Q35" s="130">
        <v>44207.43246527778</v>
      </c>
    </row>
    <row r="36" spans="1:17" ht="17.399999999999999" x14ac:dyDescent="0.3">
      <c r="A36" s="86" t="str">
        <f>VLOOKUP(E36,'LISTADO ATM'!$A$2:$C$894,3,0)</f>
        <v>NORTE</v>
      </c>
      <c r="B36" s="119">
        <v>335759069</v>
      </c>
      <c r="C36" s="116">
        <v>44205.486134259256</v>
      </c>
      <c r="D36" s="116" t="s">
        <v>2480</v>
      </c>
      <c r="E36" s="111">
        <v>874</v>
      </c>
      <c r="F36" s="86" t="str">
        <f>VLOOKUP(E36,VIP!$A$2:$O11255,2,0)</f>
        <v>DRBR874</v>
      </c>
      <c r="G36" s="110" t="str">
        <f>VLOOKUP(E36,'LISTADO ATM'!$A$2:$B$893,2,0)</f>
        <v xml:space="preserve">ATM Zona Franca Esperanza II (Mao) </v>
      </c>
      <c r="H36" s="110" t="str">
        <f>VLOOKUP(E36,VIP!$A$2:$O16176,7,FALSE)</f>
        <v>Si</v>
      </c>
      <c r="I36" s="110" t="str">
        <f>VLOOKUP(E36,VIP!$A$2:$O8141,8,FALSE)</f>
        <v>Si</v>
      </c>
      <c r="J36" s="110" t="str">
        <f>VLOOKUP(E36,VIP!$A$2:$O8091,8,FALSE)</f>
        <v>Si</v>
      </c>
      <c r="K36" s="110" t="str">
        <f>VLOOKUP(E36,VIP!$A$2:$O11665,6,0)</f>
        <v>NO</v>
      </c>
      <c r="L36" s="121" t="s">
        <v>2430</v>
      </c>
      <c r="M36" s="130" t="s">
        <v>2519</v>
      </c>
      <c r="N36" s="117" t="s">
        <v>2482</v>
      </c>
      <c r="O36" s="115" t="s">
        <v>2486</v>
      </c>
      <c r="P36" s="117"/>
      <c r="Q36" s="130">
        <v>44207.444965277777</v>
      </c>
    </row>
    <row r="37" spans="1:17" ht="17.399999999999999" x14ac:dyDescent="0.3">
      <c r="A37" s="86" t="str">
        <f>VLOOKUP(E37,'LISTADO ATM'!$A$2:$C$894,3,0)</f>
        <v>DISTRITO NACIONAL</v>
      </c>
      <c r="B37" s="119">
        <v>335759075</v>
      </c>
      <c r="C37" s="116">
        <v>44205.546805555554</v>
      </c>
      <c r="D37" s="116" t="s">
        <v>2189</v>
      </c>
      <c r="E37" s="111">
        <v>966</v>
      </c>
      <c r="F37" s="86" t="str">
        <f>VLOOKUP(E37,VIP!$A$2:$O11252,2,0)</f>
        <v>DRBR966</v>
      </c>
      <c r="G37" s="110" t="str">
        <f>VLOOKUP(E37,'LISTADO ATM'!$A$2:$B$893,2,0)</f>
        <v>ATM Centro Medico Real</v>
      </c>
      <c r="H37" s="110" t="str">
        <f>VLOOKUP(E37,VIP!$A$2:$O16173,7,FALSE)</f>
        <v>Si</v>
      </c>
      <c r="I37" s="110" t="str">
        <f>VLOOKUP(E37,VIP!$A$2:$O8138,8,FALSE)</f>
        <v>Si</v>
      </c>
      <c r="J37" s="110" t="str">
        <f>VLOOKUP(E37,VIP!$A$2:$O8088,8,FALSE)</f>
        <v>Si</v>
      </c>
      <c r="K37" s="110" t="str">
        <f>VLOOKUP(E37,VIP!$A$2:$O11662,6,0)</f>
        <v>NO</v>
      </c>
      <c r="L37" s="121" t="s">
        <v>2463</v>
      </c>
      <c r="M37" s="130" t="s">
        <v>2519</v>
      </c>
      <c r="N37" s="117" t="s">
        <v>2482</v>
      </c>
      <c r="O37" s="115" t="s">
        <v>2485</v>
      </c>
      <c r="P37" s="117"/>
      <c r="Q37" s="130">
        <v>44207.497743055559</v>
      </c>
    </row>
    <row r="38" spans="1:17" ht="17.399999999999999" x14ac:dyDescent="0.3">
      <c r="A38" s="86" t="str">
        <f>VLOOKUP(E38,'LISTADO ATM'!$A$2:$C$894,3,0)</f>
        <v>DISTRITO NACIONAL</v>
      </c>
      <c r="B38" s="119">
        <v>335759076</v>
      </c>
      <c r="C38" s="116">
        <v>44205.548483796294</v>
      </c>
      <c r="D38" s="116" t="s">
        <v>2189</v>
      </c>
      <c r="E38" s="111">
        <v>841</v>
      </c>
      <c r="F38" s="86" t="str">
        <f>VLOOKUP(E38,VIP!$A$2:$O11251,2,0)</f>
        <v>DRBR841</v>
      </c>
      <c r="G38" s="110" t="str">
        <f>VLOOKUP(E38,'LISTADO ATM'!$A$2:$B$893,2,0)</f>
        <v xml:space="preserve">ATM CEA </v>
      </c>
      <c r="H38" s="110" t="str">
        <f>VLOOKUP(E38,VIP!$A$2:$O16172,7,FALSE)</f>
        <v>Si</v>
      </c>
      <c r="I38" s="110" t="str">
        <f>VLOOKUP(E38,VIP!$A$2:$O8137,8,FALSE)</f>
        <v>No</v>
      </c>
      <c r="J38" s="110" t="str">
        <f>VLOOKUP(E38,VIP!$A$2:$O8087,8,FALSE)</f>
        <v>No</v>
      </c>
      <c r="K38" s="110" t="str">
        <f>VLOOKUP(E38,VIP!$A$2:$O11661,6,0)</f>
        <v>NO</v>
      </c>
      <c r="L38" s="121" t="s">
        <v>2254</v>
      </c>
      <c r="M38" s="130" t="s">
        <v>2519</v>
      </c>
      <c r="N38" s="117" t="s">
        <v>2482</v>
      </c>
      <c r="O38" s="115" t="s">
        <v>2485</v>
      </c>
      <c r="P38" s="117"/>
      <c r="Q38" s="130">
        <v>44207.38177083333</v>
      </c>
    </row>
    <row r="39" spans="1:17" s="88" customFormat="1" ht="17.399999999999999" x14ac:dyDescent="0.3">
      <c r="A39" s="86" t="str">
        <f>VLOOKUP(E39,'LISTADO ATM'!$A$2:$C$894,3,0)</f>
        <v>DISTRITO NACIONAL</v>
      </c>
      <c r="B39" s="119">
        <v>335759082</v>
      </c>
      <c r="C39" s="116">
        <v>44205.557743055557</v>
      </c>
      <c r="D39" s="116" t="s">
        <v>2189</v>
      </c>
      <c r="E39" s="111">
        <v>160</v>
      </c>
      <c r="F39" s="86" t="str">
        <f>VLOOKUP(E39,VIP!$A$2:$O11248,2,0)</f>
        <v>DRBR160</v>
      </c>
      <c r="G39" s="110" t="str">
        <f>VLOOKUP(E39,'LISTADO ATM'!$A$2:$B$893,2,0)</f>
        <v xml:space="preserve">ATM Oficina Herrera </v>
      </c>
      <c r="H39" s="110" t="str">
        <f>VLOOKUP(E39,VIP!$A$2:$O16169,7,FALSE)</f>
        <v>Si</v>
      </c>
      <c r="I39" s="110" t="str">
        <f>VLOOKUP(E39,VIP!$A$2:$O8134,8,FALSE)</f>
        <v>Si</v>
      </c>
      <c r="J39" s="110" t="str">
        <f>VLOOKUP(E39,VIP!$A$2:$O8084,8,FALSE)</f>
        <v>Si</v>
      </c>
      <c r="K39" s="110" t="str">
        <f>VLOOKUP(E39,VIP!$A$2:$O11658,6,0)</f>
        <v>NO</v>
      </c>
      <c r="L39" s="121" t="s">
        <v>2228</v>
      </c>
      <c r="M39" s="130" t="s">
        <v>2519</v>
      </c>
      <c r="N39" s="117" t="s">
        <v>2482</v>
      </c>
      <c r="O39" s="115" t="s">
        <v>2485</v>
      </c>
      <c r="P39" s="117"/>
      <c r="Q39" s="130">
        <v>44207.399131944447</v>
      </c>
    </row>
    <row r="40" spans="1:17" s="88" customFormat="1" ht="17.399999999999999" x14ac:dyDescent="0.3">
      <c r="A40" s="86" t="str">
        <f>VLOOKUP(E40,'LISTADO ATM'!$A$2:$C$894,3,0)</f>
        <v>DISTRITO NACIONAL</v>
      </c>
      <c r="B40" s="119">
        <v>335759084</v>
      </c>
      <c r="C40" s="116">
        <v>44205.583773148152</v>
      </c>
      <c r="D40" s="116" t="s">
        <v>2189</v>
      </c>
      <c r="E40" s="111">
        <v>225</v>
      </c>
      <c r="F40" s="86" t="str">
        <f>VLOOKUP(E40,VIP!$A$2:$O11246,2,0)</f>
        <v>DRBR225</v>
      </c>
      <c r="G40" s="110" t="str">
        <f>VLOOKUP(E40,'LISTADO ATM'!$A$2:$B$893,2,0)</f>
        <v xml:space="preserve">ATM S/M Nacional Arroyo Hondo </v>
      </c>
      <c r="H40" s="110" t="str">
        <f>VLOOKUP(E40,VIP!$A$2:$O16167,7,FALSE)</f>
        <v>Si</v>
      </c>
      <c r="I40" s="110" t="str">
        <f>VLOOKUP(E40,VIP!$A$2:$O8132,8,FALSE)</f>
        <v>Si</v>
      </c>
      <c r="J40" s="110" t="str">
        <f>VLOOKUP(E40,VIP!$A$2:$O8082,8,FALSE)</f>
        <v>Si</v>
      </c>
      <c r="K40" s="110" t="str">
        <f>VLOOKUP(E40,VIP!$A$2:$O11656,6,0)</f>
        <v>NO</v>
      </c>
      <c r="L40" s="121" t="s">
        <v>2228</v>
      </c>
      <c r="M40" s="130" t="s">
        <v>2519</v>
      </c>
      <c r="N40" s="117" t="s">
        <v>2482</v>
      </c>
      <c r="O40" s="115" t="s">
        <v>2485</v>
      </c>
      <c r="P40" s="117"/>
      <c r="Q40" s="130">
        <v>44207.436631944445</v>
      </c>
    </row>
    <row r="41" spans="1:17" ht="17.399999999999999" x14ac:dyDescent="0.3">
      <c r="A41" s="86" t="str">
        <f>VLOOKUP(E41,'LISTADO ATM'!$A$2:$C$894,3,0)</f>
        <v>ESTE</v>
      </c>
      <c r="B41" s="119">
        <v>335759086</v>
      </c>
      <c r="C41" s="116">
        <v>44205.585590277777</v>
      </c>
      <c r="D41" s="116" t="s">
        <v>2189</v>
      </c>
      <c r="E41" s="111">
        <v>513</v>
      </c>
      <c r="F41" s="86" t="str">
        <f>VLOOKUP(E41,VIP!$A$2:$O11244,2,0)</f>
        <v>DRBR513</v>
      </c>
      <c r="G41" s="110" t="str">
        <f>VLOOKUP(E41,'LISTADO ATM'!$A$2:$B$893,2,0)</f>
        <v xml:space="preserve">ATM UNP Lagunas de Nisibón </v>
      </c>
      <c r="H41" s="110" t="str">
        <f>VLOOKUP(E41,VIP!$A$2:$O16165,7,FALSE)</f>
        <v>Si</v>
      </c>
      <c r="I41" s="110" t="str">
        <f>VLOOKUP(E41,VIP!$A$2:$O8130,8,FALSE)</f>
        <v>Si</v>
      </c>
      <c r="J41" s="110" t="str">
        <f>VLOOKUP(E41,VIP!$A$2:$O8080,8,FALSE)</f>
        <v>Si</v>
      </c>
      <c r="K41" s="110" t="str">
        <f>VLOOKUP(E41,VIP!$A$2:$O11654,6,0)</f>
        <v>NO</v>
      </c>
      <c r="L41" s="121" t="s">
        <v>2228</v>
      </c>
      <c r="M41" s="130" t="s">
        <v>2519</v>
      </c>
      <c r="N41" s="117" t="s">
        <v>2482</v>
      </c>
      <c r="O41" s="115" t="s">
        <v>2485</v>
      </c>
      <c r="P41" s="117"/>
      <c r="Q41" s="130">
        <v>44207.399826388886</v>
      </c>
    </row>
    <row r="42" spans="1:17" ht="17.399999999999999" x14ac:dyDescent="0.3">
      <c r="A42" s="86" t="str">
        <f>VLOOKUP(E42,'LISTADO ATM'!$A$2:$C$894,3,0)</f>
        <v>DISTRITO NACIONAL</v>
      </c>
      <c r="B42" s="115">
        <v>335759093</v>
      </c>
      <c r="C42" s="116">
        <v>44205.652129629627</v>
      </c>
      <c r="D42" s="116" t="s">
        <v>2477</v>
      </c>
      <c r="E42" s="111">
        <v>527</v>
      </c>
      <c r="F42" s="86" t="str">
        <f>VLOOKUP(E42,VIP!$A$2:$O11245,2,0)</f>
        <v>DRBR527</v>
      </c>
      <c r="G42" s="110" t="str">
        <f>VLOOKUP(E42,'LISTADO ATM'!$A$2:$B$893,2,0)</f>
        <v>ATM Oficina Zona Oriental II</v>
      </c>
      <c r="H42" s="110" t="str">
        <f>VLOOKUP(E42,VIP!$A$2:$O16166,7,FALSE)</f>
        <v>Si</v>
      </c>
      <c r="I42" s="110" t="str">
        <f>VLOOKUP(E42,VIP!$A$2:$O8131,8,FALSE)</f>
        <v>Si</v>
      </c>
      <c r="J42" s="110" t="str">
        <f>VLOOKUP(E42,VIP!$A$2:$O8081,8,FALSE)</f>
        <v>Si</v>
      </c>
      <c r="K42" s="110" t="str">
        <f>VLOOKUP(E42,VIP!$A$2:$O11655,6,0)</f>
        <v>SI</v>
      </c>
      <c r="L42" s="121" t="s">
        <v>2430</v>
      </c>
      <c r="M42" s="117" t="s">
        <v>2473</v>
      </c>
      <c r="N42" s="117" t="s">
        <v>2482</v>
      </c>
      <c r="O42" s="115" t="s">
        <v>2484</v>
      </c>
      <c r="P42" s="117"/>
      <c r="Q42" s="120" t="s">
        <v>2430</v>
      </c>
    </row>
    <row r="43" spans="1:17" ht="17.399999999999999" x14ac:dyDescent="0.3">
      <c r="A43" s="86" t="str">
        <f>VLOOKUP(E43,'LISTADO ATM'!$A$2:$C$894,3,0)</f>
        <v>DISTRITO NACIONAL</v>
      </c>
      <c r="B43" s="115">
        <v>335759095</v>
      </c>
      <c r="C43" s="116">
        <v>44205.706689814811</v>
      </c>
      <c r="D43" s="116" t="s">
        <v>2189</v>
      </c>
      <c r="E43" s="111">
        <v>769</v>
      </c>
      <c r="F43" s="86" t="str">
        <f>VLOOKUP(E43,VIP!$A$2:$O11248,2,0)</f>
        <v>DRBR769</v>
      </c>
      <c r="G43" s="110" t="str">
        <f>VLOOKUP(E43,'LISTADO ATM'!$A$2:$B$893,2,0)</f>
        <v>ATM UNP Pablo Mella Morales</v>
      </c>
      <c r="H43" s="110" t="str">
        <f>VLOOKUP(E43,VIP!$A$2:$O16169,7,FALSE)</f>
        <v>Si</v>
      </c>
      <c r="I43" s="110" t="str">
        <f>VLOOKUP(E43,VIP!$A$2:$O8134,8,FALSE)</f>
        <v>Si</v>
      </c>
      <c r="J43" s="110" t="str">
        <f>VLOOKUP(E43,VIP!$A$2:$O8084,8,FALSE)</f>
        <v>Si</v>
      </c>
      <c r="K43" s="110" t="str">
        <f>VLOOKUP(E43,VIP!$A$2:$O11658,6,0)</f>
        <v>NO</v>
      </c>
      <c r="L43" s="121" t="s">
        <v>2441</v>
      </c>
      <c r="M43" s="130" t="s">
        <v>2519</v>
      </c>
      <c r="N43" s="117" t="s">
        <v>2482</v>
      </c>
      <c r="O43" s="115" t="s">
        <v>2485</v>
      </c>
      <c r="P43" s="117" t="s">
        <v>2497</v>
      </c>
      <c r="Q43" s="130">
        <v>44207.551215277781</v>
      </c>
    </row>
    <row r="44" spans="1:17" ht="17.399999999999999" x14ac:dyDescent="0.3">
      <c r="A44" s="86" t="str">
        <f>VLOOKUP(E44,'LISTADO ATM'!$A$2:$C$894,3,0)</f>
        <v>DISTRITO NACIONAL</v>
      </c>
      <c r="B44" s="115">
        <v>335759099</v>
      </c>
      <c r="C44" s="116">
        <v>44205.742511574077</v>
      </c>
      <c r="D44" s="116" t="s">
        <v>2189</v>
      </c>
      <c r="E44" s="111">
        <v>347</v>
      </c>
      <c r="F44" s="86" t="str">
        <f>VLOOKUP(E44,VIP!$A$2:$O11246,2,0)</f>
        <v>DRBR347</v>
      </c>
      <c r="G44" s="110" t="str">
        <f>VLOOKUP(E44,'LISTADO ATM'!$A$2:$B$893,2,0)</f>
        <v>ATM Patio de Colombia</v>
      </c>
      <c r="H44" s="110" t="str">
        <f>VLOOKUP(E44,VIP!$A$2:$O16167,7,FALSE)</f>
        <v>N/A</v>
      </c>
      <c r="I44" s="110" t="str">
        <f>VLOOKUP(E44,VIP!$A$2:$O8132,8,FALSE)</f>
        <v>N/A</v>
      </c>
      <c r="J44" s="110" t="str">
        <f>VLOOKUP(E44,VIP!$A$2:$O8082,8,FALSE)</f>
        <v>N/A</v>
      </c>
      <c r="K44" s="110" t="str">
        <f>VLOOKUP(E44,VIP!$A$2:$O11656,6,0)</f>
        <v>N/A</v>
      </c>
      <c r="L44" s="121" t="s">
        <v>2228</v>
      </c>
      <c r="M44" s="130" t="s">
        <v>2519</v>
      </c>
      <c r="N44" s="117" t="s">
        <v>2482</v>
      </c>
      <c r="O44" s="115" t="s">
        <v>2485</v>
      </c>
      <c r="P44" s="117"/>
      <c r="Q44" s="130">
        <v>44207.549826388888</v>
      </c>
    </row>
    <row r="45" spans="1:17" ht="17.399999999999999" x14ac:dyDescent="0.3">
      <c r="A45" s="86" t="str">
        <f>VLOOKUP(E45,'LISTADO ATM'!$A$2:$C$894,3,0)</f>
        <v>NORTE</v>
      </c>
      <c r="B45" s="115">
        <v>335759101</v>
      </c>
      <c r="C45" s="116">
        <v>44205.801180555558</v>
      </c>
      <c r="D45" s="116" t="s">
        <v>2189</v>
      </c>
      <c r="E45" s="111">
        <v>288</v>
      </c>
      <c r="F45" s="86" t="str">
        <f>VLOOKUP(E45,VIP!$A$2:$O11249,2,0)</f>
        <v>DRBR288</v>
      </c>
      <c r="G45" s="110" t="str">
        <f>VLOOKUP(E45,'LISTADO ATM'!$A$2:$B$893,2,0)</f>
        <v xml:space="preserve">ATM Oficina Camino Real II (Puerto Plata) </v>
      </c>
      <c r="H45" s="110" t="str">
        <f>VLOOKUP(E45,VIP!$A$2:$O16170,7,FALSE)</f>
        <v>N/A</v>
      </c>
      <c r="I45" s="110" t="str">
        <f>VLOOKUP(E45,VIP!$A$2:$O8135,8,FALSE)</f>
        <v>N/A</v>
      </c>
      <c r="J45" s="110" t="str">
        <f>VLOOKUP(E45,VIP!$A$2:$O8085,8,FALSE)</f>
        <v>N/A</v>
      </c>
      <c r="K45" s="110" t="str">
        <f>VLOOKUP(E45,VIP!$A$2:$O11659,6,0)</f>
        <v>N/A</v>
      </c>
      <c r="L45" s="121" t="s">
        <v>2228</v>
      </c>
      <c r="M45" s="130" t="s">
        <v>2519</v>
      </c>
      <c r="N45" s="117" t="s">
        <v>2482</v>
      </c>
      <c r="O45" s="115" t="s">
        <v>2485</v>
      </c>
      <c r="P45" s="117"/>
      <c r="Q45" s="130">
        <v>44207.397743055553</v>
      </c>
    </row>
    <row r="46" spans="1:17" ht="17.399999999999999" x14ac:dyDescent="0.3">
      <c r="A46" s="86" t="str">
        <f>VLOOKUP(E46,'LISTADO ATM'!$A$2:$C$894,3,0)</f>
        <v>SUR</v>
      </c>
      <c r="B46" s="115">
        <v>335759105</v>
      </c>
      <c r="C46" s="116">
        <v>44205.907199074078</v>
      </c>
      <c r="D46" s="116" t="s">
        <v>2189</v>
      </c>
      <c r="E46" s="111">
        <v>751</v>
      </c>
      <c r="F46" s="86" t="str">
        <f>VLOOKUP(E46,VIP!$A$2:$O11247,2,0)</f>
        <v>DRBR751</v>
      </c>
      <c r="G46" s="110" t="str">
        <f>VLOOKUP(E46,'LISTADO ATM'!$A$2:$B$893,2,0)</f>
        <v>ATM Eco Petroleo Camilo</v>
      </c>
      <c r="H46" s="110" t="str">
        <f>VLOOKUP(E46,VIP!$A$2:$O16168,7,FALSE)</f>
        <v>N/A</v>
      </c>
      <c r="I46" s="110" t="str">
        <f>VLOOKUP(E46,VIP!$A$2:$O8133,8,FALSE)</f>
        <v>N/A</v>
      </c>
      <c r="J46" s="110" t="str">
        <f>VLOOKUP(E46,VIP!$A$2:$O8083,8,FALSE)</f>
        <v>N/A</v>
      </c>
      <c r="K46" s="110" t="str">
        <f>VLOOKUP(E46,VIP!$A$2:$O11657,6,0)</f>
        <v>N/A</v>
      </c>
      <c r="L46" s="121" t="s">
        <v>2228</v>
      </c>
      <c r="M46" s="117" t="s">
        <v>2473</v>
      </c>
      <c r="N46" s="117" t="s">
        <v>2482</v>
      </c>
      <c r="O46" s="115" t="s">
        <v>2485</v>
      </c>
      <c r="P46" s="117"/>
      <c r="Q46" s="120" t="s">
        <v>2228</v>
      </c>
    </row>
    <row r="47" spans="1:17" ht="17.399999999999999" x14ac:dyDescent="0.3">
      <c r="A47" s="86" t="str">
        <f>VLOOKUP(E47,'LISTADO ATM'!$A$2:$C$894,3,0)</f>
        <v>SUR</v>
      </c>
      <c r="B47" s="115">
        <v>335759108</v>
      </c>
      <c r="C47" s="116">
        <v>44206.002083333333</v>
      </c>
      <c r="D47" s="116" t="s">
        <v>2189</v>
      </c>
      <c r="E47" s="111">
        <v>584</v>
      </c>
      <c r="F47" s="86" t="str">
        <f>VLOOKUP(E47,VIP!$A$2:$O11249,2,0)</f>
        <v>DRBR404</v>
      </c>
      <c r="G47" s="110" t="str">
        <f>VLOOKUP(E47,'LISTADO ATM'!$A$2:$B$893,2,0)</f>
        <v xml:space="preserve">ATM Oficina San Cristóbal I </v>
      </c>
      <c r="H47" s="110" t="str">
        <f>VLOOKUP(E47,VIP!$A$2:$O16170,7,FALSE)</f>
        <v>Si</v>
      </c>
      <c r="I47" s="110" t="str">
        <f>VLOOKUP(E47,VIP!$A$2:$O8135,8,FALSE)</f>
        <v>Si</v>
      </c>
      <c r="J47" s="110" t="str">
        <f>VLOOKUP(E47,VIP!$A$2:$O8085,8,FALSE)</f>
        <v>Si</v>
      </c>
      <c r="K47" s="110" t="str">
        <f>VLOOKUP(E47,VIP!$A$2:$O11659,6,0)</f>
        <v>SI</v>
      </c>
      <c r="L47" s="121" t="s">
        <v>2254</v>
      </c>
      <c r="M47" s="130" t="s">
        <v>2519</v>
      </c>
      <c r="N47" s="117" t="s">
        <v>2482</v>
      </c>
      <c r="O47" s="115" t="s">
        <v>2485</v>
      </c>
      <c r="P47" s="117"/>
      <c r="Q47" s="130">
        <v>44207.400520833333</v>
      </c>
    </row>
    <row r="48" spans="1:17" ht="17.399999999999999" x14ac:dyDescent="0.3">
      <c r="A48" s="86" t="str">
        <f>VLOOKUP(E48,'LISTADO ATM'!$A$2:$C$894,3,0)</f>
        <v>SUR</v>
      </c>
      <c r="B48" s="115">
        <v>335759109</v>
      </c>
      <c r="C48" s="116">
        <v>44206.005555555559</v>
      </c>
      <c r="D48" s="116" t="s">
        <v>2189</v>
      </c>
      <c r="E48" s="111">
        <v>995</v>
      </c>
      <c r="F48" s="86" t="str">
        <f>VLOOKUP(E48,VIP!$A$2:$O11248,2,0)</f>
        <v>DRBR545</v>
      </c>
      <c r="G48" s="110" t="str">
        <f>VLOOKUP(E48,'LISTADO ATM'!$A$2:$B$893,2,0)</f>
        <v xml:space="preserve">ATM Oficina San Cristobal III (Lobby) </v>
      </c>
      <c r="H48" s="110" t="str">
        <f>VLOOKUP(E48,VIP!$A$2:$O16169,7,FALSE)</f>
        <v>Si</v>
      </c>
      <c r="I48" s="110" t="str">
        <f>VLOOKUP(E48,VIP!$A$2:$O8134,8,FALSE)</f>
        <v>No</v>
      </c>
      <c r="J48" s="110" t="str">
        <f>VLOOKUP(E48,VIP!$A$2:$O8084,8,FALSE)</f>
        <v>No</v>
      </c>
      <c r="K48" s="110" t="str">
        <f>VLOOKUP(E48,VIP!$A$2:$O11658,6,0)</f>
        <v>NO</v>
      </c>
      <c r="L48" s="121" t="s">
        <v>2254</v>
      </c>
      <c r="M48" s="130" t="s">
        <v>2519</v>
      </c>
      <c r="N48" s="117" t="s">
        <v>2482</v>
      </c>
      <c r="O48" s="115" t="s">
        <v>2485</v>
      </c>
      <c r="P48" s="117"/>
      <c r="Q48" s="130">
        <v>44207.394270833334</v>
      </c>
    </row>
    <row r="49" spans="1:17" ht="17.399999999999999" x14ac:dyDescent="0.3">
      <c r="A49" s="86" t="str">
        <f>VLOOKUP(E49,'LISTADO ATM'!$A$2:$C$894,3,0)</f>
        <v>ESTE</v>
      </c>
      <c r="B49" s="115">
        <v>335759111</v>
      </c>
      <c r="C49" s="116">
        <v>44206.200694444444</v>
      </c>
      <c r="D49" s="116" t="s">
        <v>2189</v>
      </c>
      <c r="E49" s="111">
        <v>795</v>
      </c>
      <c r="F49" s="86" t="str">
        <f>VLOOKUP(E49,VIP!$A$2:$O11250,2,0)</f>
        <v>DRBR795</v>
      </c>
      <c r="G49" s="110" t="str">
        <f>VLOOKUP(E49,'LISTADO ATM'!$A$2:$B$893,2,0)</f>
        <v xml:space="preserve">ATM UNP Guaymate (La Romana) </v>
      </c>
      <c r="H49" s="110" t="str">
        <f>VLOOKUP(E49,VIP!$A$2:$O16171,7,FALSE)</f>
        <v>Si</v>
      </c>
      <c r="I49" s="110" t="str">
        <f>VLOOKUP(E49,VIP!$A$2:$O8136,8,FALSE)</f>
        <v>Si</v>
      </c>
      <c r="J49" s="110" t="str">
        <f>VLOOKUP(E49,VIP!$A$2:$O8086,8,FALSE)</f>
        <v>Si</v>
      </c>
      <c r="K49" s="110" t="str">
        <f>VLOOKUP(E49,VIP!$A$2:$O11660,6,0)</f>
        <v>NO</v>
      </c>
      <c r="L49" s="121" t="s">
        <v>2254</v>
      </c>
      <c r="M49" s="130" t="s">
        <v>2519</v>
      </c>
      <c r="N49" s="117" t="s">
        <v>2482</v>
      </c>
      <c r="O49" s="115" t="s">
        <v>2485</v>
      </c>
      <c r="P49" s="117"/>
      <c r="Q49" s="130">
        <v>44207.442187499997</v>
      </c>
    </row>
    <row r="50" spans="1:17" ht="17.399999999999999" x14ac:dyDescent="0.3">
      <c r="A50" s="86" t="str">
        <f>VLOOKUP(E50,'LISTADO ATM'!$A$2:$C$894,3,0)</f>
        <v>DISTRITO NACIONAL</v>
      </c>
      <c r="B50" s="128">
        <v>335759114</v>
      </c>
      <c r="C50" s="116">
        <v>44206.324918981481</v>
      </c>
      <c r="D50" s="116" t="s">
        <v>2189</v>
      </c>
      <c r="E50" s="111">
        <v>231</v>
      </c>
      <c r="F50" s="86" t="str">
        <f>VLOOKUP(E50,VIP!$A$2:$O11254,2,0)</f>
        <v>DRBR231</v>
      </c>
      <c r="G50" s="110" t="str">
        <f>VLOOKUP(E50,'LISTADO ATM'!$A$2:$B$893,2,0)</f>
        <v xml:space="preserve">ATM Oficina Zona Oriental </v>
      </c>
      <c r="H50" s="110" t="str">
        <f>VLOOKUP(E50,VIP!$A$2:$O16175,7,FALSE)</f>
        <v>Si</v>
      </c>
      <c r="I50" s="110" t="str">
        <f>VLOOKUP(E50,VIP!$A$2:$O8140,8,FALSE)</f>
        <v>Si</v>
      </c>
      <c r="J50" s="110" t="str">
        <f>VLOOKUP(E50,VIP!$A$2:$O8090,8,FALSE)</f>
        <v>Si</v>
      </c>
      <c r="K50" s="110" t="str">
        <f>VLOOKUP(E50,VIP!$A$2:$O11664,6,0)</f>
        <v>SI</v>
      </c>
      <c r="L50" s="121" t="s">
        <v>2463</v>
      </c>
      <c r="M50" s="130" t="s">
        <v>2519</v>
      </c>
      <c r="N50" s="117" t="s">
        <v>2482</v>
      </c>
      <c r="O50" s="115" t="s">
        <v>2485</v>
      </c>
      <c r="P50" s="117"/>
      <c r="Q50" s="130">
        <v>44207.624131944445</v>
      </c>
    </row>
    <row r="51" spans="1:17" ht="17.399999999999999" x14ac:dyDescent="0.3">
      <c r="A51" s="86" t="str">
        <f>VLOOKUP(E51,'LISTADO ATM'!$A$2:$C$894,3,0)</f>
        <v>NORTE</v>
      </c>
      <c r="B51" s="128">
        <v>335759115</v>
      </c>
      <c r="C51" s="116">
        <v>44206.325810185182</v>
      </c>
      <c r="D51" s="116" t="s">
        <v>2500</v>
      </c>
      <c r="E51" s="111">
        <v>304</v>
      </c>
      <c r="F51" s="86" t="str">
        <f>VLOOKUP(E51,VIP!$A$2:$O11253,2,0)</f>
        <v>DRBR304</v>
      </c>
      <c r="G51" s="110" t="str">
        <f>VLOOKUP(E51,'LISTADO ATM'!$A$2:$B$893,2,0)</f>
        <v xml:space="preserve">ATM Multicentro La Sirena Estrella Sadhala </v>
      </c>
      <c r="H51" s="110" t="str">
        <f>VLOOKUP(E51,VIP!$A$2:$O16174,7,FALSE)</f>
        <v>Si</v>
      </c>
      <c r="I51" s="110" t="str">
        <f>VLOOKUP(E51,VIP!$A$2:$O8139,8,FALSE)</f>
        <v>Si</v>
      </c>
      <c r="J51" s="110" t="str">
        <f>VLOOKUP(E51,VIP!$A$2:$O8089,8,FALSE)</f>
        <v>Si</v>
      </c>
      <c r="K51" s="110" t="str">
        <f>VLOOKUP(E51,VIP!$A$2:$O11663,6,0)</f>
        <v>NO</v>
      </c>
      <c r="L51" s="121" t="s">
        <v>2430</v>
      </c>
      <c r="M51" s="130" t="s">
        <v>2519</v>
      </c>
      <c r="N51" s="117" t="s">
        <v>2482</v>
      </c>
      <c r="O51" s="115" t="s">
        <v>2499</v>
      </c>
      <c r="P51" s="117"/>
      <c r="Q51" s="130">
        <v>44207.620659722219</v>
      </c>
    </row>
    <row r="52" spans="1:17" ht="17.399999999999999" x14ac:dyDescent="0.3">
      <c r="A52" s="86" t="str">
        <f>VLOOKUP(E52,'LISTADO ATM'!$A$2:$C$894,3,0)</f>
        <v>SUR</v>
      </c>
      <c r="B52" s="128">
        <v>335759116</v>
      </c>
      <c r="C52" s="116">
        <v>44206.333356481482</v>
      </c>
      <c r="D52" s="116" t="s">
        <v>2189</v>
      </c>
      <c r="E52" s="111">
        <v>592</v>
      </c>
      <c r="F52" s="86" t="str">
        <f>VLOOKUP(E52,VIP!$A$2:$O11252,2,0)</f>
        <v>DRBR081</v>
      </c>
      <c r="G52" s="110" t="str">
        <f>VLOOKUP(E52,'LISTADO ATM'!$A$2:$B$893,2,0)</f>
        <v xml:space="preserve">ATM Centro de Caja San Cristóbal I </v>
      </c>
      <c r="H52" s="110" t="str">
        <f>VLOOKUP(E52,VIP!$A$2:$O16173,7,FALSE)</f>
        <v>Si</v>
      </c>
      <c r="I52" s="110" t="str">
        <f>VLOOKUP(E52,VIP!$A$2:$O8138,8,FALSE)</f>
        <v>Si</v>
      </c>
      <c r="J52" s="110" t="str">
        <f>VLOOKUP(E52,VIP!$A$2:$O8088,8,FALSE)</f>
        <v>Si</v>
      </c>
      <c r="K52" s="110" t="str">
        <f>VLOOKUP(E52,VIP!$A$2:$O11662,6,0)</f>
        <v>SI</v>
      </c>
      <c r="L52" s="121" t="s">
        <v>2254</v>
      </c>
      <c r="M52" s="130" t="s">
        <v>2519</v>
      </c>
      <c r="N52" s="117" t="s">
        <v>2482</v>
      </c>
      <c r="O52" s="115" t="s">
        <v>2485</v>
      </c>
      <c r="P52" s="117"/>
      <c r="Q52" s="130">
        <v>44207.385937500003</v>
      </c>
    </row>
    <row r="53" spans="1:17" ht="17.399999999999999" x14ac:dyDescent="0.3">
      <c r="A53" s="86" t="str">
        <f>VLOOKUP(E53,'LISTADO ATM'!$A$2:$C$894,3,0)</f>
        <v>SUR</v>
      </c>
      <c r="B53" s="128">
        <v>335759117</v>
      </c>
      <c r="C53" s="116">
        <v>44206.334432870368</v>
      </c>
      <c r="D53" s="116" t="s">
        <v>2189</v>
      </c>
      <c r="E53" s="111">
        <v>873</v>
      </c>
      <c r="F53" s="86" t="str">
        <f>VLOOKUP(E53,VIP!$A$2:$O11251,2,0)</f>
        <v>DRBR873</v>
      </c>
      <c r="G53" s="110" t="str">
        <f>VLOOKUP(E53,'LISTADO ATM'!$A$2:$B$893,2,0)</f>
        <v xml:space="preserve">ATM Centro de Caja San Cristóbal II </v>
      </c>
      <c r="H53" s="110" t="str">
        <f>VLOOKUP(E53,VIP!$A$2:$O16172,7,FALSE)</f>
        <v>Si</v>
      </c>
      <c r="I53" s="110" t="str">
        <f>VLOOKUP(E53,VIP!$A$2:$O8137,8,FALSE)</f>
        <v>Si</v>
      </c>
      <c r="J53" s="110" t="str">
        <f>VLOOKUP(E53,VIP!$A$2:$O8087,8,FALSE)</f>
        <v>Si</v>
      </c>
      <c r="K53" s="110" t="str">
        <f>VLOOKUP(E53,VIP!$A$2:$O11661,6,0)</f>
        <v>SI</v>
      </c>
      <c r="L53" s="121" t="s">
        <v>2254</v>
      </c>
      <c r="M53" s="130" t="s">
        <v>2519</v>
      </c>
      <c r="N53" s="117" t="s">
        <v>2482</v>
      </c>
      <c r="O53" s="115" t="s">
        <v>2485</v>
      </c>
      <c r="P53" s="117"/>
      <c r="Q53" s="130">
        <v>44207.396354166667</v>
      </c>
    </row>
    <row r="54" spans="1:17" ht="17.399999999999999" x14ac:dyDescent="0.3">
      <c r="A54" s="86" t="str">
        <f>VLOOKUP(E54,'LISTADO ATM'!$A$2:$C$894,3,0)</f>
        <v>NORTE</v>
      </c>
      <c r="B54" s="128">
        <v>335759127</v>
      </c>
      <c r="C54" s="116">
        <v>44206.358310185184</v>
      </c>
      <c r="D54" s="116" t="s">
        <v>2480</v>
      </c>
      <c r="E54" s="111">
        <v>8</v>
      </c>
      <c r="F54" s="86" t="str">
        <f>VLOOKUP(E54,VIP!$A$2:$O11266,2,0)</f>
        <v>DRBR008</v>
      </c>
      <c r="G54" s="110" t="str">
        <f>VLOOKUP(E54,'LISTADO ATM'!$A$2:$B$893,2,0)</f>
        <v>ATM Autoservicio Yaque</v>
      </c>
      <c r="H54" s="110" t="str">
        <f>VLOOKUP(E54,VIP!$A$2:$O16187,7,FALSE)</f>
        <v>Si</v>
      </c>
      <c r="I54" s="110" t="str">
        <f>VLOOKUP(E54,VIP!$A$2:$O8152,8,FALSE)</f>
        <v>Si</v>
      </c>
      <c r="J54" s="110" t="str">
        <f>VLOOKUP(E54,VIP!$A$2:$O8102,8,FALSE)</f>
        <v>Si</v>
      </c>
      <c r="K54" s="110" t="str">
        <f>VLOOKUP(E54,VIP!$A$2:$O11676,6,0)</f>
        <v>NO</v>
      </c>
      <c r="L54" s="121" t="s">
        <v>2495</v>
      </c>
      <c r="M54" s="117" t="s">
        <v>2473</v>
      </c>
      <c r="N54" s="117" t="s">
        <v>2482</v>
      </c>
      <c r="O54" s="115" t="s">
        <v>2486</v>
      </c>
      <c r="P54" s="117"/>
      <c r="Q54" s="120" t="s">
        <v>2495</v>
      </c>
    </row>
    <row r="55" spans="1:17" ht="17.399999999999999" x14ac:dyDescent="0.3">
      <c r="A55" s="86" t="str">
        <f>VLOOKUP(E55,'LISTADO ATM'!$A$2:$C$894,3,0)</f>
        <v>DISTRITO NACIONAL</v>
      </c>
      <c r="B55" s="128">
        <v>335759132</v>
      </c>
      <c r="C55" s="116">
        <v>44206.390439814815</v>
      </c>
      <c r="D55" s="116" t="s">
        <v>2189</v>
      </c>
      <c r="E55" s="111">
        <v>18</v>
      </c>
      <c r="F55" s="86" t="str">
        <f>VLOOKUP(E55,VIP!$A$2:$O11264,2,0)</f>
        <v>DRBR018</v>
      </c>
      <c r="G55" s="110" t="str">
        <f>VLOOKUP(E55,'LISTADO ATM'!$A$2:$B$893,2,0)</f>
        <v xml:space="preserve">ATM Oficina Haina Occidental I </v>
      </c>
      <c r="H55" s="110" t="str">
        <f>VLOOKUP(E55,VIP!$A$2:$O16185,7,FALSE)</f>
        <v>Si</v>
      </c>
      <c r="I55" s="110" t="str">
        <f>VLOOKUP(E55,VIP!$A$2:$O8150,8,FALSE)</f>
        <v>Si</v>
      </c>
      <c r="J55" s="110" t="str">
        <f>VLOOKUP(E55,VIP!$A$2:$O8100,8,FALSE)</f>
        <v>Si</v>
      </c>
      <c r="K55" s="110" t="str">
        <f>VLOOKUP(E55,VIP!$A$2:$O11674,6,0)</f>
        <v>SI</v>
      </c>
      <c r="L55" s="121" t="s">
        <v>2228</v>
      </c>
      <c r="M55" s="130" t="s">
        <v>2519</v>
      </c>
      <c r="N55" s="117" t="s">
        <v>2482</v>
      </c>
      <c r="O55" s="115" t="s">
        <v>2485</v>
      </c>
      <c r="P55" s="117"/>
      <c r="Q55" s="130">
        <v>44207.483159722222</v>
      </c>
    </row>
    <row r="56" spans="1:17" ht="17.399999999999999" x14ac:dyDescent="0.3">
      <c r="A56" s="86" t="str">
        <f>VLOOKUP(E56,'LISTADO ATM'!$A$2:$C$894,3,0)</f>
        <v>SUR</v>
      </c>
      <c r="B56" s="128">
        <v>335759133</v>
      </c>
      <c r="C56" s="116">
        <v>44206.392696759256</v>
      </c>
      <c r="D56" s="116" t="s">
        <v>2189</v>
      </c>
      <c r="E56" s="111">
        <v>767</v>
      </c>
      <c r="F56" s="86" t="str">
        <f>VLOOKUP(E56,VIP!$A$2:$O11263,2,0)</f>
        <v>DRBR059</v>
      </c>
      <c r="G56" s="110" t="str">
        <f>VLOOKUP(E56,'LISTADO ATM'!$A$2:$B$893,2,0)</f>
        <v xml:space="preserve">ATM S/M Diverso (Azua) </v>
      </c>
      <c r="H56" s="110" t="str">
        <f>VLOOKUP(E56,VIP!$A$2:$O16184,7,FALSE)</f>
        <v>Si</v>
      </c>
      <c r="I56" s="110" t="str">
        <f>VLOOKUP(E56,VIP!$A$2:$O8149,8,FALSE)</f>
        <v>No</v>
      </c>
      <c r="J56" s="110" t="str">
        <f>VLOOKUP(E56,VIP!$A$2:$O8099,8,FALSE)</f>
        <v>No</v>
      </c>
      <c r="K56" s="110" t="str">
        <f>VLOOKUP(E56,VIP!$A$2:$O11673,6,0)</f>
        <v>NO</v>
      </c>
      <c r="L56" s="121" t="s">
        <v>2228</v>
      </c>
      <c r="M56" s="130" t="s">
        <v>2519</v>
      </c>
      <c r="N56" s="117" t="s">
        <v>2482</v>
      </c>
      <c r="O56" s="115" t="s">
        <v>2485</v>
      </c>
      <c r="P56" s="117"/>
      <c r="Q56" s="130">
        <v>44207.615104166667</v>
      </c>
    </row>
    <row r="57" spans="1:17" ht="17.399999999999999" x14ac:dyDescent="0.3">
      <c r="A57" s="86" t="str">
        <f>VLOOKUP(E57,'LISTADO ATM'!$A$2:$C$894,3,0)</f>
        <v>ESTE</v>
      </c>
      <c r="B57" s="128">
        <v>335759134</v>
      </c>
      <c r="C57" s="116">
        <v>44206.405034722222</v>
      </c>
      <c r="D57" s="116" t="s">
        <v>2189</v>
      </c>
      <c r="E57" s="111">
        <v>399</v>
      </c>
      <c r="F57" s="86" t="str">
        <f>VLOOKUP(E57,VIP!$A$2:$O11262,2,0)</f>
        <v>DRBR399</v>
      </c>
      <c r="G57" s="110" t="str">
        <f>VLOOKUP(E57,'LISTADO ATM'!$A$2:$B$893,2,0)</f>
        <v xml:space="preserve">ATM Oficina La Romana II </v>
      </c>
      <c r="H57" s="110" t="str">
        <f>VLOOKUP(E57,VIP!$A$2:$O16183,7,FALSE)</f>
        <v>Si</v>
      </c>
      <c r="I57" s="110" t="str">
        <f>VLOOKUP(E57,VIP!$A$2:$O8148,8,FALSE)</f>
        <v>Si</v>
      </c>
      <c r="J57" s="110" t="str">
        <f>VLOOKUP(E57,VIP!$A$2:$O8098,8,FALSE)</f>
        <v>Si</v>
      </c>
      <c r="K57" s="110" t="str">
        <f>VLOOKUP(E57,VIP!$A$2:$O11672,6,0)</f>
        <v>NO</v>
      </c>
      <c r="L57" s="121" t="s">
        <v>2228</v>
      </c>
      <c r="M57" s="130" t="s">
        <v>2519</v>
      </c>
      <c r="N57" s="117" t="s">
        <v>2482</v>
      </c>
      <c r="O57" s="115" t="s">
        <v>2485</v>
      </c>
      <c r="P57" s="117"/>
      <c r="Q57" s="130">
        <v>44207.435937499999</v>
      </c>
    </row>
    <row r="58" spans="1:17" ht="17.399999999999999" x14ac:dyDescent="0.3">
      <c r="A58" s="86" t="str">
        <f>VLOOKUP(E58,'LISTADO ATM'!$A$2:$C$894,3,0)</f>
        <v>DISTRITO NACIONAL</v>
      </c>
      <c r="B58" s="128">
        <v>335759135</v>
      </c>
      <c r="C58" s="116">
        <v>44206.409502314818</v>
      </c>
      <c r="D58" s="116" t="s">
        <v>2477</v>
      </c>
      <c r="E58" s="111">
        <v>889</v>
      </c>
      <c r="F58" s="86" t="str">
        <f>VLOOKUP(E58,VIP!$A$2:$O11261,2,0)</f>
        <v>DRBR889</v>
      </c>
      <c r="G58" s="110" t="str">
        <f>VLOOKUP(E58,'LISTADO ATM'!$A$2:$B$893,2,0)</f>
        <v>ATM Oficina Plaza Lama Máximo Gómez II</v>
      </c>
      <c r="H58" s="110" t="str">
        <f>VLOOKUP(E58,VIP!$A$2:$O16182,7,FALSE)</f>
        <v>Si</v>
      </c>
      <c r="I58" s="110" t="str">
        <f>VLOOKUP(E58,VIP!$A$2:$O8147,8,FALSE)</f>
        <v>Si</v>
      </c>
      <c r="J58" s="110" t="str">
        <f>VLOOKUP(E58,VIP!$A$2:$O8097,8,FALSE)</f>
        <v>Si</v>
      </c>
      <c r="K58" s="110" t="str">
        <f>VLOOKUP(E58,VIP!$A$2:$O11671,6,0)</f>
        <v>NO</v>
      </c>
      <c r="L58" s="121" t="s">
        <v>2466</v>
      </c>
      <c r="M58" s="130" t="s">
        <v>2519</v>
      </c>
      <c r="N58" s="117" t="s">
        <v>2482</v>
      </c>
      <c r="O58" s="115" t="s">
        <v>2484</v>
      </c>
      <c r="P58" s="117"/>
      <c r="Q58" s="130">
        <v>44207.620659722219</v>
      </c>
    </row>
    <row r="59" spans="1:17" ht="17.399999999999999" x14ac:dyDescent="0.3">
      <c r="A59" s="86" t="str">
        <f>VLOOKUP(E59,'LISTADO ATM'!$A$2:$C$894,3,0)</f>
        <v>NORTE</v>
      </c>
      <c r="B59" s="128">
        <v>335759136</v>
      </c>
      <c r="C59" s="116">
        <v>44206.414293981485</v>
      </c>
      <c r="D59" s="116" t="s">
        <v>2189</v>
      </c>
      <c r="E59" s="111">
        <v>649</v>
      </c>
      <c r="F59" s="86" t="str">
        <f>VLOOKUP(E59,VIP!$A$2:$O11260,2,0)</f>
        <v>DRBR649</v>
      </c>
      <c r="G59" s="110" t="str">
        <f>VLOOKUP(E59,'LISTADO ATM'!$A$2:$B$893,2,0)</f>
        <v xml:space="preserve">ATM Oficina Galería 56 (San Francisco de Macorís) </v>
      </c>
      <c r="H59" s="110" t="str">
        <f>VLOOKUP(E59,VIP!$A$2:$O16181,7,FALSE)</f>
        <v>Si</v>
      </c>
      <c r="I59" s="110" t="str">
        <f>VLOOKUP(E59,VIP!$A$2:$O8146,8,FALSE)</f>
        <v>Si</v>
      </c>
      <c r="J59" s="110" t="str">
        <f>VLOOKUP(E59,VIP!$A$2:$O8096,8,FALSE)</f>
        <v>Si</v>
      </c>
      <c r="K59" s="110" t="str">
        <f>VLOOKUP(E59,VIP!$A$2:$O11670,6,0)</f>
        <v>SI</v>
      </c>
      <c r="L59" s="121" t="s">
        <v>2463</v>
      </c>
      <c r="M59" s="130" t="s">
        <v>2519</v>
      </c>
      <c r="N59" s="117" t="s">
        <v>2482</v>
      </c>
      <c r="O59" s="115" t="s">
        <v>2485</v>
      </c>
      <c r="P59" s="117"/>
      <c r="Q59" s="130">
        <v>44207.443576388891</v>
      </c>
    </row>
    <row r="60" spans="1:17" ht="17.399999999999999" x14ac:dyDescent="0.3">
      <c r="A60" s="86" t="str">
        <f>VLOOKUP(E60,'LISTADO ATM'!$A$2:$C$894,3,0)</f>
        <v>DISTRITO NACIONAL</v>
      </c>
      <c r="B60" s="128">
        <v>335759137</v>
      </c>
      <c r="C60" s="116">
        <v>44206.415810185186</v>
      </c>
      <c r="D60" s="116" t="s">
        <v>2189</v>
      </c>
      <c r="E60" s="111">
        <v>925</v>
      </c>
      <c r="F60" s="86" t="str">
        <f>VLOOKUP(E60,VIP!$A$2:$O11259,2,0)</f>
        <v>DRBR24L</v>
      </c>
      <c r="G60" s="110" t="str">
        <f>VLOOKUP(E60,'LISTADO ATM'!$A$2:$B$893,2,0)</f>
        <v xml:space="preserve">ATM Oficina Plaza Lama Av. 27 de Febrero </v>
      </c>
      <c r="H60" s="110" t="str">
        <f>VLOOKUP(E60,VIP!$A$2:$O16180,7,FALSE)</f>
        <v>Si</v>
      </c>
      <c r="I60" s="110" t="str">
        <f>VLOOKUP(E60,VIP!$A$2:$O8145,8,FALSE)</f>
        <v>Si</v>
      </c>
      <c r="J60" s="110" t="str">
        <f>VLOOKUP(E60,VIP!$A$2:$O8095,8,FALSE)</f>
        <v>Si</v>
      </c>
      <c r="K60" s="110" t="str">
        <f>VLOOKUP(E60,VIP!$A$2:$O11669,6,0)</f>
        <v>SI</v>
      </c>
      <c r="L60" s="121" t="s">
        <v>2463</v>
      </c>
      <c r="M60" s="130" t="s">
        <v>2519</v>
      </c>
      <c r="N60" s="117" t="s">
        <v>2482</v>
      </c>
      <c r="O60" s="115" t="s">
        <v>2485</v>
      </c>
      <c r="P60" s="117"/>
      <c r="Q60" s="130">
        <v>44207.621354166666</v>
      </c>
    </row>
    <row r="61" spans="1:17" ht="17.399999999999999" x14ac:dyDescent="0.3">
      <c r="A61" s="86" t="str">
        <f>VLOOKUP(E61,'LISTADO ATM'!$A$2:$C$894,3,0)</f>
        <v>DISTRITO NACIONAL</v>
      </c>
      <c r="B61" s="128">
        <v>335759138</v>
      </c>
      <c r="C61" s="116">
        <v>44206.415868055556</v>
      </c>
      <c r="D61" s="116" t="s">
        <v>2189</v>
      </c>
      <c r="E61" s="111">
        <v>264</v>
      </c>
      <c r="F61" s="86" t="str">
        <f>VLOOKUP(E61,VIP!$A$2:$O11258,2,0)</f>
        <v>DRBR264</v>
      </c>
      <c r="G61" s="110" t="str">
        <f>VLOOKUP(E61,'LISTADO ATM'!$A$2:$B$893,2,0)</f>
        <v xml:space="preserve">ATM S/M Nacional Independencia </v>
      </c>
      <c r="H61" s="110" t="str">
        <f>VLOOKUP(E61,VIP!$A$2:$O16179,7,FALSE)</f>
        <v>Si</v>
      </c>
      <c r="I61" s="110" t="str">
        <f>VLOOKUP(E61,VIP!$A$2:$O8144,8,FALSE)</f>
        <v>Si</v>
      </c>
      <c r="J61" s="110" t="str">
        <f>VLOOKUP(E61,VIP!$A$2:$O8094,8,FALSE)</f>
        <v>Si</v>
      </c>
      <c r="K61" s="110" t="str">
        <f>VLOOKUP(E61,VIP!$A$2:$O11668,6,0)</f>
        <v>SI</v>
      </c>
      <c r="L61" s="121" t="s">
        <v>2228</v>
      </c>
      <c r="M61" s="130" t="s">
        <v>2519</v>
      </c>
      <c r="N61" s="117" t="s">
        <v>2482</v>
      </c>
      <c r="O61" s="115" t="s">
        <v>2485</v>
      </c>
      <c r="P61" s="117"/>
      <c r="Q61" s="130">
        <v>44207.440798611111</v>
      </c>
    </row>
    <row r="62" spans="1:17" ht="17.399999999999999" x14ac:dyDescent="0.3">
      <c r="A62" s="86" t="str">
        <f>VLOOKUP(E62,'LISTADO ATM'!$A$2:$C$894,3,0)</f>
        <v>NORTE</v>
      </c>
      <c r="B62" s="128">
        <v>335759139</v>
      </c>
      <c r="C62" s="116">
        <v>44206.421898148146</v>
      </c>
      <c r="D62" s="116" t="s">
        <v>2190</v>
      </c>
      <c r="E62" s="111">
        <v>538</v>
      </c>
      <c r="F62" s="86" t="str">
        <f>VLOOKUP(E62,VIP!$A$2:$O11257,2,0)</f>
        <v>DRBR538</v>
      </c>
      <c r="G62" s="110" t="str">
        <f>VLOOKUP(E62,'LISTADO ATM'!$A$2:$B$893,2,0)</f>
        <v>ATM  Autoservicio San Fco. Macorís</v>
      </c>
      <c r="H62" s="110" t="str">
        <f>VLOOKUP(E62,VIP!$A$2:$O16178,7,FALSE)</f>
        <v>Si</v>
      </c>
      <c r="I62" s="110" t="str">
        <f>VLOOKUP(E62,VIP!$A$2:$O8143,8,FALSE)</f>
        <v>Si</v>
      </c>
      <c r="J62" s="110" t="str">
        <f>VLOOKUP(E62,VIP!$A$2:$O8093,8,FALSE)</f>
        <v>Si</v>
      </c>
      <c r="K62" s="110" t="str">
        <f>VLOOKUP(E62,VIP!$A$2:$O11667,6,0)</f>
        <v>NO</v>
      </c>
      <c r="L62" s="121" t="s">
        <v>2228</v>
      </c>
      <c r="M62" s="130" t="s">
        <v>2519</v>
      </c>
      <c r="N62" s="117" t="s">
        <v>2482</v>
      </c>
      <c r="O62" s="115" t="s">
        <v>2483</v>
      </c>
      <c r="P62" s="117"/>
      <c r="Q62" s="130">
        <v>44207.435243055559</v>
      </c>
    </row>
    <row r="63" spans="1:17" ht="17.399999999999999" x14ac:dyDescent="0.3">
      <c r="A63" s="86" t="str">
        <f>VLOOKUP(E63,'LISTADO ATM'!$A$2:$C$894,3,0)</f>
        <v>DISTRITO NACIONAL</v>
      </c>
      <c r="B63" s="128">
        <v>335759140</v>
      </c>
      <c r="C63" s="116">
        <v>44206.423576388886</v>
      </c>
      <c r="D63" s="116" t="s">
        <v>2189</v>
      </c>
      <c r="E63" s="111">
        <v>671</v>
      </c>
      <c r="F63" s="86" t="str">
        <f>VLOOKUP(E63,VIP!$A$2:$O11256,2,0)</f>
        <v>DRBR671</v>
      </c>
      <c r="G63" s="110" t="str">
        <f>VLOOKUP(E63,'LISTADO ATM'!$A$2:$B$893,2,0)</f>
        <v>ATM Ayuntamiento Sto. Dgo. Norte</v>
      </c>
      <c r="H63" s="110" t="str">
        <f>VLOOKUP(E63,VIP!$A$2:$O16177,7,FALSE)</f>
        <v>Si</v>
      </c>
      <c r="I63" s="110" t="str">
        <f>VLOOKUP(E63,VIP!$A$2:$O8142,8,FALSE)</f>
        <v>Si</v>
      </c>
      <c r="J63" s="110" t="str">
        <f>VLOOKUP(E63,VIP!$A$2:$O8092,8,FALSE)</f>
        <v>Si</v>
      </c>
      <c r="K63" s="110" t="str">
        <f>VLOOKUP(E63,VIP!$A$2:$O11666,6,0)</f>
        <v>NO</v>
      </c>
      <c r="L63" s="121" t="s">
        <v>2254</v>
      </c>
      <c r="M63" s="130" t="s">
        <v>2519</v>
      </c>
      <c r="N63" s="117" t="s">
        <v>2482</v>
      </c>
      <c r="O63" s="115" t="s">
        <v>2485</v>
      </c>
      <c r="P63" s="117"/>
      <c r="Q63" s="130">
        <v>44207.3984375</v>
      </c>
    </row>
    <row r="64" spans="1:17" ht="17.399999999999999" x14ac:dyDescent="0.3">
      <c r="A64" s="86" t="str">
        <f>VLOOKUP(E64,'LISTADO ATM'!$A$2:$C$894,3,0)</f>
        <v>SUR</v>
      </c>
      <c r="B64" s="128">
        <v>335759142</v>
      </c>
      <c r="C64" s="116">
        <v>44206.440995370373</v>
      </c>
      <c r="D64" s="116" t="s">
        <v>2189</v>
      </c>
      <c r="E64" s="111">
        <v>131</v>
      </c>
      <c r="F64" s="86" t="str">
        <f>VLOOKUP(E64,VIP!$A$2:$O11255,2,0)</f>
        <v>DRBR131</v>
      </c>
      <c r="G64" s="110" t="str">
        <f>VLOOKUP(E64,'LISTADO ATM'!$A$2:$B$893,2,0)</f>
        <v xml:space="preserve">ATM Oficina Baní I </v>
      </c>
      <c r="H64" s="110" t="str">
        <f>VLOOKUP(E64,VIP!$A$2:$O16176,7,FALSE)</f>
        <v>Si</v>
      </c>
      <c r="I64" s="110" t="str">
        <f>VLOOKUP(E64,VIP!$A$2:$O8141,8,FALSE)</f>
        <v>Si</v>
      </c>
      <c r="J64" s="110" t="str">
        <f>VLOOKUP(E64,VIP!$A$2:$O8091,8,FALSE)</f>
        <v>Si</v>
      </c>
      <c r="K64" s="110" t="str">
        <f>VLOOKUP(E64,VIP!$A$2:$O11665,6,0)</f>
        <v>NO</v>
      </c>
      <c r="L64" s="121" t="s">
        <v>2254</v>
      </c>
      <c r="M64" s="130" t="s">
        <v>2519</v>
      </c>
      <c r="N64" s="117" t="s">
        <v>2482</v>
      </c>
      <c r="O64" s="115" t="s">
        <v>2485</v>
      </c>
      <c r="P64" s="117"/>
      <c r="Q64" s="130">
        <v>44207.40121527778</v>
      </c>
    </row>
    <row r="65" spans="1:17" ht="17.399999999999999" x14ac:dyDescent="0.3">
      <c r="A65" s="86" t="str">
        <f>VLOOKUP(E65,'LISTADO ATM'!$A$2:$C$894,3,0)</f>
        <v>NORTE</v>
      </c>
      <c r="B65" s="128">
        <v>335759145</v>
      </c>
      <c r="C65" s="116">
        <v>44206.45921296296</v>
      </c>
      <c r="D65" s="116" t="s">
        <v>2480</v>
      </c>
      <c r="E65" s="111">
        <v>315</v>
      </c>
      <c r="F65" s="86" t="str">
        <f>VLOOKUP(E65,VIP!$A$2:$O11254,2,0)</f>
        <v>DRBR315</v>
      </c>
      <c r="G65" s="110" t="str">
        <f>VLOOKUP(E65,'LISTADO ATM'!$A$2:$B$893,2,0)</f>
        <v xml:space="preserve">ATM Oficina Estrella Sadalá </v>
      </c>
      <c r="H65" s="110" t="str">
        <f>VLOOKUP(E65,VIP!$A$2:$O16175,7,FALSE)</f>
        <v>Si</v>
      </c>
      <c r="I65" s="110" t="str">
        <f>VLOOKUP(E65,VIP!$A$2:$O8140,8,FALSE)</f>
        <v>Si</v>
      </c>
      <c r="J65" s="110" t="str">
        <f>VLOOKUP(E65,VIP!$A$2:$O8090,8,FALSE)</f>
        <v>Si</v>
      </c>
      <c r="K65" s="110" t="str">
        <f>VLOOKUP(E65,VIP!$A$2:$O11664,6,0)</f>
        <v>NO</v>
      </c>
      <c r="L65" s="121" t="s">
        <v>2466</v>
      </c>
      <c r="M65" s="130" t="s">
        <v>2519</v>
      </c>
      <c r="N65" s="117" t="s">
        <v>2482</v>
      </c>
      <c r="O65" s="115" t="s">
        <v>2486</v>
      </c>
      <c r="P65" s="117"/>
      <c r="Q65" s="130">
        <v>44207.61996527778</v>
      </c>
    </row>
    <row r="66" spans="1:17" ht="17.399999999999999" x14ac:dyDescent="0.3">
      <c r="A66" s="86" t="str">
        <f>VLOOKUP(E66,'LISTADO ATM'!$A$2:$C$894,3,0)</f>
        <v>NORTE</v>
      </c>
      <c r="B66" s="128">
        <v>335759146</v>
      </c>
      <c r="C66" s="116">
        <v>44206.463240740741</v>
      </c>
      <c r="D66" s="116" t="s">
        <v>2480</v>
      </c>
      <c r="E66" s="111">
        <v>703</v>
      </c>
      <c r="F66" s="86" t="str">
        <f>VLOOKUP(E66,VIP!$A$2:$O11253,2,0)</f>
        <v>DRBR703</v>
      </c>
      <c r="G66" s="110" t="str">
        <f>VLOOKUP(E66,'LISTADO ATM'!$A$2:$B$893,2,0)</f>
        <v xml:space="preserve">ATM Oficina El Mamey Los Hidalgos </v>
      </c>
      <c r="H66" s="110" t="str">
        <f>VLOOKUP(E66,VIP!$A$2:$O16174,7,FALSE)</f>
        <v>Si</v>
      </c>
      <c r="I66" s="110" t="str">
        <f>VLOOKUP(E66,VIP!$A$2:$O8139,8,FALSE)</f>
        <v>Si</v>
      </c>
      <c r="J66" s="110" t="str">
        <f>VLOOKUP(E66,VIP!$A$2:$O8089,8,FALSE)</f>
        <v>Si</v>
      </c>
      <c r="K66" s="110" t="str">
        <f>VLOOKUP(E66,VIP!$A$2:$O11663,6,0)</f>
        <v>NO</v>
      </c>
      <c r="L66" s="121" t="s">
        <v>2466</v>
      </c>
      <c r="M66" s="130" t="s">
        <v>2519</v>
      </c>
      <c r="N66" s="117" t="s">
        <v>2482</v>
      </c>
      <c r="O66" s="115" t="s">
        <v>2486</v>
      </c>
      <c r="P66" s="117"/>
      <c r="Q66" s="130">
        <v>44207.617881944447</v>
      </c>
    </row>
    <row r="67" spans="1:17" ht="17.399999999999999" x14ac:dyDescent="0.3">
      <c r="A67" s="86" t="str">
        <f>VLOOKUP(E67,'LISTADO ATM'!$A$2:$C$894,3,0)</f>
        <v>NORTE</v>
      </c>
      <c r="B67" s="128">
        <v>335759149</v>
      </c>
      <c r="C67" s="116">
        <v>44206.465902777774</v>
      </c>
      <c r="D67" s="116" t="s">
        <v>2477</v>
      </c>
      <c r="E67" s="111">
        <v>851</v>
      </c>
      <c r="F67" s="86" t="str">
        <f>VLOOKUP(E67,VIP!$A$2:$O11252,2,0)</f>
        <v>DRBR851</v>
      </c>
      <c r="G67" s="110" t="str">
        <f>VLOOKUP(E67,'LISTADO ATM'!$A$2:$B$893,2,0)</f>
        <v xml:space="preserve">ATM Hospital Vinicio Calventi </v>
      </c>
      <c r="H67" s="110" t="str">
        <f>VLOOKUP(E67,VIP!$A$2:$O16173,7,FALSE)</f>
        <v>Si</v>
      </c>
      <c r="I67" s="110" t="str">
        <f>VLOOKUP(E67,VIP!$A$2:$O8138,8,FALSE)</f>
        <v>Si</v>
      </c>
      <c r="J67" s="110" t="str">
        <f>VLOOKUP(E67,VIP!$A$2:$O8088,8,FALSE)</f>
        <v>Si</v>
      </c>
      <c r="K67" s="110" t="str">
        <f>VLOOKUP(E67,VIP!$A$2:$O11662,6,0)</f>
        <v>NO</v>
      </c>
      <c r="L67" s="121" t="s">
        <v>2466</v>
      </c>
      <c r="M67" s="130" t="s">
        <v>2519</v>
      </c>
      <c r="N67" s="117" t="s">
        <v>2482</v>
      </c>
      <c r="O67" s="115" t="s">
        <v>2484</v>
      </c>
      <c r="P67" s="117"/>
      <c r="Q67" s="130">
        <v>44207.621354166666</v>
      </c>
    </row>
    <row r="68" spans="1:17" ht="17.399999999999999" x14ac:dyDescent="0.3">
      <c r="A68" s="86" t="str">
        <f>VLOOKUP(E68,'LISTADO ATM'!$A$2:$C$894,3,0)</f>
        <v>DISTRITO NACIONAL</v>
      </c>
      <c r="B68" s="128">
        <v>335759154</v>
      </c>
      <c r="C68" s="116">
        <v>44206.491203703707</v>
      </c>
      <c r="D68" s="116" t="s">
        <v>2477</v>
      </c>
      <c r="E68" s="111">
        <v>302</v>
      </c>
      <c r="F68" s="86" t="str">
        <f>VLOOKUP(E68,VIP!$A$2:$O11294,2,0)</f>
        <v>DRBR302</v>
      </c>
      <c r="G68" s="110" t="str">
        <f>VLOOKUP(E68,'LISTADO ATM'!$A$2:$B$893,2,0)</f>
        <v xml:space="preserve">ATM S/M Aprezio Los Mameyes  </v>
      </c>
      <c r="H68" s="110" t="str">
        <f>VLOOKUP(E68,VIP!$A$2:$O16215,7,FALSE)</f>
        <v>Si</v>
      </c>
      <c r="I68" s="110" t="str">
        <f>VLOOKUP(E68,VIP!$A$2:$O8180,8,FALSE)</f>
        <v>Si</v>
      </c>
      <c r="J68" s="110" t="str">
        <f>VLOOKUP(E68,VIP!$A$2:$O8130,8,FALSE)</f>
        <v>Si</v>
      </c>
      <c r="K68" s="110" t="str">
        <f>VLOOKUP(E68,VIP!$A$2:$O11704,6,0)</f>
        <v>NO</v>
      </c>
      <c r="L68" s="121" t="s">
        <v>2466</v>
      </c>
      <c r="M68" s="117" t="s">
        <v>2473</v>
      </c>
      <c r="N68" s="117" t="s">
        <v>2482</v>
      </c>
      <c r="O68" s="115" t="s">
        <v>2484</v>
      </c>
      <c r="P68" s="117"/>
      <c r="Q68" s="120" t="s">
        <v>2466</v>
      </c>
    </row>
    <row r="69" spans="1:17" ht="17.399999999999999" x14ac:dyDescent="0.3">
      <c r="A69" s="86" t="str">
        <f>VLOOKUP(E69,'LISTADO ATM'!$A$2:$C$894,3,0)</f>
        <v>DISTRITO NACIONAL</v>
      </c>
      <c r="B69" s="128">
        <v>335759155</v>
      </c>
      <c r="C69" s="116">
        <v>44206.496203703704</v>
      </c>
      <c r="D69" s="116" t="s">
        <v>2500</v>
      </c>
      <c r="E69" s="111">
        <v>883</v>
      </c>
      <c r="F69" s="86" t="str">
        <f>VLOOKUP(E69,VIP!$A$2:$O11293,2,0)</f>
        <v>DRBR883</v>
      </c>
      <c r="G69" s="110" t="str">
        <f>VLOOKUP(E69,'LISTADO ATM'!$A$2:$B$893,2,0)</f>
        <v xml:space="preserve">ATM Oficina Filadelfia Plaza </v>
      </c>
      <c r="H69" s="110" t="str">
        <f>VLOOKUP(E69,VIP!$A$2:$O16214,7,FALSE)</f>
        <v>Si</v>
      </c>
      <c r="I69" s="110" t="str">
        <f>VLOOKUP(E69,VIP!$A$2:$O8179,8,FALSE)</f>
        <v>Si</v>
      </c>
      <c r="J69" s="110" t="str">
        <f>VLOOKUP(E69,VIP!$A$2:$O8129,8,FALSE)</f>
        <v>Si</v>
      </c>
      <c r="K69" s="110" t="str">
        <f>VLOOKUP(E69,VIP!$A$2:$O11703,6,0)</f>
        <v>NO</v>
      </c>
      <c r="L69" s="121" t="s">
        <v>2430</v>
      </c>
      <c r="M69" s="130" t="s">
        <v>2519</v>
      </c>
      <c r="N69" s="117" t="s">
        <v>2482</v>
      </c>
      <c r="O69" s="115" t="s">
        <v>2499</v>
      </c>
      <c r="P69" s="117"/>
      <c r="Q69" s="130">
        <v>44207.499826388892</v>
      </c>
    </row>
    <row r="70" spans="1:17" ht="17.399999999999999" x14ac:dyDescent="0.3">
      <c r="A70" s="86" t="str">
        <f>VLOOKUP(E70,'LISTADO ATM'!$A$2:$C$894,3,0)</f>
        <v>NORTE</v>
      </c>
      <c r="B70" s="128">
        <v>335759156</v>
      </c>
      <c r="C70" s="116">
        <v>44206.508148148147</v>
      </c>
      <c r="D70" s="116" t="s">
        <v>2190</v>
      </c>
      <c r="E70" s="111">
        <v>720</v>
      </c>
      <c r="F70" s="86" t="str">
        <f>VLOOKUP(E70,VIP!$A$2:$O11292,2,0)</f>
        <v>DRBR12E</v>
      </c>
      <c r="G70" s="110" t="str">
        <f>VLOOKUP(E70,'LISTADO ATM'!$A$2:$B$893,2,0)</f>
        <v xml:space="preserve">ATM OMSA (Santiago) </v>
      </c>
      <c r="H70" s="110" t="str">
        <f>VLOOKUP(E70,VIP!$A$2:$O16213,7,FALSE)</f>
        <v>Si</v>
      </c>
      <c r="I70" s="110" t="str">
        <f>VLOOKUP(E70,VIP!$A$2:$O8178,8,FALSE)</f>
        <v>Si</v>
      </c>
      <c r="J70" s="110" t="str">
        <f>VLOOKUP(E70,VIP!$A$2:$O8128,8,FALSE)</f>
        <v>Si</v>
      </c>
      <c r="K70" s="110" t="str">
        <f>VLOOKUP(E70,VIP!$A$2:$O11702,6,0)</f>
        <v>NO</v>
      </c>
      <c r="L70" s="121" t="s">
        <v>2254</v>
      </c>
      <c r="M70" s="130" t="s">
        <v>2519</v>
      </c>
      <c r="N70" s="117" t="s">
        <v>2482</v>
      </c>
      <c r="O70" s="115" t="s">
        <v>2483</v>
      </c>
      <c r="P70" s="117"/>
      <c r="Q70" s="130">
        <v>44207.440104166664</v>
      </c>
    </row>
    <row r="71" spans="1:17" s="88" customFormat="1" ht="17.399999999999999" x14ac:dyDescent="0.3">
      <c r="A71" s="86" t="str">
        <f>VLOOKUP(E71,'LISTADO ATM'!$A$2:$C$894,3,0)</f>
        <v>DISTRITO NACIONAL</v>
      </c>
      <c r="B71" s="128">
        <v>335759157</v>
      </c>
      <c r="C71" s="116">
        <v>44206.509328703702</v>
      </c>
      <c r="D71" s="116" t="s">
        <v>2189</v>
      </c>
      <c r="E71" s="111">
        <v>628</v>
      </c>
      <c r="F71" s="86" t="str">
        <f>VLOOKUP(E71,VIP!$A$2:$O11291,2,0)</f>
        <v>DRBR086</v>
      </c>
      <c r="G71" s="110" t="str">
        <f>VLOOKUP(E71,'LISTADO ATM'!$A$2:$B$893,2,0)</f>
        <v xml:space="preserve">ATM Autobanco San Isidro </v>
      </c>
      <c r="H71" s="110" t="str">
        <f>VLOOKUP(E71,VIP!$A$2:$O16212,7,FALSE)</f>
        <v>Si</v>
      </c>
      <c r="I71" s="110" t="str">
        <f>VLOOKUP(E71,VIP!$A$2:$O8177,8,FALSE)</f>
        <v>Si</v>
      </c>
      <c r="J71" s="110" t="str">
        <f>VLOOKUP(E71,VIP!$A$2:$O8127,8,FALSE)</f>
        <v>Si</v>
      </c>
      <c r="K71" s="110" t="str">
        <f>VLOOKUP(E71,VIP!$A$2:$O11701,6,0)</f>
        <v>SI</v>
      </c>
      <c r="L71" s="121" t="s">
        <v>2228</v>
      </c>
      <c r="M71" s="117" t="s">
        <v>2473</v>
      </c>
      <c r="N71" s="117" t="s">
        <v>2482</v>
      </c>
      <c r="O71" s="115" t="s">
        <v>2485</v>
      </c>
      <c r="P71" s="117"/>
      <c r="Q71" s="120" t="s">
        <v>2228</v>
      </c>
    </row>
    <row r="72" spans="1:17" s="88" customFormat="1" ht="17.399999999999999" x14ac:dyDescent="0.3">
      <c r="A72" s="86" t="str">
        <f>VLOOKUP(E72,'LISTADO ATM'!$A$2:$C$894,3,0)</f>
        <v>DISTRITO NACIONAL</v>
      </c>
      <c r="B72" s="128">
        <v>335759158</v>
      </c>
      <c r="C72" s="116">
        <v>44206.509965277779</v>
      </c>
      <c r="D72" s="116" t="s">
        <v>2189</v>
      </c>
      <c r="E72" s="111">
        <v>85</v>
      </c>
      <c r="F72" s="86" t="str">
        <f>VLOOKUP(E72,VIP!$A$2:$O11290,2,0)</f>
        <v>DRBR085</v>
      </c>
      <c r="G72" s="110" t="str">
        <f>VLOOKUP(E72,'LISTADO ATM'!$A$2:$B$893,2,0)</f>
        <v xml:space="preserve">ATM Oficina San Isidro (Fuerza Aérea) </v>
      </c>
      <c r="H72" s="110" t="str">
        <f>VLOOKUP(E72,VIP!$A$2:$O16211,7,FALSE)</f>
        <v>Si</v>
      </c>
      <c r="I72" s="110" t="str">
        <f>VLOOKUP(E72,VIP!$A$2:$O8176,8,FALSE)</f>
        <v>Si</v>
      </c>
      <c r="J72" s="110" t="str">
        <f>VLOOKUP(E72,VIP!$A$2:$O8126,8,FALSE)</f>
        <v>Si</v>
      </c>
      <c r="K72" s="110" t="str">
        <f>VLOOKUP(E72,VIP!$A$2:$O11700,6,0)</f>
        <v>NO</v>
      </c>
      <c r="L72" s="121" t="s">
        <v>2502</v>
      </c>
      <c r="M72" s="130" t="s">
        <v>2519</v>
      </c>
      <c r="N72" s="117" t="s">
        <v>2482</v>
      </c>
      <c r="O72" s="115" t="s">
        <v>2485</v>
      </c>
      <c r="P72" s="117"/>
      <c r="Q72" s="130">
        <v>44207.493576388886</v>
      </c>
    </row>
    <row r="73" spans="1:17" s="88" customFormat="1" ht="17.399999999999999" x14ac:dyDescent="0.3">
      <c r="A73" s="86" t="str">
        <f>VLOOKUP(E73,'LISTADO ATM'!$A$2:$C$894,3,0)</f>
        <v>ESTE</v>
      </c>
      <c r="B73" s="128">
        <v>335759161</v>
      </c>
      <c r="C73" s="116">
        <v>44206.524328703701</v>
      </c>
      <c r="D73" s="116" t="s">
        <v>2477</v>
      </c>
      <c r="E73" s="111">
        <v>330</v>
      </c>
      <c r="F73" s="86" t="str">
        <f>VLOOKUP(E73,VIP!$A$2:$O11289,2,0)</f>
        <v>DRBR330</v>
      </c>
      <c r="G73" s="110" t="str">
        <f>VLOOKUP(E73,'LISTADO ATM'!$A$2:$B$893,2,0)</f>
        <v xml:space="preserve">ATM Oficina Boulevard (Higuey) </v>
      </c>
      <c r="H73" s="110" t="str">
        <f>VLOOKUP(E73,VIP!$A$2:$O16210,7,FALSE)</f>
        <v>Si</v>
      </c>
      <c r="I73" s="110" t="str">
        <f>VLOOKUP(E73,VIP!$A$2:$O8175,8,FALSE)</f>
        <v>Si</v>
      </c>
      <c r="J73" s="110" t="str">
        <f>VLOOKUP(E73,VIP!$A$2:$O8125,8,FALSE)</f>
        <v>Si</v>
      </c>
      <c r="K73" s="110" t="str">
        <f>VLOOKUP(E73,VIP!$A$2:$O11699,6,0)</f>
        <v>SI</v>
      </c>
      <c r="L73" s="121" t="s">
        <v>2495</v>
      </c>
      <c r="M73" s="117" t="s">
        <v>2473</v>
      </c>
      <c r="N73" s="117" t="s">
        <v>2482</v>
      </c>
      <c r="O73" s="115" t="s">
        <v>2484</v>
      </c>
      <c r="P73" s="117"/>
      <c r="Q73" s="120" t="s">
        <v>2495</v>
      </c>
    </row>
    <row r="74" spans="1:17" s="88" customFormat="1" ht="17.399999999999999" x14ac:dyDescent="0.3">
      <c r="A74" s="86" t="str">
        <f>VLOOKUP(E74,'LISTADO ATM'!$A$2:$C$894,3,0)</f>
        <v>SUR</v>
      </c>
      <c r="B74" s="128">
        <v>335759162</v>
      </c>
      <c r="C74" s="116">
        <v>44206.527268518519</v>
      </c>
      <c r="D74" s="116" t="s">
        <v>2189</v>
      </c>
      <c r="E74" s="111">
        <v>5</v>
      </c>
      <c r="F74" s="86" t="str">
        <f>VLOOKUP(E74,VIP!$A$2:$O11288,2,0)</f>
        <v>DRBR005</v>
      </c>
      <c r="G74" s="110" t="str">
        <f>VLOOKUP(E74,'LISTADO ATM'!$A$2:$B$893,2,0)</f>
        <v>ATM Oficina Autoservicio Villa Ofelia (San Juan)</v>
      </c>
      <c r="H74" s="110" t="str">
        <f>VLOOKUP(E74,VIP!$A$2:$O16209,7,FALSE)</f>
        <v>Si</v>
      </c>
      <c r="I74" s="110" t="str">
        <f>VLOOKUP(E74,VIP!$A$2:$O8174,8,FALSE)</f>
        <v>Si</v>
      </c>
      <c r="J74" s="110" t="str">
        <f>VLOOKUP(E74,VIP!$A$2:$O8124,8,FALSE)</f>
        <v>Si</v>
      </c>
      <c r="K74" s="110" t="str">
        <f>VLOOKUP(E74,VIP!$A$2:$O11698,6,0)</f>
        <v>NO</v>
      </c>
      <c r="L74" s="121" t="s">
        <v>2502</v>
      </c>
      <c r="M74" s="130" t="s">
        <v>2519</v>
      </c>
      <c r="N74" s="117" t="s">
        <v>2482</v>
      </c>
      <c r="O74" s="115" t="s">
        <v>2485</v>
      </c>
      <c r="P74" s="117"/>
      <c r="Q74" s="130">
        <v>44207.494270833333</v>
      </c>
    </row>
    <row r="75" spans="1:17" s="88" customFormat="1" ht="17.399999999999999" x14ac:dyDescent="0.3">
      <c r="A75" s="86" t="str">
        <f>VLOOKUP(E75,'LISTADO ATM'!$A$2:$C$894,3,0)</f>
        <v>DISTRITO NACIONAL</v>
      </c>
      <c r="B75" s="128">
        <v>335759163</v>
      </c>
      <c r="C75" s="116">
        <v>44206.534675925926</v>
      </c>
      <c r="D75" s="116" t="s">
        <v>2189</v>
      </c>
      <c r="E75" s="111">
        <v>596</v>
      </c>
      <c r="F75" s="86" t="str">
        <f>VLOOKUP(E75,VIP!$A$2:$O11287,2,0)</f>
        <v>DRBR274</v>
      </c>
      <c r="G75" s="110" t="str">
        <f>VLOOKUP(E75,'LISTADO ATM'!$A$2:$B$893,2,0)</f>
        <v xml:space="preserve">ATM Autobanco Malecón Center </v>
      </c>
      <c r="H75" s="110" t="str">
        <f>VLOOKUP(E75,VIP!$A$2:$O16208,7,FALSE)</f>
        <v>Si</v>
      </c>
      <c r="I75" s="110" t="str">
        <f>VLOOKUP(E75,VIP!$A$2:$O8173,8,FALSE)</f>
        <v>Si</v>
      </c>
      <c r="J75" s="110" t="str">
        <f>VLOOKUP(E75,VIP!$A$2:$O8123,8,FALSE)</f>
        <v>Si</v>
      </c>
      <c r="K75" s="110" t="str">
        <f>VLOOKUP(E75,VIP!$A$2:$O11697,6,0)</f>
        <v>NO</v>
      </c>
      <c r="L75" s="121" t="s">
        <v>2463</v>
      </c>
      <c r="M75" s="130" t="s">
        <v>2519</v>
      </c>
      <c r="N75" s="117" t="s">
        <v>2482</v>
      </c>
      <c r="O75" s="115" t="s">
        <v>2485</v>
      </c>
      <c r="P75" s="117"/>
      <c r="Q75" s="130">
        <v>44207.480381944442</v>
      </c>
    </row>
    <row r="76" spans="1:17" s="88" customFormat="1" ht="17.399999999999999" x14ac:dyDescent="0.3">
      <c r="A76" s="86" t="str">
        <f>VLOOKUP(E76,'LISTADO ATM'!$A$2:$C$894,3,0)</f>
        <v>ESTE</v>
      </c>
      <c r="B76" s="115">
        <v>335759169</v>
      </c>
      <c r="C76" s="116">
        <v>44206.667060185187</v>
      </c>
      <c r="D76" s="116" t="s">
        <v>2500</v>
      </c>
      <c r="E76" s="111">
        <v>219</v>
      </c>
      <c r="F76" s="86" t="str">
        <f>VLOOKUP(E76,VIP!$A$2:$O11299,2,0)</f>
        <v>DRBR219</v>
      </c>
      <c r="G76" s="110" t="str">
        <f>VLOOKUP(E76,'LISTADO ATM'!$A$2:$B$893,2,0)</f>
        <v xml:space="preserve">ATM Oficina La Altagracia (Higuey) </v>
      </c>
      <c r="H76" s="110" t="str">
        <f>VLOOKUP(E76,VIP!$A$2:$O16220,7,FALSE)</f>
        <v>Si</v>
      </c>
      <c r="I76" s="110" t="str">
        <f>VLOOKUP(E76,VIP!$A$2:$O8185,8,FALSE)</f>
        <v>Si</v>
      </c>
      <c r="J76" s="110" t="str">
        <f>VLOOKUP(E76,VIP!$A$2:$O8135,8,FALSE)</f>
        <v>Si</v>
      </c>
      <c r="K76" s="110" t="str">
        <f>VLOOKUP(E76,VIP!$A$2:$O11709,6,0)</f>
        <v>NO</v>
      </c>
      <c r="L76" s="121" t="s">
        <v>2495</v>
      </c>
      <c r="M76" s="130" t="s">
        <v>2519</v>
      </c>
      <c r="N76" s="117" t="s">
        <v>2482</v>
      </c>
      <c r="O76" s="115" t="s">
        <v>2499</v>
      </c>
      <c r="P76" s="117"/>
      <c r="Q76" s="130">
        <v>44207.403298611112</v>
      </c>
    </row>
    <row r="77" spans="1:17" s="88" customFormat="1" ht="17.399999999999999" x14ac:dyDescent="0.3">
      <c r="A77" s="86" t="str">
        <f>VLOOKUP(E77,'LISTADO ATM'!$A$2:$C$894,3,0)</f>
        <v>DISTRITO NACIONAL</v>
      </c>
      <c r="B77" s="115">
        <v>335759171</v>
      </c>
      <c r="C77" s="116">
        <v>44206.705752314818</v>
      </c>
      <c r="D77" s="116" t="s">
        <v>2189</v>
      </c>
      <c r="E77" s="111">
        <v>761</v>
      </c>
      <c r="F77" s="86" t="str">
        <f>VLOOKUP(E77,VIP!$A$2:$O11298,2,0)</f>
        <v>DRBR761</v>
      </c>
      <c r="G77" s="110" t="str">
        <f>VLOOKUP(E77,'LISTADO ATM'!$A$2:$B$893,2,0)</f>
        <v xml:space="preserve">ATM ISSPOL </v>
      </c>
      <c r="H77" s="110" t="str">
        <f>VLOOKUP(E77,VIP!$A$2:$O16219,7,FALSE)</f>
        <v>Si</v>
      </c>
      <c r="I77" s="110" t="str">
        <f>VLOOKUP(E77,VIP!$A$2:$O8184,8,FALSE)</f>
        <v>Si</v>
      </c>
      <c r="J77" s="110" t="str">
        <f>VLOOKUP(E77,VIP!$A$2:$O8134,8,FALSE)</f>
        <v>Si</v>
      </c>
      <c r="K77" s="110" t="str">
        <f>VLOOKUP(E77,VIP!$A$2:$O11708,6,0)</f>
        <v>NO</v>
      </c>
      <c r="L77" s="121" t="s">
        <v>2254</v>
      </c>
      <c r="M77" s="130" t="s">
        <v>2519</v>
      </c>
      <c r="N77" s="117" t="s">
        <v>2482</v>
      </c>
      <c r="O77" s="115" t="s">
        <v>2485</v>
      </c>
      <c r="P77" s="117"/>
      <c r="Q77" s="130">
        <v>44207.615104166667</v>
      </c>
    </row>
    <row r="78" spans="1:17" s="88" customFormat="1" ht="17.399999999999999" x14ac:dyDescent="0.3">
      <c r="A78" s="86" t="str">
        <f>VLOOKUP(E78,'LISTADO ATM'!$A$2:$C$894,3,0)</f>
        <v>ESTE</v>
      </c>
      <c r="B78" s="115">
        <v>335759172</v>
      </c>
      <c r="C78" s="116">
        <v>44206.706608796296</v>
      </c>
      <c r="D78" s="116" t="s">
        <v>2189</v>
      </c>
      <c r="E78" s="111">
        <v>824</v>
      </c>
      <c r="F78" s="86" t="str">
        <f>VLOOKUP(E78,VIP!$A$2:$O11297,2,0)</f>
        <v>DRBR824</v>
      </c>
      <c r="G78" s="110" t="str">
        <f>VLOOKUP(E78,'LISTADO ATM'!$A$2:$B$893,2,0)</f>
        <v xml:space="preserve">ATM Multiplaza (Higuey) </v>
      </c>
      <c r="H78" s="110" t="str">
        <f>VLOOKUP(E78,VIP!$A$2:$O16218,7,FALSE)</f>
        <v>Si</v>
      </c>
      <c r="I78" s="110" t="str">
        <f>VLOOKUP(E78,VIP!$A$2:$O8183,8,FALSE)</f>
        <v>Si</v>
      </c>
      <c r="J78" s="110" t="str">
        <f>VLOOKUP(E78,VIP!$A$2:$O8133,8,FALSE)</f>
        <v>Si</v>
      </c>
      <c r="K78" s="110" t="str">
        <f>VLOOKUP(E78,VIP!$A$2:$O11707,6,0)</f>
        <v>NO</v>
      </c>
      <c r="L78" s="121" t="s">
        <v>2228</v>
      </c>
      <c r="M78" s="130" t="s">
        <v>2519</v>
      </c>
      <c r="N78" s="117" t="s">
        <v>2482</v>
      </c>
      <c r="O78" s="115" t="s">
        <v>2485</v>
      </c>
      <c r="P78" s="117"/>
      <c r="Q78" s="130">
        <v>44207.547048611108</v>
      </c>
    </row>
    <row r="79" spans="1:17" s="88" customFormat="1" ht="17.399999999999999" x14ac:dyDescent="0.3">
      <c r="A79" s="86" t="str">
        <f>VLOOKUP(E79,'LISTADO ATM'!$A$2:$C$894,3,0)</f>
        <v>DISTRITO NACIONAL</v>
      </c>
      <c r="B79" s="115">
        <v>335759174</v>
      </c>
      <c r="C79" s="116">
        <v>44206.780787037038</v>
      </c>
      <c r="D79" s="116" t="s">
        <v>2189</v>
      </c>
      <c r="E79" s="111">
        <v>622</v>
      </c>
      <c r="F79" s="86" t="str">
        <f>VLOOKUP(E79,VIP!$A$2:$O11296,2,0)</f>
        <v>DRBR622</v>
      </c>
      <c r="G79" s="110" t="str">
        <f>VLOOKUP(E79,'LISTADO ATM'!$A$2:$B$893,2,0)</f>
        <v xml:space="preserve">ATM Ayuntamiento D.N. </v>
      </c>
      <c r="H79" s="110" t="str">
        <f>VLOOKUP(E79,VIP!$A$2:$O16217,7,FALSE)</f>
        <v>Si</v>
      </c>
      <c r="I79" s="110" t="str">
        <f>VLOOKUP(E79,VIP!$A$2:$O8182,8,FALSE)</f>
        <v>Si</v>
      </c>
      <c r="J79" s="110" t="str">
        <f>VLOOKUP(E79,VIP!$A$2:$O8132,8,FALSE)</f>
        <v>Si</v>
      </c>
      <c r="K79" s="110" t="str">
        <f>VLOOKUP(E79,VIP!$A$2:$O11706,6,0)</f>
        <v>NO</v>
      </c>
      <c r="L79" s="121" t="s">
        <v>2254</v>
      </c>
      <c r="M79" s="130" t="s">
        <v>2519</v>
      </c>
      <c r="N79" s="117" t="s">
        <v>2482</v>
      </c>
      <c r="O79" s="115" t="s">
        <v>2485</v>
      </c>
      <c r="P79" s="117"/>
      <c r="Q79" s="130">
        <v>44207.404687499999</v>
      </c>
    </row>
    <row r="80" spans="1:17" s="88" customFormat="1" ht="17.399999999999999" x14ac:dyDescent="0.3">
      <c r="A80" s="86" t="str">
        <f>VLOOKUP(E80,'LISTADO ATM'!$A$2:$C$894,3,0)</f>
        <v>SUR</v>
      </c>
      <c r="B80" s="115">
        <v>335759175</v>
      </c>
      <c r="C80" s="116">
        <v>44206.919120370374</v>
      </c>
      <c r="D80" s="116" t="s">
        <v>2477</v>
      </c>
      <c r="E80" s="111">
        <v>249</v>
      </c>
      <c r="F80" s="86" t="str">
        <f>VLOOKUP(E80,VIP!$A$2:$O11302,2,0)</f>
        <v>DRBR249</v>
      </c>
      <c r="G80" s="110" t="str">
        <f>VLOOKUP(E80,'LISTADO ATM'!$A$2:$B$893,2,0)</f>
        <v xml:space="preserve">ATM Banco Agrícola Neiba </v>
      </c>
      <c r="H80" s="110" t="str">
        <f>VLOOKUP(E80,VIP!$A$2:$O16223,7,FALSE)</f>
        <v>Si</v>
      </c>
      <c r="I80" s="110" t="str">
        <f>VLOOKUP(E80,VIP!$A$2:$O8188,8,FALSE)</f>
        <v>Si</v>
      </c>
      <c r="J80" s="110" t="str">
        <f>VLOOKUP(E80,VIP!$A$2:$O8138,8,FALSE)</f>
        <v>Si</v>
      </c>
      <c r="K80" s="110" t="str">
        <f>VLOOKUP(E80,VIP!$A$2:$O11712,6,0)</f>
        <v>NO</v>
      </c>
      <c r="L80" s="121" t="s">
        <v>2430</v>
      </c>
      <c r="M80" s="130" t="s">
        <v>2519</v>
      </c>
      <c r="N80" s="117" t="s">
        <v>2482</v>
      </c>
      <c r="O80" s="115" t="s">
        <v>2484</v>
      </c>
      <c r="P80" s="117"/>
      <c r="Q80" s="130">
        <v>44207.488715277781</v>
      </c>
    </row>
    <row r="81" spans="1:17" s="88" customFormat="1" ht="17.399999999999999" x14ac:dyDescent="0.3">
      <c r="A81" s="86" t="str">
        <f>VLOOKUP(E81,'LISTADO ATM'!$A$2:$C$894,3,0)</f>
        <v>SUR</v>
      </c>
      <c r="B81" s="115">
        <v>335759176</v>
      </c>
      <c r="C81" s="116">
        <v>44206.922025462962</v>
      </c>
      <c r="D81" s="116" t="s">
        <v>2500</v>
      </c>
      <c r="E81" s="111">
        <v>6</v>
      </c>
      <c r="F81" s="86" t="str">
        <f>VLOOKUP(E81,VIP!$A$2:$O11301,2,0)</f>
        <v>DRBR006</v>
      </c>
      <c r="G81" s="110" t="str">
        <f>VLOOKUP(E81,'LISTADO ATM'!$A$2:$B$893,2,0)</f>
        <v xml:space="preserve">ATM Plaza WAO San Juan </v>
      </c>
      <c r="H81" s="110" t="str">
        <f>VLOOKUP(E81,VIP!$A$2:$O16222,7,FALSE)</f>
        <v>N/A</v>
      </c>
      <c r="I81" s="110" t="str">
        <f>VLOOKUP(E81,VIP!$A$2:$O8187,8,FALSE)</f>
        <v>N/A</v>
      </c>
      <c r="J81" s="110" t="str">
        <f>VLOOKUP(E81,VIP!$A$2:$O8137,8,FALSE)</f>
        <v>N/A</v>
      </c>
      <c r="K81" s="110" t="str">
        <f>VLOOKUP(E81,VIP!$A$2:$O11711,6,0)</f>
        <v/>
      </c>
      <c r="L81" s="121" t="s">
        <v>2430</v>
      </c>
      <c r="M81" s="117" t="s">
        <v>2473</v>
      </c>
      <c r="N81" s="117" t="s">
        <v>2482</v>
      </c>
      <c r="O81" s="115" t="s">
        <v>2499</v>
      </c>
      <c r="P81" s="117"/>
      <c r="Q81" s="120" t="s">
        <v>2430</v>
      </c>
    </row>
    <row r="82" spans="1:17" s="88" customFormat="1" ht="17.399999999999999" x14ac:dyDescent="0.3">
      <c r="A82" s="86" t="str">
        <f>VLOOKUP(E82,'LISTADO ATM'!$A$2:$C$894,3,0)</f>
        <v>DISTRITO NACIONAL</v>
      </c>
      <c r="B82" s="115">
        <v>335759177</v>
      </c>
      <c r="C82" s="116">
        <v>44206.932685185187</v>
      </c>
      <c r="D82" s="116" t="s">
        <v>2500</v>
      </c>
      <c r="E82" s="111">
        <v>722</v>
      </c>
      <c r="F82" s="86" t="str">
        <f>VLOOKUP(E82,VIP!$A$2:$O11300,2,0)</f>
        <v>DRBR393</v>
      </c>
      <c r="G82" s="110" t="str">
        <f>VLOOKUP(E82,'LISTADO ATM'!$A$2:$B$893,2,0)</f>
        <v xml:space="preserve">ATM Oficina Charles de Gaulle III </v>
      </c>
      <c r="H82" s="110" t="str">
        <f>VLOOKUP(E82,VIP!$A$2:$O16221,7,FALSE)</f>
        <v>Si</v>
      </c>
      <c r="I82" s="110" t="str">
        <f>VLOOKUP(E82,VIP!$A$2:$O8186,8,FALSE)</f>
        <v>Si</v>
      </c>
      <c r="J82" s="110" t="str">
        <f>VLOOKUP(E82,VIP!$A$2:$O8136,8,FALSE)</f>
        <v>Si</v>
      </c>
      <c r="K82" s="110" t="str">
        <f>VLOOKUP(E82,VIP!$A$2:$O11710,6,0)</f>
        <v>SI</v>
      </c>
      <c r="L82" s="121" t="s">
        <v>2430</v>
      </c>
      <c r="M82" s="117" t="s">
        <v>2473</v>
      </c>
      <c r="N82" s="117" t="s">
        <v>2482</v>
      </c>
      <c r="O82" s="115" t="s">
        <v>2499</v>
      </c>
      <c r="P82" s="117"/>
      <c r="Q82" s="120" t="s">
        <v>2430</v>
      </c>
    </row>
    <row r="83" spans="1:17" s="88" customFormat="1" ht="17.399999999999999" x14ac:dyDescent="0.3">
      <c r="A83" s="86" t="str">
        <f>VLOOKUP(E83,'LISTADO ATM'!$A$2:$C$894,3,0)</f>
        <v>ESTE</v>
      </c>
      <c r="B83" s="115">
        <v>335759178</v>
      </c>
      <c r="C83" s="116">
        <v>44206.943414351852</v>
      </c>
      <c r="D83" s="116" t="s">
        <v>2189</v>
      </c>
      <c r="E83" s="111">
        <v>631</v>
      </c>
      <c r="F83" s="86" t="str">
        <f>VLOOKUP(E83,VIP!$A$2:$O11299,2,0)</f>
        <v>DRBR417</v>
      </c>
      <c r="G83" s="110" t="str">
        <f>VLOOKUP(E83,'LISTADO ATM'!$A$2:$B$893,2,0)</f>
        <v xml:space="preserve">ATM ASOCODEQUI (San Pedro) </v>
      </c>
      <c r="H83" s="110" t="str">
        <f>VLOOKUP(E83,VIP!$A$2:$O16220,7,FALSE)</f>
        <v>Si</v>
      </c>
      <c r="I83" s="110" t="str">
        <f>VLOOKUP(E83,VIP!$A$2:$O8185,8,FALSE)</f>
        <v>Si</v>
      </c>
      <c r="J83" s="110" t="str">
        <f>VLOOKUP(E83,VIP!$A$2:$O8135,8,FALSE)</f>
        <v>Si</v>
      </c>
      <c r="K83" s="110" t="str">
        <f>VLOOKUP(E83,VIP!$A$2:$O11709,6,0)</f>
        <v>NO</v>
      </c>
      <c r="L83" s="121" t="s">
        <v>2228</v>
      </c>
      <c r="M83" s="130" t="s">
        <v>2519</v>
      </c>
      <c r="N83" s="117" t="s">
        <v>2482</v>
      </c>
      <c r="O83" s="115" t="s">
        <v>2485</v>
      </c>
      <c r="P83" s="117"/>
      <c r="Q83" s="130">
        <v>44207.403298611112</v>
      </c>
    </row>
    <row r="84" spans="1:17" s="88" customFormat="1" ht="17.399999999999999" x14ac:dyDescent="0.3">
      <c r="A84" s="86" t="str">
        <f>VLOOKUP(E84,'LISTADO ATM'!$A$2:$C$894,3,0)</f>
        <v>DISTRITO NACIONAL</v>
      </c>
      <c r="B84" s="115">
        <v>335759179</v>
      </c>
      <c r="C84" s="116">
        <v>44206.944097222222</v>
      </c>
      <c r="D84" s="116" t="s">
        <v>2189</v>
      </c>
      <c r="E84" s="111">
        <v>719</v>
      </c>
      <c r="F84" s="86" t="str">
        <f>VLOOKUP(E84,VIP!$A$2:$O11298,2,0)</f>
        <v>DRBR419</v>
      </c>
      <c r="G84" s="110" t="str">
        <f>VLOOKUP(E84,'LISTADO ATM'!$A$2:$B$893,2,0)</f>
        <v xml:space="preserve">ATM Ayuntamiento Municipal San Luís </v>
      </c>
      <c r="H84" s="110" t="str">
        <f>VLOOKUP(E84,VIP!$A$2:$O16219,7,FALSE)</f>
        <v>Si</v>
      </c>
      <c r="I84" s="110" t="str">
        <f>VLOOKUP(E84,VIP!$A$2:$O8184,8,FALSE)</f>
        <v>Si</v>
      </c>
      <c r="J84" s="110" t="str">
        <f>VLOOKUP(E84,VIP!$A$2:$O8134,8,FALSE)</f>
        <v>Si</v>
      </c>
      <c r="K84" s="110" t="str">
        <f>VLOOKUP(E84,VIP!$A$2:$O11708,6,0)</f>
        <v>NO</v>
      </c>
      <c r="L84" s="121" t="s">
        <v>2505</v>
      </c>
      <c r="M84" s="117" t="s">
        <v>2473</v>
      </c>
      <c r="N84" s="117" t="s">
        <v>2482</v>
      </c>
      <c r="O84" s="115" t="s">
        <v>2485</v>
      </c>
      <c r="P84" s="117"/>
      <c r="Q84" s="120" t="s">
        <v>2505</v>
      </c>
    </row>
    <row r="85" spans="1:17" s="88" customFormat="1" ht="17.399999999999999" x14ac:dyDescent="0.3">
      <c r="A85" s="86" t="str">
        <f>VLOOKUP(E85,'LISTADO ATM'!$A$2:$C$894,3,0)</f>
        <v>DISTRITO NACIONAL</v>
      </c>
      <c r="B85" s="115">
        <v>335759180</v>
      </c>
      <c r="C85" s="116">
        <v>44206.951701388891</v>
      </c>
      <c r="D85" s="116" t="s">
        <v>2189</v>
      </c>
      <c r="E85" s="111">
        <v>147</v>
      </c>
      <c r="F85" s="86" t="str">
        <f>VLOOKUP(E85,VIP!$A$2:$O11297,2,0)</f>
        <v>DRBR147</v>
      </c>
      <c r="G85" s="110" t="str">
        <f>VLOOKUP(E85,'LISTADO ATM'!$A$2:$B$893,2,0)</f>
        <v xml:space="preserve">ATM Kiosco Megacentro I </v>
      </c>
      <c r="H85" s="110" t="str">
        <f>VLOOKUP(E85,VIP!$A$2:$O16218,7,FALSE)</f>
        <v>Si</v>
      </c>
      <c r="I85" s="110" t="str">
        <f>VLOOKUP(E85,VIP!$A$2:$O8183,8,FALSE)</f>
        <v>Si</v>
      </c>
      <c r="J85" s="110" t="str">
        <f>VLOOKUP(E85,VIP!$A$2:$O8133,8,FALSE)</f>
        <v>Si</v>
      </c>
      <c r="K85" s="110" t="str">
        <f>VLOOKUP(E85,VIP!$A$2:$O11707,6,0)</f>
        <v>NO</v>
      </c>
      <c r="L85" s="121" t="s">
        <v>2441</v>
      </c>
      <c r="M85" s="130" t="s">
        <v>2519</v>
      </c>
      <c r="N85" s="117" t="s">
        <v>2482</v>
      </c>
      <c r="O85" s="115" t="s">
        <v>2485</v>
      </c>
      <c r="P85" s="117" t="s">
        <v>2497</v>
      </c>
      <c r="Q85" s="130">
        <v>44207.498437499999</v>
      </c>
    </row>
    <row r="86" spans="1:17" s="88" customFormat="1" ht="17.399999999999999" x14ac:dyDescent="0.3">
      <c r="A86" s="86" t="str">
        <f>VLOOKUP(E86,'LISTADO ATM'!$A$2:$C$894,3,0)</f>
        <v>DISTRITO NACIONAL</v>
      </c>
      <c r="B86" s="115" t="s">
        <v>2509</v>
      </c>
      <c r="C86" s="116">
        <v>44207.019432870373</v>
      </c>
      <c r="D86" s="116" t="s">
        <v>2477</v>
      </c>
      <c r="E86" s="111">
        <v>976</v>
      </c>
      <c r="F86" s="86" t="str">
        <f>VLOOKUP(E86,VIP!$A$2:$O11301,2,0)</f>
        <v>DRBR24W</v>
      </c>
      <c r="G86" s="110" t="str">
        <f>VLOOKUP(E86,'LISTADO ATM'!$A$2:$B$893,2,0)</f>
        <v xml:space="preserve">ATM Oficina Diamond Plaza I </v>
      </c>
      <c r="H86" s="110" t="str">
        <f>VLOOKUP(E86,VIP!$A$2:$O16222,7,FALSE)</f>
        <v>Si</v>
      </c>
      <c r="I86" s="110" t="str">
        <f>VLOOKUP(E86,VIP!$A$2:$O8187,8,FALSE)</f>
        <v>Si</v>
      </c>
      <c r="J86" s="110" t="str">
        <f>VLOOKUP(E86,VIP!$A$2:$O8137,8,FALSE)</f>
        <v>Si</v>
      </c>
      <c r="K86" s="110" t="str">
        <f>VLOOKUP(E86,VIP!$A$2:$O11711,6,0)</f>
        <v>NO</v>
      </c>
      <c r="L86" s="121" t="s">
        <v>2430</v>
      </c>
      <c r="M86" s="130" t="s">
        <v>2519</v>
      </c>
      <c r="N86" s="117" t="s">
        <v>2482</v>
      </c>
      <c r="O86" s="115" t="s">
        <v>2484</v>
      </c>
      <c r="P86" s="117"/>
      <c r="Q86" s="130">
        <v>44207.435243055559</v>
      </c>
    </row>
    <row r="87" spans="1:17" s="88" customFormat="1" ht="17.399999999999999" x14ac:dyDescent="0.3">
      <c r="A87" s="86" t="str">
        <f>VLOOKUP(E87,'LISTADO ATM'!$A$2:$C$894,3,0)</f>
        <v>ESTE</v>
      </c>
      <c r="B87" s="115" t="s">
        <v>2508</v>
      </c>
      <c r="C87" s="116">
        <v>44207.022233796299</v>
      </c>
      <c r="D87" s="116" t="s">
        <v>2477</v>
      </c>
      <c r="E87" s="111">
        <v>211</v>
      </c>
      <c r="F87" s="86" t="str">
        <f>VLOOKUP(E87,VIP!$A$2:$O11300,2,0)</f>
        <v>DRBR211</v>
      </c>
      <c r="G87" s="110" t="str">
        <f>VLOOKUP(E87,'LISTADO ATM'!$A$2:$B$893,2,0)</f>
        <v xml:space="preserve">ATM Oficina La Romana I </v>
      </c>
      <c r="H87" s="110" t="str">
        <f>VLOOKUP(E87,VIP!$A$2:$O16221,7,FALSE)</f>
        <v>Si</v>
      </c>
      <c r="I87" s="110" t="str">
        <f>VLOOKUP(E87,VIP!$A$2:$O8186,8,FALSE)</f>
        <v>Si</v>
      </c>
      <c r="J87" s="110" t="str">
        <f>VLOOKUP(E87,VIP!$A$2:$O8136,8,FALSE)</f>
        <v>Si</v>
      </c>
      <c r="K87" s="110" t="str">
        <f>VLOOKUP(E87,VIP!$A$2:$O11710,6,0)</f>
        <v>NO</v>
      </c>
      <c r="L87" s="121" t="s">
        <v>2430</v>
      </c>
      <c r="M87" s="130" t="s">
        <v>2519</v>
      </c>
      <c r="N87" s="117" t="s">
        <v>2482</v>
      </c>
      <c r="O87" s="115" t="s">
        <v>2484</v>
      </c>
      <c r="P87" s="117"/>
      <c r="Q87" s="130">
        <v>44207.405381944445</v>
      </c>
    </row>
    <row r="88" spans="1:17" s="88" customFormat="1" ht="17.399999999999999" x14ac:dyDescent="0.3">
      <c r="A88" s="86" t="str">
        <f>VLOOKUP(E88,'LISTADO ATM'!$A$2:$C$894,3,0)</f>
        <v>DISTRITO NACIONAL</v>
      </c>
      <c r="B88" s="115" t="s">
        <v>2507</v>
      </c>
      <c r="C88" s="116">
        <v>44207.026458333334</v>
      </c>
      <c r="D88" s="116" t="s">
        <v>2477</v>
      </c>
      <c r="E88" s="111">
        <v>958</v>
      </c>
      <c r="F88" s="86" t="str">
        <f>VLOOKUP(E88,VIP!$A$2:$O11299,2,0)</f>
        <v>DRBR958</v>
      </c>
      <c r="G88" s="110" t="str">
        <f>VLOOKUP(E88,'LISTADO ATM'!$A$2:$B$893,2,0)</f>
        <v xml:space="preserve">ATM Olé Aut. San Isidro </v>
      </c>
      <c r="H88" s="110" t="str">
        <f>VLOOKUP(E88,VIP!$A$2:$O16220,7,FALSE)</f>
        <v>Si</v>
      </c>
      <c r="I88" s="110" t="str">
        <f>VLOOKUP(E88,VIP!$A$2:$O8185,8,FALSE)</f>
        <v>Si</v>
      </c>
      <c r="J88" s="110" t="str">
        <f>VLOOKUP(E88,VIP!$A$2:$O8135,8,FALSE)</f>
        <v>Si</v>
      </c>
      <c r="K88" s="110" t="str">
        <f>VLOOKUP(E88,VIP!$A$2:$O11709,6,0)</f>
        <v>NO</v>
      </c>
      <c r="L88" s="121" t="s">
        <v>2430</v>
      </c>
      <c r="M88" s="130" t="s">
        <v>2519</v>
      </c>
      <c r="N88" s="117" t="s">
        <v>2482</v>
      </c>
      <c r="O88" s="115" t="s">
        <v>2484</v>
      </c>
      <c r="P88" s="117"/>
      <c r="Q88" s="130">
        <v>44207.617881944447</v>
      </c>
    </row>
    <row r="89" spans="1:17" ht="17.399999999999999" x14ac:dyDescent="0.3">
      <c r="A89" s="86" t="str">
        <f>VLOOKUP(E89,'LISTADO ATM'!$A$2:$C$894,3,0)</f>
        <v>DISTRITO NACIONAL</v>
      </c>
      <c r="B89" s="115" t="s">
        <v>2518</v>
      </c>
      <c r="C89" s="116">
        <v>44207.305104166669</v>
      </c>
      <c r="D89" s="116" t="s">
        <v>2189</v>
      </c>
      <c r="E89" s="111">
        <v>476</v>
      </c>
      <c r="F89" s="86" t="str">
        <f>VLOOKUP(E89,VIP!$A$2:$O11333,2,0)</f>
        <v>DRBR476</v>
      </c>
      <c r="G89" s="110" t="str">
        <f>VLOOKUP(E89,'LISTADO ATM'!$A$2:$B$893,2,0)</f>
        <v xml:space="preserve">ATM Multicentro La Sirena Las Caobas </v>
      </c>
      <c r="H89" s="110" t="str">
        <f>VLOOKUP(E89,VIP!$A$2:$O16254,7,FALSE)</f>
        <v>Si</v>
      </c>
      <c r="I89" s="110" t="str">
        <f>VLOOKUP(E89,VIP!$A$2:$O8219,8,FALSE)</f>
        <v>Si</v>
      </c>
      <c r="J89" s="110" t="str">
        <f>VLOOKUP(E89,VIP!$A$2:$O8169,8,FALSE)</f>
        <v>Si</v>
      </c>
      <c r="K89" s="110" t="str">
        <f>VLOOKUP(E89,VIP!$A$2:$O11743,6,0)</f>
        <v>SI</v>
      </c>
      <c r="L89" s="121" t="s">
        <v>2228</v>
      </c>
      <c r="M89" s="130" t="s">
        <v>2519</v>
      </c>
      <c r="N89" s="117" t="s">
        <v>2482</v>
      </c>
      <c r="O89" s="115" t="s">
        <v>2485</v>
      </c>
      <c r="P89" s="117"/>
      <c r="Q89" s="130">
        <v>44207.549131944441</v>
      </c>
    </row>
    <row r="90" spans="1:17" ht="17.399999999999999" x14ac:dyDescent="0.3">
      <c r="A90" s="86" t="str">
        <f>VLOOKUP(E90,'LISTADO ATM'!$A$2:$C$894,3,0)</f>
        <v>DISTRITO NACIONAL</v>
      </c>
      <c r="B90" s="115" t="s">
        <v>2517</v>
      </c>
      <c r="C90" s="116">
        <v>44207.306712962964</v>
      </c>
      <c r="D90" s="116" t="s">
        <v>2189</v>
      </c>
      <c r="E90" s="111">
        <v>240</v>
      </c>
      <c r="F90" s="86" t="str">
        <f>VLOOKUP(E90,VIP!$A$2:$O11332,2,0)</f>
        <v>DRBR24D</v>
      </c>
      <c r="G90" s="110" t="str">
        <f>VLOOKUP(E90,'LISTADO ATM'!$A$2:$B$893,2,0)</f>
        <v xml:space="preserve">ATM Oficina Carrefour I </v>
      </c>
      <c r="H90" s="110" t="str">
        <f>VLOOKUP(E90,VIP!$A$2:$O16253,7,FALSE)</f>
        <v>Si</v>
      </c>
      <c r="I90" s="110" t="str">
        <f>VLOOKUP(E90,VIP!$A$2:$O8218,8,FALSE)</f>
        <v>Si</v>
      </c>
      <c r="J90" s="110" t="str">
        <f>VLOOKUP(E90,VIP!$A$2:$O8168,8,FALSE)</f>
        <v>Si</v>
      </c>
      <c r="K90" s="110" t="str">
        <f>VLOOKUP(E90,VIP!$A$2:$O11742,6,0)</f>
        <v>SI</v>
      </c>
      <c r="L90" s="121" t="s">
        <v>2228</v>
      </c>
      <c r="M90" s="130" t="s">
        <v>2519</v>
      </c>
      <c r="N90" s="117" t="s">
        <v>2482</v>
      </c>
      <c r="O90" s="115" t="s">
        <v>2485</v>
      </c>
      <c r="P90" s="117"/>
      <c r="Q90" s="130">
        <v>44207.484548611108</v>
      </c>
    </row>
    <row r="91" spans="1:17" ht="17.399999999999999" x14ac:dyDescent="0.3">
      <c r="A91" s="86" t="str">
        <f>VLOOKUP(E91,'LISTADO ATM'!$A$2:$C$894,3,0)</f>
        <v>DISTRITO NACIONAL</v>
      </c>
      <c r="B91" s="115" t="s">
        <v>2516</v>
      </c>
      <c r="C91" s="116">
        <v>44207.312060185184</v>
      </c>
      <c r="D91" s="116" t="s">
        <v>2189</v>
      </c>
      <c r="E91" s="111">
        <v>37</v>
      </c>
      <c r="F91" s="86" t="str">
        <f>VLOOKUP(E91,VIP!$A$2:$O11331,2,0)</f>
        <v>DRBR037</v>
      </c>
      <c r="G91" s="110" t="str">
        <f>VLOOKUP(E91,'LISTADO ATM'!$A$2:$B$893,2,0)</f>
        <v xml:space="preserve">ATM Oficina Villa Mella </v>
      </c>
      <c r="H91" s="110" t="str">
        <f>VLOOKUP(E91,VIP!$A$2:$O16252,7,FALSE)</f>
        <v>Si</v>
      </c>
      <c r="I91" s="110" t="str">
        <f>VLOOKUP(E91,VIP!$A$2:$O8217,8,FALSE)</f>
        <v>Si</v>
      </c>
      <c r="J91" s="110" t="str">
        <f>VLOOKUP(E91,VIP!$A$2:$O8167,8,FALSE)</f>
        <v>Si</v>
      </c>
      <c r="K91" s="110" t="str">
        <f>VLOOKUP(E91,VIP!$A$2:$O11741,6,0)</f>
        <v>SI</v>
      </c>
      <c r="L91" s="121" t="s">
        <v>2228</v>
      </c>
      <c r="M91" s="117" t="s">
        <v>2473</v>
      </c>
      <c r="N91" s="117" t="s">
        <v>2482</v>
      </c>
      <c r="O91" s="115" t="s">
        <v>2485</v>
      </c>
      <c r="P91" s="117"/>
      <c r="Q91" s="120" t="s">
        <v>2228</v>
      </c>
    </row>
    <row r="92" spans="1:17" ht="17.399999999999999" x14ac:dyDescent="0.3">
      <c r="A92" s="86" t="str">
        <f>VLOOKUP(E92,'LISTADO ATM'!$A$2:$C$894,3,0)</f>
        <v>NORTE</v>
      </c>
      <c r="B92" s="115" t="s">
        <v>2515</v>
      </c>
      <c r="C92" s="116">
        <v>44207.312685185185</v>
      </c>
      <c r="D92" s="116" t="s">
        <v>2190</v>
      </c>
      <c r="E92" s="111">
        <v>253</v>
      </c>
      <c r="F92" s="86" t="str">
        <f>VLOOKUP(E92,VIP!$A$2:$O11330,2,0)</f>
        <v>DRBR253</v>
      </c>
      <c r="G92" s="110" t="str">
        <f>VLOOKUP(E92,'LISTADO ATM'!$A$2:$B$893,2,0)</f>
        <v xml:space="preserve">ATM Centro Cuesta Nacional (Santiago) </v>
      </c>
      <c r="H92" s="110" t="str">
        <f>VLOOKUP(E92,VIP!$A$2:$O16251,7,FALSE)</f>
        <v>Si</v>
      </c>
      <c r="I92" s="110" t="str">
        <f>VLOOKUP(E92,VIP!$A$2:$O8216,8,FALSE)</f>
        <v>Si</v>
      </c>
      <c r="J92" s="110" t="str">
        <f>VLOOKUP(E92,VIP!$A$2:$O8166,8,FALSE)</f>
        <v>Si</v>
      </c>
      <c r="K92" s="110" t="str">
        <f>VLOOKUP(E92,VIP!$A$2:$O11740,6,0)</f>
        <v>NO</v>
      </c>
      <c r="L92" s="121" t="s">
        <v>2228</v>
      </c>
      <c r="M92" s="130" t="s">
        <v>2519</v>
      </c>
      <c r="N92" s="117" t="s">
        <v>2482</v>
      </c>
      <c r="O92" s="115" t="s">
        <v>2483</v>
      </c>
      <c r="P92" s="117"/>
      <c r="Q92" s="130">
        <v>44207.585243055553</v>
      </c>
    </row>
    <row r="93" spans="1:17" ht="17.399999999999999" x14ac:dyDescent="0.3">
      <c r="A93" s="86" t="str">
        <f>VLOOKUP(E93,'LISTADO ATM'!$A$2:$C$894,3,0)</f>
        <v>NORTE</v>
      </c>
      <c r="B93" s="115" t="s">
        <v>2514</v>
      </c>
      <c r="C93" s="116">
        <v>44207.313055555554</v>
      </c>
      <c r="D93" s="116" t="s">
        <v>2190</v>
      </c>
      <c r="E93" s="111">
        <v>262</v>
      </c>
      <c r="F93" s="86" t="str">
        <f>VLOOKUP(E93,VIP!$A$2:$O11329,2,0)</f>
        <v>DRBR262</v>
      </c>
      <c r="G93" s="110" t="str">
        <f>VLOOKUP(E93,'LISTADO ATM'!$A$2:$B$893,2,0)</f>
        <v xml:space="preserve">ATM Oficina Obras Públicas (Santiago) </v>
      </c>
      <c r="H93" s="110" t="str">
        <f>VLOOKUP(E93,VIP!$A$2:$O16250,7,FALSE)</f>
        <v>Si</v>
      </c>
      <c r="I93" s="110" t="str">
        <f>VLOOKUP(E93,VIP!$A$2:$O8215,8,FALSE)</f>
        <v>Si</v>
      </c>
      <c r="J93" s="110" t="str">
        <f>VLOOKUP(E93,VIP!$A$2:$O8165,8,FALSE)</f>
        <v>Si</v>
      </c>
      <c r="K93" s="110" t="str">
        <f>VLOOKUP(E93,VIP!$A$2:$O11739,6,0)</f>
        <v>SI</v>
      </c>
      <c r="L93" s="121" t="s">
        <v>2228</v>
      </c>
      <c r="M93" s="130" t="s">
        <v>2519</v>
      </c>
      <c r="N93" s="117" t="s">
        <v>2482</v>
      </c>
      <c r="O93" s="115" t="s">
        <v>2483</v>
      </c>
      <c r="P93" s="117"/>
      <c r="Q93" s="130">
        <v>44207.494270833333</v>
      </c>
    </row>
    <row r="94" spans="1:17" ht="17.399999999999999" x14ac:dyDescent="0.3">
      <c r="A94" s="86" t="str">
        <f>VLOOKUP(E94,'LISTADO ATM'!$A$2:$C$894,3,0)</f>
        <v>DISTRITO NACIONAL</v>
      </c>
      <c r="B94" s="115" t="s">
        <v>2513</v>
      </c>
      <c r="C94" s="116">
        <v>44207.313842592594</v>
      </c>
      <c r="D94" s="116" t="s">
        <v>2189</v>
      </c>
      <c r="E94" s="111">
        <v>915</v>
      </c>
      <c r="F94" s="86" t="str">
        <f>VLOOKUP(E94,VIP!$A$2:$O11328,2,0)</f>
        <v>DRBR24F</v>
      </c>
      <c r="G94" s="110" t="str">
        <f>VLOOKUP(E94,'LISTADO ATM'!$A$2:$B$893,2,0)</f>
        <v xml:space="preserve">ATM Multicentro La Sirena Aut. Duarte </v>
      </c>
      <c r="H94" s="110" t="str">
        <f>VLOOKUP(E94,VIP!$A$2:$O16249,7,FALSE)</f>
        <v>Si</v>
      </c>
      <c r="I94" s="110" t="str">
        <f>VLOOKUP(E94,VIP!$A$2:$O8214,8,FALSE)</f>
        <v>Si</v>
      </c>
      <c r="J94" s="110" t="str">
        <f>VLOOKUP(E94,VIP!$A$2:$O8164,8,FALSE)</f>
        <v>Si</v>
      </c>
      <c r="K94" s="110" t="str">
        <f>VLOOKUP(E94,VIP!$A$2:$O11738,6,0)</f>
        <v>SI</v>
      </c>
      <c r="L94" s="121" t="s">
        <v>2228</v>
      </c>
      <c r="M94" s="130" t="s">
        <v>2519</v>
      </c>
      <c r="N94" s="117" t="s">
        <v>2482</v>
      </c>
      <c r="O94" s="115" t="s">
        <v>2485</v>
      </c>
      <c r="P94" s="117"/>
      <c r="Q94" s="130">
        <v>44207.494270833333</v>
      </c>
    </row>
    <row r="95" spans="1:17" ht="17.399999999999999" x14ac:dyDescent="0.3">
      <c r="A95" s="86" t="str">
        <f>VLOOKUP(E95,'LISTADO ATM'!$A$2:$C$894,3,0)</f>
        <v>DISTRITO NACIONAL</v>
      </c>
      <c r="B95" s="115" t="s">
        <v>2512</v>
      </c>
      <c r="C95" s="116">
        <v>44207.314398148148</v>
      </c>
      <c r="D95" s="116" t="s">
        <v>2189</v>
      </c>
      <c r="E95" s="111">
        <v>321</v>
      </c>
      <c r="F95" s="86" t="str">
        <f>VLOOKUP(E95,VIP!$A$2:$O11327,2,0)</f>
        <v>DRBR321</v>
      </c>
      <c r="G95" s="110" t="str">
        <f>VLOOKUP(E95,'LISTADO ATM'!$A$2:$B$893,2,0)</f>
        <v xml:space="preserve">ATM Oficina Jiménez Moya I </v>
      </c>
      <c r="H95" s="110" t="str">
        <f>VLOOKUP(E95,VIP!$A$2:$O16248,7,FALSE)</f>
        <v>Si</v>
      </c>
      <c r="I95" s="110" t="str">
        <f>VLOOKUP(E95,VIP!$A$2:$O8213,8,FALSE)</f>
        <v>Si</v>
      </c>
      <c r="J95" s="110" t="str">
        <f>VLOOKUP(E95,VIP!$A$2:$O8163,8,FALSE)</f>
        <v>Si</v>
      </c>
      <c r="K95" s="110" t="str">
        <f>VLOOKUP(E95,VIP!$A$2:$O11737,6,0)</f>
        <v>NO</v>
      </c>
      <c r="L95" s="121" t="s">
        <v>2228</v>
      </c>
      <c r="M95" s="117" t="s">
        <v>2473</v>
      </c>
      <c r="N95" s="117" t="s">
        <v>2482</v>
      </c>
      <c r="O95" s="115" t="s">
        <v>2485</v>
      </c>
      <c r="P95" s="117"/>
      <c r="Q95" s="120" t="s">
        <v>2228</v>
      </c>
    </row>
    <row r="96" spans="1:17" ht="17.399999999999999" x14ac:dyDescent="0.3">
      <c r="A96" s="86" t="str">
        <f>VLOOKUP(E96,'LISTADO ATM'!$A$2:$C$894,3,0)</f>
        <v>DISTRITO NACIONAL</v>
      </c>
      <c r="B96" s="115" t="s">
        <v>2511</v>
      </c>
      <c r="C96" s="116">
        <v>44207.31931712963</v>
      </c>
      <c r="D96" s="116" t="s">
        <v>2189</v>
      </c>
      <c r="E96" s="111">
        <v>884</v>
      </c>
      <c r="F96" s="86" t="str">
        <f>VLOOKUP(E96,VIP!$A$2:$O11326,2,0)</f>
        <v>DRBR884</v>
      </c>
      <c r="G96" s="110" t="str">
        <f>VLOOKUP(E96,'LISTADO ATM'!$A$2:$B$893,2,0)</f>
        <v xml:space="preserve">ATM UNP Olé Sabana Perdida </v>
      </c>
      <c r="H96" s="110" t="str">
        <f>VLOOKUP(E96,VIP!$A$2:$O16247,7,FALSE)</f>
        <v>Si</v>
      </c>
      <c r="I96" s="110" t="str">
        <f>VLOOKUP(E96,VIP!$A$2:$O8212,8,FALSE)</f>
        <v>Si</v>
      </c>
      <c r="J96" s="110" t="str">
        <f>VLOOKUP(E96,VIP!$A$2:$O8162,8,FALSE)</f>
        <v>Si</v>
      </c>
      <c r="K96" s="110" t="str">
        <f>VLOOKUP(E96,VIP!$A$2:$O11736,6,0)</f>
        <v>NO</v>
      </c>
      <c r="L96" s="121" t="s">
        <v>2463</v>
      </c>
      <c r="M96" s="130" t="s">
        <v>2519</v>
      </c>
      <c r="N96" s="117" t="s">
        <v>2482</v>
      </c>
      <c r="O96" s="115" t="s">
        <v>2485</v>
      </c>
      <c r="P96" s="117"/>
      <c r="Q96" s="130">
        <v>44207.44635416667</v>
      </c>
    </row>
    <row r="97" spans="1:17" ht="17.399999999999999" x14ac:dyDescent="0.3">
      <c r="A97" s="86" t="str">
        <f>VLOOKUP(E97,'LISTADO ATM'!$A$2:$C$894,3,0)</f>
        <v>NORTE</v>
      </c>
      <c r="B97" s="115" t="s">
        <v>2510</v>
      </c>
      <c r="C97" s="116">
        <v>44207.319722222222</v>
      </c>
      <c r="D97" s="116" t="s">
        <v>2190</v>
      </c>
      <c r="E97" s="111">
        <v>432</v>
      </c>
      <c r="F97" s="86" t="str">
        <f>VLOOKUP(E97,VIP!$A$2:$O11325,2,0)</f>
        <v>DRBR432</v>
      </c>
      <c r="G97" s="110" t="str">
        <f>VLOOKUP(E97,'LISTADO ATM'!$A$2:$B$893,2,0)</f>
        <v xml:space="preserve">ATM Oficina Puerto Plata II </v>
      </c>
      <c r="H97" s="110" t="str">
        <f>VLOOKUP(E97,VIP!$A$2:$O16246,7,FALSE)</f>
        <v>Si</v>
      </c>
      <c r="I97" s="110" t="str">
        <f>VLOOKUP(E97,VIP!$A$2:$O8211,8,FALSE)</f>
        <v>Si</v>
      </c>
      <c r="J97" s="110" t="str">
        <f>VLOOKUP(E97,VIP!$A$2:$O8161,8,FALSE)</f>
        <v>Si</v>
      </c>
      <c r="K97" s="110" t="str">
        <f>VLOOKUP(E97,VIP!$A$2:$O11735,6,0)</f>
        <v>SI</v>
      </c>
      <c r="L97" s="121" t="s">
        <v>2463</v>
      </c>
      <c r="M97" s="130" t="s">
        <v>2519</v>
      </c>
      <c r="N97" s="117" t="s">
        <v>2482</v>
      </c>
      <c r="O97" s="115" t="s">
        <v>2483</v>
      </c>
      <c r="P97" s="117"/>
      <c r="Q97" s="130">
        <v>44207.407465277778</v>
      </c>
    </row>
    <row r="98" spans="1:17" ht="17.399999999999999" x14ac:dyDescent="0.3">
      <c r="A98" s="86" t="str">
        <f>VLOOKUP(E98,'LISTADO ATM'!$A$2:$C$894,3,0)</f>
        <v>DISTRITO NACIONAL</v>
      </c>
      <c r="B98" s="115" t="s">
        <v>2541</v>
      </c>
      <c r="C98" s="116">
        <v>44207.325706018521</v>
      </c>
      <c r="D98" s="116" t="s">
        <v>2500</v>
      </c>
      <c r="E98" s="111">
        <v>911</v>
      </c>
      <c r="F98" s="86" t="str">
        <f>VLOOKUP(E98,VIP!$A$2:$O11347,2,0)</f>
        <v>DRBR911</v>
      </c>
      <c r="G98" s="110" t="str">
        <f>VLOOKUP(E98,'LISTADO ATM'!$A$2:$B$893,2,0)</f>
        <v xml:space="preserve">ATM Oficina Venezuela II </v>
      </c>
      <c r="H98" s="110" t="str">
        <f>VLOOKUP(E98,VIP!$A$2:$O16268,7,FALSE)</f>
        <v>Si</v>
      </c>
      <c r="I98" s="110" t="str">
        <f>VLOOKUP(E98,VIP!$A$2:$O8233,8,FALSE)</f>
        <v>Si</v>
      </c>
      <c r="J98" s="110" t="str">
        <f>VLOOKUP(E98,VIP!$A$2:$O8183,8,FALSE)</f>
        <v>Si</v>
      </c>
      <c r="K98" s="110" t="str">
        <f>VLOOKUP(E98,VIP!$A$2:$O11757,6,0)</f>
        <v>SI</v>
      </c>
      <c r="L98" s="121" t="s">
        <v>2466</v>
      </c>
      <c r="M98" s="130" t="s">
        <v>2519</v>
      </c>
      <c r="N98" s="117" t="s">
        <v>2482</v>
      </c>
      <c r="O98" s="115" t="s">
        <v>2499</v>
      </c>
      <c r="P98" s="117"/>
      <c r="Q98" s="130">
        <v>44207.49496527778</v>
      </c>
    </row>
    <row r="99" spans="1:17" ht="17.399999999999999" x14ac:dyDescent="0.3">
      <c r="A99" s="86" t="str">
        <f>VLOOKUP(E99,'LISTADO ATM'!$A$2:$C$894,3,0)</f>
        <v>ESTE</v>
      </c>
      <c r="B99" s="115" t="s">
        <v>2540</v>
      </c>
      <c r="C99" s="116">
        <v>44207.333564814813</v>
      </c>
      <c r="D99" s="116" t="s">
        <v>2500</v>
      </c>
      <c r="E99" s="111">
        <v>912</v>
      </c>
      <c r="F99" s="86" t="str">
        <f>VLOOKUP(E99,VIP!$A$2:$O11346,2,0)</f>
        <v>DRBR973</v>
      </c>
      <c r="G99" s="110" t="str">
        <f>VLOOKUP(E99,'LISTADO ATM'!$A$2:$B$893,2,0)</f>
        <v xml:space="preserve">ATM Oficina San Pedro II </v>
      </c>
      <c r="H99" s="110" t="str">
        <f>VLOOKUP(E99,VIP!$A$2:$O16267,7,FALSE)</f>
        <v>Si</v>
      </c>
      <c r="I99" s="110" t="str">
        <f>VLOOKUP(E99,VIP!$A$2:$O8232,8,FALSE)</f>
        <v>Si</v>
      </c>
      <c r="J99" s="110" t="str">
        <f>VLOOKUP(E99,VIP!$A$2:$O8182,8,FALSE)</f>
        <v>Si</v>
      </c>
      <c r="K99" s="110" t="str">
        <f>VLOOKUP(E99,VIP!$A$2:$O11756,6,0)</f>
        <v>SI</v>
      </c>
      <c r="L99" s="121" t="s">
        <v>2430</v>
      </c>
      <c r="M99" s="130" t="s">
        <v>2519</v>
      </c>
      <c r="N99" s="117" t="s">
        <v>2482</v>
      </c>
      <c r="O99" s="115" t="s">
        <v>2499</v>
      </c>
      <c r="P99" s="117"/>
      <c r="Q99" s="130">
        <v>44207.501215277778</v>
      </c>
    </row>
    <row r="100" spans="1:17" ht="17.399999999999999" x14ac:dyDescent="0.3">
      <c r="A100" s="86" t="str">
        <f>VLOOKUP(E100,'LISTADO ATM'!$A$2:$C$894,3,0)</f>
        <v>DISTRITO NACIONAL</v>
      </c>
      <c r="B100" s="115" t="s">
        <v>2539</v>
      </c>
      <c r="C100" s="116">
        <v>44207.334155092591</v>
      </c>
      <c r="D100" s="116" t="s">
        <v>2189</v>
      </c>
      <c r="E100" s="111">
        <v>12</v>
      </c>
      <c r="F100" s="86" t="str">
        <f>VLOOKUP(E100,VIP!$A$2:$O11345,2,0)</f>
        <v>DRBR012</v>
      </c>
      <c r="G100" s="110" t="str">
        <f>VLOOKUP(E100,'LISTADO ATM'!$A$2:$B$893,2,0)</f>
        <v xml:space="preserve">ATM Comercial Ganadera (San Isidro) </v>
      </c>
      <c r="H100" s="110" t="str">
        <f>VLOOKUP(E100,VIP!$A$2:$O16266,7,FALSE)</f>
        <v>Si</v>
      </c>
      <c r="I100" s="110" t="str">
        <f>VLOOKUP(E100,VIP!$A$2:$O8231,8,FALSE)</f>
        <v>No</v>
      </c>
      <c r="J100" s="110" t="str">
        <f>VLOOKUP(E100,VIP!$A$2:$O8181,8,FALSE)</f>
        <v>No</v>
      </c>
      <c r="K100" s="110" t="str">
        <f>VLOOKUP(E100,VIP!$A$2:$O11755,6,0)</f>
        <v>NO</v>
      </c>
      <c r="L100" s="121" t="s">
        <v>2463</v>
      </c>
      <c r="M100" s="130" t="s">
        <v>2519</v>
      </c>
      <c r="N100" s="117" t="s">
        <v>2482</v>
      </c>
      <c r="O100" s="115" t="s">
        <v>2485</v>
      </c>
      <c r="P100" s="117"/>
      <c r="Q100" s="130">
        <v>44207.542187500003</v>
      </c>
    </row>
    <row r="101" spans="1:17" ht="17.399999999999999" x14ac:dyDescent="0.3">
      <c r="A101" s="86" t="str">
        <f>VLOOKUP(E101,'LISTADO ATM'!$A$2:$C$894,3,0)</f>
        <v>DISTRITO NACIONAL</v>
      </c>
      <c r="B101" s="115" t="s">
        <v>2538</v>
      </c>
      <c r="C101" s="116">
        <v>44207.335578703707</v>
      </c>
      <c r="D101" s="116" t="s">
        <v>2189</v>
      </c>
      <c r="E101" s="111">
        <v>487</v>
      </c>
      <c r="F101" s="86" t="str">
        <f>VLOOKUP(E101,VIP!$A$2:$O11344,2,0)</f>
        <v>DRBR487</v>
      </c>
      <c r="G101" s="110" t="str">
        <f>VLOOKUP(E101,'LISTADO ATM'!$A$2:$B$893,2,0)</f>
        <v xml:space="preserve">ATM Olé Hainamosa </v>
      </c>
      <c r="H101" s="110" t="str">
        <f>VLOOKUP(E101,VIP!$A$2:$O16265,7,FALSE)</f>
        <v>Si</v>
      </c>
      <c r="I101" s="110" t="str">
        <f>VLOOKUP(E101,VIP!$A$2:$O8230,8,FALSE)</f>
        <v>Si</v>
      </c>
      <c r="J101" s="110" t="str">
        <f>VLOOKUP(E101,VIP!$A$2:$O8180,8,FALSE)</f>
        <v>Si</v>
      </c>
      <c r="K101" s="110" t="str">
        <f>VLOOKUP(E101,VIP!$A$2:$O11754,6,0)</f>
        <v>SI</v>
      </c>
      <c r="L101" s="121" t="s">
        <v>2228</v>
      </c>
      <c r="M101" s="130" t="s">
        <v>2519</v>
      </c>
      <c r="N101" s="117" t="s">
        <v>2482</v>
      </c>
      <c r="O101" s="115" t="s">
        <v>2485</v>
      </c>
      <c r="P101" s="117"/>
      <c r="Q101" s="130">
        <v>44207.616493055553</v>
      </c>
    </row>
    <row r="102" spans="1:17" ht="17.399999999999999" x14ac:dyDescent="0.3">
      <c r="A102" s="86" t="str">
        <f>VLOOKUP(E102,'LISTADO ATM'!$A$2:$C$894,3,0)</f>
        <v>DISTRITO NACIONAL</v>
      </c>
      <c r="B102" s="115" t="s">
        <v>2537</v>
      </c>
      <c r="C102" s="116">
        <v>44207.336273148147</v>
      </c>
      <c r="D102" s="116" t="s">
        <v>2189</v>
      </c>
      <c r="E102" s="111">
        <v>488</v>
      </c>
      <c r="F102" s="86" t="str">
        <f>VLOOKUP(E102,VIP!$A$2:$O11343,2,0)</f>
        <v>DRBR488</v>
      </c>
      <c r="G102" s="110" t="str">
        <f>VLOOKUP(E102,'LISTADO ATM'!$A$2:$B$893,2,0)</f>
        <v xml:space="preserve">ATM Aeropuerto El Higuero </v>
      </c>
      <c r="H102" s="110" t="str">
        <f>VLOOKUP(E102,VIP!$A$2:$O16264,7,FALSE)</f>
        <v>Si</v>
      </c>
      <c r="I102" s="110" t="str">
        <f>VLOOKUP(E102,VIP!$A$2:$O8229,8,FALSE)</f>
        <v>Si</v>
      </c>
      <c r="J102" s="110" t="str">
        <f>VLOOKUP(E102,VIP!$A$2:$O8179,8,FALSE)</f>
        <v>Si</v>
      </c>
      <c r="K102" s="110" t="str">
        <f>VLOOKUP(E102,VIP!$A$2:$O11753,6,0)</f>
        <v>NO</v>
      </c>
      <c r="L102" s="121" t="s">
        <v>2228</v>
      </c>
      <c r="M102" s="130" t="s">
        <v>2519</v>
      </c>
      <c r="N102" s="117" t="s">
        <v>2482</v>
      </c>
      <c r="O102" s="115" t="s">
        <v>2485</v>
      </c>
      <c r="P102" s="117"/>
      <c r="Q102" s="130">
        <v>44207.552604166667</v>
      </c>
    </row>
    <row r="103" spans="1:17" ht="17.399999999999999" x14ac:dyDescent="0.3">
      <c r="A103" s="86" t="str">
        <f>VLOOKUP(E103,'LISTADO ATM'!$A$2:$C$894,3,0)</f>
        <v>NORTE</v>
      </c>
      <c r="B103" s="115" t="s">
        <v>2536</v>
      </c>
      <c r="C103" s="116">
        <v>44207.338900462964</v>
      </c>
      <c r="D103" s="116" t="s">
        <v>2480</v>
      </c>
      <c r="E103" s="111">
        <v>716</v>
      </c>
      <c r="F103" s="86" t="str">
        <f>VLOOKUP(E103,VIP!$A$2:$O11342,2,0)</f>
        <v>DRBR340</v>
      </c>
      <c r="G103" s="110" t="str">
        <f>VLOOKUP(E103,'LISTADO ATM'!$A$2:$B$893,2,0)</f>
        <v xml:space="preserve">ATM Oficina Zona Franca (Santiago) </v>
      </c>
      <c r="H103" s="110" t="str">
        <f>VLOOKUP(E103,VIP!$A$2:$O16263,7,FALSE)</f>
        <v>Si</v>
      </c>
      <c r="I103" s="110" t="str">
        <f>VLOOKUP(E103,VIP!$A$2:$O8228,8,FALSE)</f>
        <v>Si</v>
      </c>
      <c r="J103" s="110" t="str">
        <f>VLOOKUP(E103,VIP!$A$2:$O8178,8,FALSE)</f>
        <v>Si</v>
      </c>
      <c r="K103" s="110" t="str">
        <f>VLOOKUP(E103,VIP!$A$2:$O11752,6,0)</f>
        <v>SI</v>
      </c>
      <c r="L103" s="121" t="s">
        <v>2430</v>
      </c>
      <c r="M103" s="117" t="s">
        <v>2473</v>
      </c>
      <c r="N103" s="117" t="s">
        <v>2482</v>
      </c>
      <c r="O103" s="115" t="s">
        <v>2486</v>
      </c>
      <c r="P103" s="117"/>
      <c r="Q103" s="120" t="s">
        <v>2430</v>
      </c>
    </row>
    <row r="104" spans="1:17" ht="17.399999999999999" x14ac:dyDescent="0.3">
      <c r="A104" s="86" t="str">
        <f>VLOOKUP(E104,'LISTADO ATM'!$A$2:$C$894,3,0)</f>
        <v>DISTRITO NACIONAL</v>
      </c>
      <c r="B104" s="115" t="s">
        <v>2535</v>
      </c>
      <c r="C104" s="116">
        <v>44207.347222222219</v>
      </c>
      <c r="D104" s="116" t="s">
        <v>2189</v>
      </c>
      <c r="E104" s="111">
        <v>152</v>
      </c>
      <c r="F104" s="86" t="str">
        <f>VLOOKUP(E104,VIP!$A$2:$O11341,2,0)</f>
        <v>DRBR152</v>
      </c>
      <c r="G104" s="110" t="str">
        <f>VLOOKUP(E104,'LISTADO ATM'!$A$2:$B$893,2,0)</f>
        <v xml:space="preserve">ATM Kiosco Megacentro II </v>
      </c>
      <c r="H104" s="110" t="str">
        <f>VLOOKUP(E104,VIP!$A$2:$O16262,7,FALSE)</f>
        <v>Si</v>
      </c>
      <c r="I104" s="110" t="str">
        <f>VLOOKUP(E104,VIP!$A$2:$O8227,8,FALSE)</f>
        <v>Si</v>
      </c>
      <c r="J104" s="110" t="str">
        <f>VLOOKUP(E104,VIP!$A$2:$O8177,8,FALSE)</f>
        <v>Si</v>
      </c>
      <c r="K104" s="110" t="str">
        <f>VLOOKUP(E104,VIP!$A$2:$O11751,6,0)</f>
        <v>NO</v>
      </c>
      <c r="L104" s="121" t="s">
        <v>2228</v>
      </c>
      <c r="M104" s="130" t="s">
        <v>2519</v>
      </c>
      <c r="N104" s="117" t="s">
        <v>2482</v>
      </c>
      <c r="O104" s="115" t="s">
        <v>2485</v>
      </c>
      <c r="P104" s="117"/>
      <c r="Q104" s="130">
        <v>44207.490798611114</v>
      </c>
    </row>
    <row r="105" spans="1:17" ht="17.399999999999999" x14ac:dyDescent="0.3">
      <c r="A105" s="86" t="str">
        <f>VLOOKUP(E105,'LISTADO ATM'!$A$2:$C$894,3,0)</f>
        <v>DISTRITO NACIONAL</v>
      </c>
      <c r="B105" s="115" t="s">
        <v>2534</v>
      </c>
      <c r="C105" s="116">
        <v>44207.351620370369</v>
      </c>
      <c r="D105" s="116" t="s">
        <v>2189</v>
      </c>
      <c r="E105" s="111">
        <v>939</v>
      </c>
      <c r="F105" s="86" t="str">
        <f>VLOOKUP(E105,VIP!$A$2:$O11340,2,0)</f>
        <v>DRBR939</v>
      </c>
      <c r="G105" s="110" t="str">
        <f>VLOOKUP(E105,'LISTADO ATM'!$A$2:$B$893,2,0)</f>
        <v xml:space="preserve">ATM Estación Texaco Máximo Gómez </v>
      </c>
      <c r="H105" s="110" t="str">
        <f>VLOOKUP(E105,VIP!$A$2:$O16261,7,FALSE)</f>
        <v>Si</v>
      </c>
      <c r="I105" s="110" t="str">
        <f>VLOOKUP(E105,VIP!$A$2:$O8226,8,FALSE)</f>
        <v>Si</v>
      </c>
      <c r="J105" s="110" t="str">
        <f>VLOOKUP(E105,VIP!$A$2:$O8176,8,FALSE)</f>
        <v>Si</v>
      </c>
      <c r="K105" s="110" t="str">
        <f>VLOOKUP(E105,VIP!$A$2:$O11750,6,0)</f>
        <v>NO</v>
      </c>
      <c r="L105" s="121" t="s">
        <v>2228</v>
      </c>
      <c r="M105" s="117" t="s">
        <v>2473</v>
      </c>
      <c r="N105" s="117" t="s">
        <v>2482</v>
      </c>
      <c r="O105" s="115" t="s">
        <v>2485</v>
      </c>
      <c r="P105" s="117"/>
      <c r="Q105" s="120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15" t="s">
        <v>2533</v>
      </c>
      <c r="C106" s="116">
        <v>44207.359537037039</v>
      </c>
      <c r="D106" s="116" t="s">
        <v>2500</v>
      </c>
      <c r="E106" s="111">
        <v>655</v>
      </c>
      <c r="F106" s="86" t="str">
        <f>VLOOKUP(E106,VIP!$A$2:$O11339,2,0)</f>
        <v>DRBR655</v>
      </c>
      <c r="G106" s="110" t="str">
        <f>VLOOKUP(E106,'LISTADO ATM'!$A$2:$B$893,2,0)</f>
        <v>ATM Farmacia Sandra</v>
      </c>
      <c r="H106" s="110" t="str">
        <f>VLOOKUP(E106,VIP!$A$2:$O16260,7,FALSE)</f>
        <v>Si</v>
      </c>
      <c r="I106" s="110" t="str">
        <f>VLOOKUP(E106,VIP!$A$2:$O8225,8,FALSE)</f>
        <v>Si</v>
      </c>
      <c r="J106" s="110" t="str">
        <f>VLOOKUP(E106,VIP!$A$2:$O8175,8,FALSE)</f>
        <v>Si</v>
      </c>
      <c r="K106" s="110" t="str">
        <f>VLOOKUP(E106,VIP!$A$2:$O11749,6,0)</f>
        <v>NO</v>
      </c>
      <c r="L106" s="121" t="s">
        <v>2466</v>
      </c>
      <c r="M106" s="130" t="s">
        <v>2519</v>
      </c>
      <c r="N106" s="117" t="s">
        <v>2482</v>
      </c>
      <c r="O106" s="115" t="s">
        <v>2499</v>
      </c>
      <c r="P106" s="117"/>
      <c r="Q106" s="130">
        <v>44207.5546875</v>
      </c>
    </row>
    <row r="107" spans="1:17" ht="17.399999999999999" x14ac:dyDescent="0.3">
      <c r="A107" s="86" t="str">
        <f>VLOOKUP(E107,'LISTADO ATM'!$A$2:$C$894,3,0)</f>
        <v>DISTRITO NACIONAL</v>
      </c>
      <c r="B107" s="115" t="s">
        <v>2532</v>
      </c>
      <c r="C107" s="116">
        <v>44207.362893518519</v>
      </c>
      <c r="D107" s="116" t="s">
        <v>2477</v>
      </c>
      <c r="E107" s="111">
        <v>931</v>
      </c>
      <c r="F107" s="86" t="str">
        <f>VLOOKUP(E107,VIP!$A$2:$O11338,2,0)</f>
        <v>DRBR24N</v>
      </c>
      <c r="G107" s="110" t="str">
        <f>VLOOKUP(E107,'LISTADO ATM'!$A$2:$B$893,2,0)</f>
        <v xml:space="preserve">ATM Autobanco Luperón I </v>
      </c>
      <c r="H107" s="110" t="str">
        <f>VLOOKUP(E107,VIP!$A$2:$O16259,7,FALSE)</f>
        <v>Si</v>
      </c>
      <c r="I107" s="110" t="str">
        <f>VLOOKUP(E107,VIP!$A$2:$O8224,8,FALSE)</f>
        <v>Si</v>
      </c>
      <c r="J107" s="110" t="str">
        <f>VLOOKUP(E107,VIP!$A$2:$O8174,8,FALSE)</f>
        <v>Si</v>
      </c>
      <c r="K107" s="110" t="str">
        <f>VLOOKUP(E107,VIP!$A$2:$O11748,6,0)</f>
        <v>NO</v>
      </c>
      <c r="L107" s="121" t="s">
        <v>2430</v>
      </c>
      <c r="M107" s="130" t="s">
        <v>2519</v>
      </c>
      <c r="N107" s="117" t="s">
        <v>2482</v>
      </c>
      <c r="O107" s="115" t="s">
        <v>2484</v>
      </c>
      <c r="P107" s="117"/>
      <c r="Q107" s="130">
        <v>44207.499826388892</v>
      </c>
    </row>
    <row r="108" spans="1:17" ht="17.399999999999999" x14ac:dyDescent="0.3">
      <c r="A108" s="86" t="str">
        <f>VLOOKUP(E108,'LISTADO ATM'!$A$2:$C$894,3,0)</f>
        <v>NORTE</v>
      </c>
      <c r="B108" s="115" t="s">
        <v>2531</v>
      </c>
      <c r="C108" s="116">
        <v>44207.367291666669</v>
      </c>
      <c r="D108" s="116" t="s">
        <v>2480</v>
      </c>
      <c r="E108" s="111">
        <v>291</v>
      </c>
      <c r="F108" s="86" t="str">
        <f>VLOOKUP(E108,VIP!$A$2:$O11337,2,0)</f>
        <v>DRBR291</v>
      </c>
      <c r="G108" s="110" t="str">
        <f>VLOOKUP(E108,'LISTADO ATM'!$A$2:$B$893,2,0)</f>
        <v xml:space="preserve">ATM S/M Jumbo Las Colinas </v>
      </c>
      <c r="H108" s="110" t="str">
        <f>VLOOKUP(E108,VIP!$A$2:$O16258,7,FALSE)</f>
        <v>Si</v>
      </c>
      <c r="I108" s="110" t="str">
        <f>VLOOKUP(E108,VIP!$A$2:$O8223,8,FALSE)</f>
        <v>Si</v>
      </c>
      <c r="J108" s="110" t="str">
        <f>VLOOKUP(E108,VIP!$A$2:$O8173,8,FALSE)</f>
        <v>Si</v>
      </c>
      <c r="K108" s="110" t="str">
        <f>VLOOKUP(E108,VIP!$A$2:$O11747,6,0)</f>
        <v>NO</v>
      </c>
      <c r="L108" s="121" t="s">
        <v>2430</v>
      </c>
      <c r="M108" s="130" t="s">
        <v>2519</v>
      </c>
      <c r="N108" s="117" t="s">
        <v>2482</v>
      </c>
      <c r="O108" s="115" t="s">
        <v>2486</v>
      </c>
      <c r="P108" s="117"/>
      <c r="Q108" s="130">
        <v>44207.55746527778</v>
      </c>
    </row>
    <row r="109" spans="1:17" ht="17.399999999999999" x14ac:dyDescent="0.3">
      <c r="A109" s="86" t="str">
        <f>VLOOKUP(E109,'LISTADO ATM'!$A$2:$C$894,3,0)</f>
        <v>SUR</v>
      </c>
      <c r="B109" s="115" t="s">
        <v>2544</v>
      </c>
      <c r="C109" s="116">
        <v>44207.367384259262</v>
      </c>
      <c r="D109" s="116" t="s">
        <v>2500</v>
      </c>
      <c r="E109" s="111">
        <v>131</v>
      </c>
      <c r="F109" s="86" t="str">
        <f>VLOOKUP(E109,VIP!$A$2:$O11251,2,0)</f>
        <v>DRBR131</v>
      </c>
      <c r="G109" s="110" t="str">
        <f>VLOOKUP(E109,'LISTADO ATM'!$A$2:$B$893,2,0)</f>
        <v xml:space="preserve">ATM Oficina Baní I </v>
      </c>
      <c r="H109" s="110" t="str">
        <f>VLOOKUP(E109,VIP!$A$2:$O16172,7,FALSE)</f>
        <v>Si</v>
      </c>
      <c r="I109" s="110" t="str">
        <f>VLOOKUP(E109,VIP!$A$2:$O8137,8,FALSE)</f>
        <v>Si</v>
      </c>
      <c r="J109" s="110" t="str">
        <f>VLOOKUP(E109,VIP!$A$2:$O8087,8,FALSE)</f>
        <v>Si</v>
      </c>
      <c r="K109" s="110" t="str">
        <f>VLOOKUP(E109,VIP!$A$2:$O11661,6,0)</f>
        <v>NO</v>
      </c>
      <c r="L109" s="121" t="s">
        <v>2492</v>
      </c>
      <c r="M109" s="130" t="s">
        <v>2519</v>
      </c>
      <c r="N109" s="130" t="s">
        <v>2545</v>
      </c>
      <c r="O109" s="115" t="s">
        <v>2546</v>
      </c>
      <c r="P109" s="117" t="s">
        <v>2548</v>
      </c>
      <c r="Q109" s="130">
        <v>44207.504687499997</v>
      </c>
    </row>
    <row r="110" spans="1:17" ht="17.399999999999999" x14ac:dyDescent="0.3">
      <c r="A110" s="86" t="str">
        <f>VLOOKUP(E110,'LISTADO ATM'!$A$2:$C$894,3,0)</f>
        <v>DISTRITO NACIONAL</v>
      </c>
      <c r="B110" s="115" t="s">
        <v>2530</v>
      </c>
      <c r="C110" s="116">
        <v>44207.373854166668</v>
      </c>
      <c r="D110" s="116" t="s">
        <v>2189</v>
      </c>
      <c r="E110" s="111">
        <v>815</v>
      </c>
      <c r="F110" s="86" t="str">
        <f>VLOOKUP(E110,VIP!$A$2:$O11336,2,0)</f>
        <v>DRBR24A</v>
      </c>
      <c r="G110" s="110" t="str">
        <f>VLOOKUP(E110,'LISTADO ATM'!$A$2:$B$893,2,0)</f>
        <v xml:space="preserve">ATM Oficina Atalaya del Mar </v>
      </c>
      <c r="H110" s="110" t="str">
        <f>VLOOKUP(E110,VIP!$A$2:$O16257,7,FALSE)</f>
        <v>Si</v>
      </c>
      <c r="I110" s="110" t="str">
        <f>VLOOKUP(E110,VIP!$A$2:$O8222,8,FALSE)</f>
        <v>Si</v>
      </c>
      <c r="J110" s="110" t="str">
        <f>VLOOKUP(E110,VIP!$A$2:$O8172,8,FALSE)</f>
        <v>Si</v>
      </c>
      <c r="K110" s="110" t="str">
        <f>VLOOKUP(E110,VIP!$A$2:$O11746,6,0)</f>
        <v>SI</v>
      </c>
      <c r="L110" s="121" t="s">
        <v>2542</v>
      </c>
      <c r="M110" s="130" t="s">
        <v>2519</v>
      </c>
      <c r="N110" s="117" t="s">
        <v>2482</v>
      </c>
      <c r="O110" s="115" t="s">
        <v>2485</v>
      </c>
      <c r="P110" s="117" t="s">
        <v>2498</v>
      </c>
      <c r="Q110" s="130">
        <v>44207.494270833333</v>
      </c>
    </row>
    <row r="111" spans="1:17" ht="17.399999999999999" x14ac:dyDescent="0.3">
      <c r="A111" s="86" t="str">
        <f>VLOOKUP(E111,'LISTADO ATM'!$A$2:$C$894,3,0)</f>
        <v>DISTRITO NACIONAL</v>
      </c>
      <c r="B111" s="115" t="s">
        <v>2529</v>
      </c>
      <c r="C111" s="116">
        <v>44207.374166666668</v>
      </c>
      <c r="D111" s="116" t="s">
        <v>2500</v>
      </c>
      <c r="E111" s="111">
        <v>113</v>
      </c>
      <c r="F111" s="86" t="str">
        <f>VLOOKUP(E111,VIP!$A$2:$O11267,2,0)</f>
        <v>DRBR113</v>
      </c>
      <c r="G111" s="110" t="str">
        <f>VLOOKUP(E111,'LISTADO ATM'!$A$2:$B$893,2,0)</f>
        <v xml:space="preserve">ATM Autoservicio Atalaya del Mar </v>
      </c>
      <c r="H111" s="110" t="str">
        <f>VLOOKUP(E111,VIP!$A$2:$O16188,7,FALSE)</f>
        <v>Si</v>
      </c>
      <c r="I111" s="110" t="str">
        <f>VLOOKUP(E111,VIP!$A$2:$O8153,8,FALSE)</f>
        <v>No</v>
      </c>
      <c r="J111" s="110" t="str">
        <f>VLOOKUP(E111,VIP!$A$2:$O8103,8,FALSE)</f>
        <v>No</v>
      </c>
      <c r="K111" s="110" t="str">
        <f>VLOOKUP(E111,VIP!$A$2:$O11677,6,0)</f>
        <v>NO</v>
      </c>
      <c r="L111" s="121" t="s">
        <v>2542</v>
      </c>
      <c r="M111" s="130" t="s">
        <v>2519</v>
      </c>
      <c r="N111" s="130" t="s">
        <v>2545</v>
      </c>
      <c r="O111" s="115" t="s">
        <v>2499</v>
      </c>
      <c r="P111" s="117" t="s">
        <v>2586</v>
      </c>
      <c r="Q111" s="130"/>
    </row>
    <row r="112" spans="1:17" ht="17.399999999999999" x14ac:dyDescent="0.3">
      <c r="A112" s="86" t="str">
        <f>VLOOKUP(E112,'LISTADO ATM'!$A$2:$C$894,3,0)</f>
        <v>DISTRITO NACIONAL</v>
      </c>
      <c r="B112" s="115" t="s">
        <v>2529</v>
      </c>
      <c r="C112" s="116">
        <v>44207.374166666668</v>
      </c>
      <c r="D112" s="116" t="s">
        <v>2189</v>
      </c>
      <c r="E112" s="111">
        <v>113</v>
      </c>
      <c r="F112" s="86" t="str">
        <f>VLOOKUP(E112,VIP!$A$2:$O11335,2,0)</f>
        <v>DRBR113</v>
      </c>
      <c r="G112" s="110" t="str">
        <f>VLOOKUP(E112,'LISTADO ATM'!$A$2:$B$893,2,0)</f>
        <v xml:space="preserve">ATM Autoservicio Atalaya del Mar </v>
      </c>
      <c r="H112" s="110" t="str">
        <f>VLOOKUP(E112,VIP!$A$2:$O16256,7,FALSE)</f>
        <v>Si</v>
      </c>
      <c r="I112" s="110" t="str">
        <f>VLOOKUP(E112,VIP!$A$2:$O8221,8,FALSE)</f>
        <v>No</v>
      </c>
      <c r="J112" s="110" t="str">
        <f>VLOOKUP(E112,VIP!$A$2:$O8171,8,FALSE)</f>
        <v>No</v>
      </c>
      <c r="K112" s="110" t="str">
        <f>VLOOKUP(E112,VIP!$A$2:$O11745,6,0)</f>
        <v>NO</v>
      </c>
      <c r="L112" s="121" t="s">
        <v>2542</v>
      </c>
      <c r="M112" s="130" t="s">
        <v>2519</v>
      </c>
      <c r="N112" s="117" t="s">
        <v>2482</v>
      </c>
      <c r="O112" s="115" t="s">
        <v>2485</v>
      </c>
      <c r="P112" s="117" t="s">
        <v>2498</v>
      </c>
      <c r="Q112" s="130">
        <v>44207.497743055559</v>
      </c>
    </row>
    <row r="113" spans="1:17" ht="17.399999999999999" x14ac:dyDescent="0.3">
      <c r="A113" s="86" t="str">
        <f>VLOOKUP(E113,'LISTADO ATM'!$A$2:$C$894,3,0)</f>
        <v>NORTE</v>
      </c>
      <c r="B113" s="115" t="s">
        <v>2528</v>
      </c>
      <c r="C113" s="116">
        <v>44207.375636574077</v>
      </c>
      <c r="D113" s="116" t="s">
        <v>2190</v>
      </c>
      <c r="E113" s="111">
        <v>261</v>
      </c>
      <c r="F113" s="86" t="str">
        <f>VLOOKUP(E113,VIP!$A$2:$O11334,2,0)</f>
        <v>DRBR261</v>
      </c>
      <c r="G113" s="110" t="str">
        <f>VLOOKUP(E113,'LISTADO ATM'!$A$2:$B$893,2,0)</f>
        <v xml:space="preserve">ATM UNP Aeropuerto Cibao (Santiago) </v>
      </c>
      <c r="H113" s="110" t="str">
        <f>VLOOKUP(E113,VIP!$A$2:$O16255,7,FALSE)</f>
        <v>Si</v>
      </c>
      <c r="I113" s="110" t="str">
        <f>VLOOKUP(E113,VIP!$A$2:$O8220,8,FALSE)</f>
        <v>Si</v>
      </c>
      <c r="J113" s="110" t="str">
        <f>VLOOKUP(E113,VIP!$A$2:$O8170,8,FALSE)</f>
        <v>Si</v>
      </c>
      <c r="K113" s="110" t="str">
        <f>VLOOKUP(E113,VIP!$A$2:$O11744,6,0)</f>
        <v>NO</v>
      </c>
      <c r="L113" s="121" t="s">
        <v>2228</v>
      </c>
      <c r="M113" s="130" t="s">
        <v>2519</v>
      </c>
      <c r="N113" s="117" t="s">
        <v>2482</v>
      </c>
      <c r="O113" s="115" t="s">
        <v>2483</v>
      </c>
      <c r="P113" s="117"/>
      <c r="Q113" s="130">
        <v>44207.49496527778</v>
      </c>
    </row>
    <row r="114" spans="1:17" ht="17.399999999999999" x14ac:dyDescent="0.3">
      <c r="A114" s="86" t="str">
        <f>VLOOKUP(E114,'LISTADO ATM'!$A$2:$C$894,3,0)</f>
        <v>NORTE</v>
      </c>
      <c r="B114" s="115" t="s">
        <v>2527</v>
      </c>
      <c r="C114" s="116">
        <v>44207.377604166664</v>
      </c>
      <c r="D114" s="116" t="s">
        <v>2190</v>
      </c>
      <c r="E114" s="111">
        <v>88</v>
      </c>
      <c r="F114" s="86" t="str">
        <f>VLOOKUP(E114,VIP!$A$2:$O11333,2,0)</f>
        <v>DRBR088</v>
      </c>
      <c r="G114" s="110" t="str">
        <f>VLOOKUP(E114,'LISTADO ATM'!$A$2:$B$893,2,0)</f>
        <v xml:space="preserve">ATM S/M La Fuente (Santiago) </v>
      </c>
      <c r="H114" s="110" t="str">
        <f>VLOOKUP(E114,VIP!$A$2:$O16254,7,FALSE)</f>
        <v>Si</v>
      </c>
      <c r="I114" s="110" t="str">
        <f>VLOOKUP(E114,VIP!$A$2:$O8219,8,FALSE)</f>
        <v>Si</v>
      </c>
      <c r="J114" s="110" t="str">
        <f>VLOOKUP(E114,VIP!$A$2:$O8169,8,FALSE)</f>
        <v>Si</v>
      </c>
      <c r="K114" s="110" t="str">
        <f>VLOOKUP(E114,VIP!$A$2:$O11743,6,0)</f>
        <v>NO</v>
      </c>
      <c r="L114" s="121" t="s">
        <v>2228</v>
      </c>
      <c r="M114" s="117" t="s">
        <v>2473</v>
      </c>
      <c r="N114" s="117" t="s">
        <v>2482</v>
      </c>
      <c r="O114" s="115" t="s">
        <v>2483</v>
      </c>
      <c r="P114" s="117"/>
      <c r="Q114" s="120" t="s">
        <v>2228</v>
      </c>
    </row>
    <row r="115" spans="1:17" ht="17.399999999999999" x14ac:dyDescent="0.3">
      <c r="A115" s="86" t="str">
        <f>VLOOKUP(E115,'LISTADO ATM'!$A$2:$C$894,3,0)</f>
        <v>NORTE</v>
      </c>
      <c r="B115" s="115" t="s">
        <v>2543</v>
      </c>
      <c r="C115" s="116">
        <v>44207.382743055554</v>
      </c>
      <c r="D115" s="116" t="s">
        <v>2500</v>
      </c>
      <c r="E115" s="111">
        <v>636</v>
      </c>
      <c r="F115" s="86" t="str">
        <f>VLOOKUP(E115,VIP!$A$2:$O11250,2,0)</f>
        <v>DRBR110</v>
      </c>
      <c r="G115" s="110" t="str">
        <f>VLOOKUP(E115,'LISTADO ATM'!$A$2:$B$893,2,0)</f>
        <v xml:space="preserve">ATM Oficina Tamboríl </v>
      </c>
      <c r="H115" s="110" t="str">
        <f>VLOOKUP(E115,VIP!$A$2:$O16171,7,FALSE)</f>
        <v>Si</v>
      </c>
      <c r="I115" s="110" t="str">
        <f>VLOOKUP(E115,VIP!$A$2:$O8136,8,FALSE)</f>
        <v>Si</v>
      </c>
      <c r="J115" s="110" t="str">
        <f>VLOOKUP(E115,VIP!$A$2:$O8086,8,FALSE)</f>
        <v>Si</v>
      </c>
      <c r="K115" s="110" t="str">
        <f>VLOOKUP(E115,VIP!$A$2:$O11660,6,0)</f>
        <v>SI</v>
      </c>
      <c r="L115" s="121" t="s">
        <v>2492</v>
      </c>
      <c r="M115" s="130" t="s">
        <v>2519</v>
      </c>
      <c r="N115" s="130" t="s">
        <v>2545</v>
      </c>
      <c r="O115" s="115" t="s">
        <v>2547</v>
      </c>
      <c r="P115" s="117" t="s">
        <v>2548</v>
      </c>
      <c r="Q115" s="130">
        <v>44207.558159722219</v>
      </c>
    </row>
    <row r="116" spans="1:17" ht="17.399999999999999" x14ac:dyDescent="0.3">
      <c r="A116" s="86" t="str">
        <f>VLOOKUP(E116,'LISTADO ATM'!$A$2:$C$894,3,0)</f>
        <v>DISTRITO NACIONAL</v>
      </c>
      <c r="B116" s="115" t="s">
        <v>2526</v>
      </c>
      <c r="C116" s="116">
        <v>44207.406956018516</v>
      </c>
      <c r="D116" s="116" t="s">
        <v>2477</v>
      </c>
      <c r="E116" s="111">
        <v>826</v>
      </c>
      <c r="F116" s="86" t="str">
        <f>VLOOKUP(E116,VIP!$A$2:$O11332,2,0)</f>
        <v>DRBR826</v>
      </c>
      <c r="G116" s="110" t="str">
        <f>VLOOKUP(E116,'LISTADO ATM'!$A$2:$B$893,2,0)</f>
        <v xml:space="preserve">ATM Oficina Diamond Plaza II </v>
      </c>
      <c r="H116" s="110" t="str">
        <f>VLOOKUP(E116,VIP!$A$2:$O16253,7,FALSE)</f>
        <v>Si</v>
      </c>
      <c r="I116" s="110" t="str">
        <f>VLOOKUP(E116,VIP!$A$2:$O8218,8,FALSE)</f>
        <v>Si</v>
      </c>
      <c r="J116" s="110" t="str">
        <f>VLOOKUP(E116,VIP!$A$2:$O8168,8,FALSE)</f>
        <v>Si</v>
      </c>
      <c r="K116" s="110" t="str">
        <f>VLOOKUP(E116,VIP!$A$2:$O11742,6,0)</f>
        <v>NO</v>
      </c>
      <c r="L116" s="121" t="s">
        <v>2466</v>
      </c>
      <c r="M116" s="130" t="s">
        <v>2519</v>
      </c>
      <c r="N116" s="117" t="s">
        <v>2482</v>
      </c>
      <c r="O116" s="115" t="s">
        <v>2484</v>
      </c>
      <c r="P116" s="117"/>
      <c r="Q116" s="130">
        <v>44207.498437499999</v>
      </c>
    </row>
    <row r="117" spans="1:17" ht="17.399999999999999" x14ac:dyDescent="0.3">
      <c r="A117" s="86" t="str">
        <f>VLOOKUP(E117,'LISTADO ATM'!$A$2:$C$894,3,0)</f>
        <v>NORTE</v>
      </c>
      <c r="B117" s="115" t="s">
        <v>2525</v>
      </c>
      <c r="C117" s="116">
        <v>44207.419351851851</v>
      </c>
      <c r="D117" s="116" t="s">
        <v>2190</v>
      </c>
      <c r="E117" s="111">
        <v>154</v>
      </c>
      <c r="F117" s="86" t="str">
        <f>VLOOKUP(E117,VIP!$A$2:$O11331,2,0)</f>
        <v>DRBR154</v>
      </c>
      <c r="G117" s="110" t="str">
        <f>VLOOKUP(E117,'LISTADO ATM'!$A$2:$B$893,2,0)</f>
        <v xml:space="preserve">ATM Oficina Sánchez </v>
      </c>
      <c r="H117" s="110" t="str">
        <f>VLOOKUP(E117,VIP!$A$2:$O16252,7,FALSE)</f>
        <v>Si</v>
      </c>
      <c r="I117" s="110" t="str">
        <f>VLOOKUP(E117,VIP!$A$2:$O8217,8,FALSE)</f>
        <v>Si</v>
      </c>
      <c r="J117" s="110" t="str">
        <f>VLOOKUP(E117,VIP!$A$2:$O8167,8,FALSE)</f>
        <v>Si</v>
      </c>
      <c r="K117" s="110" t="str">
        <f>VLOOKUP(E117,VIP!$A$2:$O11741,6,0)</f>
        <v>SI</v>
      </c>
      <c r="L117" s="121" t="s">
        <v>2228</v>
      </c>
      <c r="M117" s="117" t="s">
        <v>2473</v>
      </c>
      <c r="N117" s="117" t="s">
        <v>2482</v>
      </c>
      <c r="O117" s="115" t="s">
        <v>2483</v>
      </c>
      <c r="P117" s="117"/>
      <c r="Q117" s="120" t="s">
        <v>2228</v>
      </c>
    </row>
    <row r="118" spans="1:17" ht="17.399999999999999" x14ac:dyDescent="0.3">
      <c r="A118" s="86" t="str">
        <f>VLOOKUP(E118,'LISTADO ATM'!$A$2:$C$894,3,0)</f>
        <v>DISTRITO NACIONAL</v>
      </c>
      <c r="B118" s="115" t="s">
        <v>2524</v>
      </c>
      <c r="C118" s="116">
        <v>44207.419398148151</v>
      </c>
      <c r="D118" s="116" t="s">
        <v>2477</v>
      </c>
      <c r="E118" s="111">
        <v>415</v>
      </c>
      <c r="F118" s="86" t="str">
        <f>VLOOKUP(E118,VIP!$A$2:$O11330,2,0)</f>
        <v>DRBR415</v>
      </c>
      <c r="G118" s="110" t="str">
        <f>VLOOKUP(E118,'LISTADO ATM'!$A$2:$B$893,2,0)</f>
        <v xml:space="preserve">ATM Autobanco San Martín I </v>
      </c>
      <c r="H118" s="110" t="str">
        <f>VLOOKUP(E118,VIP!$A$2:$O16251,7,FALSE)</f>
        <v>Si</v>
      </c>
      <c r="I118" s="110" t="str">
        <f>VLOOKUP(E118,VIP!$A$2:$O8216,8,FALSE)</f>
        <v>Si</v>
      </c>
      <c r="J118" s="110" t="str">
        <f>VLOOKUP(E118,VIP!$A$2:$O8166,8,FALSE)</f>
        <v>Si</v>
      </c>
      <c r="K118" s="110" t="str">
        <f>VLOOKUP(E118,VIP!$A$2:$O11740,6,0)</f>
        <v>NO</v>
      </c>
      <c r="L118" s="121" t="s">
        <v>2430</v>
      </c>
      <c r="M118" s="130" t="s">
        <v>2519</v>
      </c>
      <c r="N118" s="117" t="s">
        <v>2482</v>
      </c>
      <c r="O118" s="115" t="s">
        <v>2484</v>
      </c>
      <c r="P118" s="117"/>
      <c r="Q118" s="130">
        <v>44207.501215277778</v>
      </c>
    </row>
    <row r="119" spans="1:17" ht="17.399999999999999" x14ac:dyDescent="0.3">
      <c r="A119" s="86" t="str">
        <f>VLOOKUP(E119,'LISTADO ATM'!$A$2:$C$894,3,0)</f>
        <v>DISTRITO NACIONAL</v>
      </c>
      <c r="B119" s="115" t="s">
        <v>2523</v>
      </c>
      <c r="C119" s="116">
        <v>44207.42528935185</v>
      </c>
      <c r="D119" s="116" t="s">
        <v>2477</v>
      </c>
      <c r="E119" s="111">
        <v>32</v>
      </c>
      <c r="F119" s="86" t="str">
        <f>VLOOKUP(E119,VIP!$A$2:$O11329,2,0)</f>
        <v>DRBR032</v>
      </c>
      <c r="G119" s="110" t="str">
        <f>VLOOKUP(E119,'LISTADO ATM'!$A$2:$B$893,2,0)</f>
        <v xml:space="preserve">ATM Oficina San Martín II </v>
      </c>
      <c r="H119" s="110" t="str">
        <f>VLOOKUP(E119,VIP!$A$2:$O16250,7,FALSE)</f>
        <v>Si</v>
      </c>
      <c r="I119" s="110" t="str">
        <f>VLOOKUP(E119,VIP!$A$2:$O8215,8,FALSE)</f>
        <v>Si</v>
      </c>
      <c r="J119" s="110" t="str">
        <f>VLOOKUP(E119,VIP!$A$2:$O8165,8,FALSE)</f>
        <v>Si</v>
      </c>
      <c r="K119" s="110" t="str">
        <f>VLOOKUP(E119,VIP!$A$2:$O11739,6,0)</f>
        <v>NO</v>
      </c>
      <c r="L119" s="121" t="s">
        <v>2466</v>
      </c>
      <c r="M119" s="130" t="s">
        <v>2519</v>
      </c>
      <c r="N119" s="117" t="s">
        <v>2482</v>
      </c>
      <c r="O119" s="115" t="s">
        <v>2484</v>
      </c>
      <c r="P119" s="117"/>
      <c r="Q119" s="130">
        <v>44207.497743055559</v>
      </c>
    </row>
    <row r="120" spans="1:17" ht="17.399999999999999" x14ac:dyDescent="0.3">
      <c r="A120" s="86" t="str">
        <f>VLOOKUP(E120,'LISTADO ATM'!$A$2:$C$894,3,0)</f>
        <v>NORTE</v>
      </c>
      <c r="B120" s="115" t="s">
        <v>2522</v>
      </c>
      <c r="C120" s="116">
        <v>44207.427881944444</v>
      </c>
      <c r="D120" s="116" t="s">
        <v>2480</v>
      </c>
      <c r="E120" s="111">
        <v>807</v>
      </c>
      <c r="F120" s="86" t="str">
        <f>VLOOKUP(E120,VIP!$A$2:$O11328,2,0)</f>
        <v>DRBR207</v>
      </c>
      <c r="G120" s="110" t="str">
        <f>VLOOKUP(E120,'LISTADO ATM'!$A$2:$B$893,2,0)</f>
        <v xml:space="preserve">ATM S/M Morel (Mao) </v>
      </c>
      <c r="H120" s="110" t="str">
        <f>VLOOKUP(E120,VIP!$A$2:$O16249,7,FALSE)</f>
        <v>Si</v>
      </c>
      <c r="I120" s="110" t="str">
        <f>VLOOKUP(E120,VIP!$A$2:$O8214,8,FALSE)</f>
        <v>Si</v>
      </c>
      <c r="J120" s="110" t="str">
        <f>VLOOKUP(E120,VIP!$A$2:$O8164,8,FALSE)</f>
        <v>Si</v>
      </c>
      <c r="K120" s="110" t="str">
        <f>VLOOKUP(E120,VIP!$A$2:$O11738,6,0)</f>
        <v>SI</v>
      </c>
      <c r="L120" s="121" t="s">
        <v>2430</v>
      </c>
      <c r="M120" s="130" t="s">
        <v>2519</v>
      </c>
      <c r="N120" s="117" t="s">
        <v>2482</v>
      </c>
      <c r="O120" s="115" t="s">
        <v>2486</v>
      </c>
      <c r="P120" s="117"/>
      <c r="Q120" s="130">
        <v>44207.501909722225</v>
      </c>
    </row>
    <row r="121" spans="1:17" ht="17.399999999999999" x14ac:dyDescent="0.3">
      <c r="A121" s="86" t="str">
        <f>VLOOKUP(E121,'LISTADO ATM'!$A$2:$C$894,3,0)</f>
        <v>DISTRITO NACIONAL</v>
      </c>
      <c r="B121" s="115" t="s">
        <v>2521</v>
      </c>
      <c r="C121" s="116">
        <v>44207.451180555552</v>
      </c>
      <c r="D121" s="116" t="s">
        <v>2500</v>
      </c>
      <c r="E121" s="111">
        <v>486</v>
      </c>
      <c r="F121" s="86" t="str">
        <f>VLOOKUP(E121,VIP!$A$2:$O11327,2,0)</f>
        <v>DRBR486</v>
      </c>
      <c r="G121" s="110" t="str">
        <f>VLOOKUP(E121,'LISTADO ATM'!$A$2:$B$893,2,0)</f>
        <v xml:space="preserve">ATM Olé La Caleta </v>
      </c>
      <c r="H121" s="110" t="str">
        <f>VLOOKUP(E121,VIP!$A$2:$O16248,7,FALSE)</f>
        <v>Si</v>
      </c>
      <c r="I121" s="110" t="str">
        <f>VLOOKUP(E121,VIP!$A$2:$O8213,8,FALSE)</f>
        <v>Si</v>
      </c>
      <c r="J121" s="110" t="str">
        <f>VLOOKUP(E121,VIP!$A$2:$O8163,8,FALSE)</f>
        <v>Si</v>
      </c>
      <c r="K121" s="110" t="str">
        <f>VLOOKUP(E121,VIP!$A$2:$O11737,6,0)</f>
        <v>NO</v>
      </c>
      <c r="L121" s="121" t="s">
        <v>2466</v>
      </c>
      <c r="M121" s="117" t="s">
        <v>2473</v>
      </c>
      <c r="N121" s="117" t="s">
        <v>2482</v>
      </c>
      <c r="O121" s="115" t="s">
        <v>2499</v>
      </c>
      <c r="P121" s="117"/>
      <c r="Q121" s="120" t="s">
        <v>2466</v>
      </c>
    </row>
    <row r="122" spans="1:17" ht="17.399999999999999" x14ac:dyDescent="0.3">
      <c r="A122" s="86" t="str">
        <f>VLOOKUP(E122,'LISTADO ATM'!$A$2:$C$894,3,0)</f>
        <v>DISTRITO NACIONAL</v>
      </c>
      <c r="B122" s="115" t="s">
        <v>2520</v>
      </c>
      <c r="C122" s="116">
        <v>44207.454456018517</v>
      </c>
      <c r="D122" s="116" t="s">
        <v>2189</v>
      </c>
      <c r="E122" s="111">
        <v>387</v>
      </c>
      <c r="F122" s="86" t="str">
        <f>VLOOKUP(E122,VIP!$A$2:$O11326,2,0)</f>
        <v>DRBR387</v>
      </c>
      <c r="G122" s="110" t="str">
        <f>VLOOKUP(E122,'LISTADO ATM'!$A$2:$B$893,2,0)</f>
        <v xml:space="preserve">ATM S/M La Cadena San Vicente de Paul </v>
      </c>
      <c r="H122" s="110" t="str">
        <f>VLOOKUP(E122,VIP!$A$2:$O16247,7,FALSE)</f>
        <v>Si</v>
      </c>
      <c r="I122" s="110" t="str">
        <f>VLOOKUP(E122,VIP!$A$2:$O8212,8,FALSE)</f>
        <v>Si</v>
      </c>
      <c r="J122" s="110" t="str">
        <f>VLOOKUP(E122,VIP!$A$2:$O8162,8,FALSE)</f>
        <v>Si</v>
      </c>
      <c r="K122" s="110" t="str">
        <f>VLOOKUP(E122,VIP!$A$2:$O11736,6,0)</f>
        <v>NO</v>
      </c>
      <c r="L122" s="121" t="s">
        <v>2463</v>
      </c>
      <c r="M122" s="130" t="s">
        <v>2519</v>
      </c>
      <c r="N122" s="117" t="s">
        <v>2482</v>
      </c>
      <c r="O122" s="115" t="s">
        <v>2485</v>
      </c>
      <c r="P122" s="117"/>
      <c r="Q122" s="130">
        <v>44207.505381944444</v>
      </c>
    </row>
    <row r="123" spans="1:17" ht="17.399999999999999" x14ac:dyDescent="0.3">
      <c r="A123" s="86" t="str">
        <f>VLOOKUP(E123,'LISTADO ATM'!$A$2:$C$894,3,0)</f>
        <v>DISTRITO NACIONAL</v>
      </c>
      <c r="B123" s="115" t="s">
        <v>2582</v>
      </c>
      <c r="C123" s="116">
        <v>44207.458923611113</v>
      </c>
      <c r="D123" s="116" t="s">
        <v>2500</v>
      </c>
      <c r="E123" s="111">
        <v>160</v>
      </c>
      <c r="F123" s="86" t="str">
        <f>VLOOKUP(E123,VIP!$A$2:$O11266,2,0)</f>
        <v>DRBR160</v>
      </c>
      <c r="G123" s="110" t="str">
        <f>VLOOKUP(E123,'LISTADO ATM'!$A$2:$B$893,2,0)</f>
        <v xml:space="preserve">ATM Oficina Herrera </v>
      </c>
      <c r="H123" s="110" t="str">
        <f>VLOOKUP(E123,VIP!$A$2:$O16187,7,FALSE)</f>
        <v>Si</v>
      </c>
      <c r="I123" s="110" t="str">
        <f>VLOOKUP(E123,VIP!$A$2:$O8152,8,FALSE)</f>
        <v>Si</v>
      </c>
      <c r="J123" s="110" t="str">
        <f>VLOOKUP(E123,VIP!$A$2:$O8102,8,FALSE)</f>
        <v>Si</v>
      </c>
      <c r="K123" s="110" t="str">
        <f>VLOOKUP(E123,VIP!$A$2:$O11676,6,0)</f>
        <v>NO</v>
      </c>
      <c r="L123" s="121" t="s">
        <v>2435</v>
      </c>
      <c r="M123" s="130" t="s">
        <v>2519</v>
      </c>
      <c r="N123" s="130" t="s">
        <v>2545</v>
      </c>
      <c r="O123" s="115" t="s">
        <v>2547</v>
      </c>
      <c r="P123" s="117" t="s">
        <v>2586</v>
      </c>
      <c r="Q123" s="130"/>
    </row>
    <row r="124" spans="1:17" ht="17.399999999999999" x14ac:dyDescent="0.3">
      <c r="A124" s="86" t="str">
        <f>VLOOKUP(E124,'LISTADO ATM'!$A$2:$C$894,3,0)</f>
        <v>DISTRITO NACIONAL</v>
      </c>
      <c r="B124" s="115" t="s">
        <v>2579</v>
      </c>
      <c r="C124" s="116">
        <v>44207.462835648148</v>
      </c>
      <c r="D124" s="116" t="s">
        <v>2500</v>
      </c>
      <c r="E124" s="111">
        <v>437</v>
      </c>
      <c r="F124" s="86" t="str">
        <f>VLOOKUP(E124,VIP!$A$2:$O11263,2,0)</f>
        <v>DRBR437</v>
      </c>
      <c r="G124" s="110" t="str">
        <f>VLOOKUP(E124,'LISTADO ATM'!$A$2:$B$893,2,0)</f>
        <v xml:space="preserve">ATM Autobanco Torre III </v>
      </c>
      <c r="H124" s="110" t="str">
        <f>VLOOKUP(E124,VIP!$A$2:$O16184,7,FALSE)</f>
        <v>Si</v>
      </c>
      <c r="I124" s="110" t="str">
        <f>VLOOKUP(E124,VIP!$A$2:$O8149,8,FALSE)</f>
        <v>Si</v>
      </c>
      <c r="J124" s="110" t="str">
        <f>VLOOKUP(E124,VIP!$A$2:$O8099,8,FALSE)</f>
        <v>Si</v>
      </c>
      <c r="K124" s="110" t="str">
        <f>VLOOKUP(E124,VIP!$A$2:$O11673,6,0)</f>
        <v>SI</v>
      </c>
      <c r="L124" s="121" t="s">
        <v>2583</v>
      </c>
      <c r="M124" s="130" t="s">
        <v>2519</v>
      </c>
      <c r="N124" s="130" t="s">
        <v>2545</v>
      </c>
      <c r="O124" s="115" t="s">
        <v>2547</v>
      </c>
      <c r="P124" s="117" t="s">
        <v>2548</v>
      </c>
      <c r="Q124" s="130"/>
    </row>
    <row r="125" spans="1:17" ht="17.399999999999999" x14ac:dyDescent="0.3">
      <c r="A125" s="86" t="str">
        <f>VLOOKUP(E125,'LISTADO ATM'!$A$2:$C$894,3,0)</f>
        <v>NORTE</v>
      </c>
      <c r="B125" s="115" t="s">
        <v>2563</v>
      </c>
      <c r="C125" s="116">
        <v>44207.480902777781</v>
      </c>
      <c r="D125" s="116" t="s">
        <v>2190</v>
      </c>
      <c r="E125" s="111">
        <v>636</v>
      </c>
      <c r="F125" s="86" t="str">
        <f>VLOOKUP(E125,VIP!$A$2:$O11264,2,0)</f>
        <v>DRBR110</v>
      </c>
      <c r="G125" s="110" t="str">
        <f>VLOOKUP(E125,'LISTADO ATM'!$A$2:$B$893,2,0)</f>
        <v xml:space="preserve">ATM Oficina Tamboríl </v>
      </c>
      <c r="H125" s="110" t="str">
        <f>VLOOKUP(E125,VIP!$A$2:$O16185,7,FALSE)</f>
        <v>Si</v>
      </c>
      <c r="I125" s="110" t="str">
        <f>VLOOKUP(E125,VIP!$A$2:$O8150,8,FALSE)</f>
        <v>Si</v>
      </c>
      <c r="J125" s="110" t="str">
        <f>VLOOKUP(E125,VIP!$A$2:$O8100,8,FALSE)</f>
        <v>Si</v>
      </c>
      <c r="K125" s="110" t="str">
        <f>VLOOKUP(E125,VIP!$A$2:$O11674,6,0)</f>
        <v>SI</v>
      </c>
      <c r="L125" s="121" t="s">
        <v>2463</v>
      </c>
      <c r="M125" s="130" t="s">
        <v>2519</v>
      </c>
      <c r="N125" s="117" t="s">
        <v>2482</v>
      </c>
      <c r="O125" s="115" t="s">
        <v>2564</v>
      </c>
      <c r="P125" s="117"/>
      <c r="Q125" s="130">
        <v>44207.563715277778</v>
      </c>
    </row>
    <row r="126" spans="1:17" ht="17.399999999999999" x14ac:dyDescent="0.3">
      <c r="A126" s="86" t="str">
        <f>VLOOKUP(E126,'LISTADO ATM'!$A$2:$C$894,3,0)</f>
        <v>NORTE</v>
      </c>
      <c r="B126" s="115" t="s">
        <v>2562</v>
      </c>
      <c r="C126" s="116">
        <v>44207.483090277776</v>
      </c>
      <c r="D126" s="116" t="s">
        <v>2190</v>
      </c>
      <c r="E126" s="111">
        <v>747</v>
      </c>
      <c r="F126" s="86" t="str">
        <f>VLOOKUP(E126,VIP!$A$2:$O11263,2,0)</f>
        <v>DRBR200</v>
      </c>
      <c r="G126" s="110" t="str">
        <f>VLOOKUP(E126,'LISTADO ATM'!$A$2:$B$893,2,0)</f>
        <v xml:space="preserve">ATM Club BR (Santiago) </v>
      </c>
      <c r="H126" s="110" t="str">
        <f>VLOOKUP(E126,VIP!$A$2:$O16184,7,FALSE)</f>
        <v>Si</v>
      </c>
      <c r="I126" s="110" t="str">
        <f>VLOOKUP(E126,VIP!$A$2:$O8149,8,FALSE)</f>
        <v>Si</v>
      </c>
      <c r="J126" s="110" t="str">
        <f>VLOOKUP(E126,VIP!$A$2:$O8099,8,FALSE)</f>
        <v>Si</v>
      </c>
      <c r="K126" s="110" t="str">
        <f>VLOOKUP(E126,VIP!$A$2:$O11673,6,0)</f>
        <v>SI</v>
      </c>
      <c r="L126" s="121" t="s">
        <v>2435</v>
      </c>
      <c r="M126" s="130" t="s">
        <v>2519</v>
      </c>
      <c r="N126" s="117" t="s">
        <v>2482</v>
      </c>
      <c r="O126" s="115" t="s">
        <v>2564</v>
      </c>
      <c r="P126" s="117"/>
      <c r="Q126" s="130">
        <v>44207.617881944447</v>
      </c>
    </row>
    <row r="127" spans="1:17" ht="17.399999999999999" x14ac:dyDescent="0.3">
      <c r="A127" s="86" t="str">
        <f>VLOOKUP(E127,'LISTADO ATM'!$A$2:$C$894,3,0)</f>
        <v>ESTE</v>
      </c>
      <c r="B127" s="115" t="s">
        <v>2581</v>
      </c>
      <c r="C127" s="116">
        <v>44207.485092592593</v>
      </c>
      <c r="D127" s="116" t="s">
        <v>2500</v>
      </c>
      <c r="E127" s="111">
        <v>802</v>
      </c>
      <c r="F127" s="86" t="str">
        <f>VLOOKUP(E127,VIP!$A$2:$O11265,2,0)</f>
        <v>DRBR802</v>
      </c>
      <c r="G127" s="110" t="str">
        <f>VLOOKUP(E127,'LISTADO ATM'!$A$2:$B$893,2,0)</f>
        <v xml:space="preserve">ATM UNP Aeropuerto La Romana </v>
      </c>
      <c r="H127" s="110" t="str">
        <f>VLOOKUP(E127,VIP!$A$2:$O16186,7,FALSE)</f>
        <v>Si</v>
      </c>
      <c r="I127" s="110" t="str">
        <f>VLOOKUP(E127,VIP!$A$2:$O8151,8,FALSE)</f>
        <v>Si</v>
      </c>
      <c r="J127" s="110" t="str">
        <f>VLOOKUP(E127,VIP!$A$2:$O8101,8,FALSE)</f>
        <v>Si</v>
      </c>
      <c r="K127" s="110" t="str">
        <f>VLOOKUP(E127,VIP!$A$2:$O11675,6,0)</f>
        <v>NO</v>
      </c>
      <c r="L127" s="121" t="s">
        <v>2585</v>
      </c>
      <c r="M127" s="130" t="s">
        <v>2519</v>
      </c>
      <c r="N127" s="130" t="s">
        <v>2545</v>
      </c>
      <c r="O127" s="115" t="s">
        <v>2499</v>
      </c>
      <c r="P127" s="117" t="s">
        <v>2586</v>
      </c>
      <c r="Q127" s="130"/>
    </row>
    <row r="128" spans="1:17" ht="17.399999999999999" x14ac:dyDescent="0.3">
      <c r="A128" s="86" t="str">
        <f>VLOOKUP(E128,'LISTADO ATM'!$A$2:$C$894,3,0)</f>
        <v>NORTE</v>
      </c>
      <c r="B128" s="115" t="s">
        <v>2561</v>
      </c>
      <c r="C128" s="116">
        <v>44207.486793981479</v>
      </c>
      <c r="D128" s="116" t="s">
        <v>2480</v>
      </c>
      <c r="E128" s="111">
        <v>142</v>
      </c>
      <c r="F128" s="86" t="str">
        <f>VLOOKUP(E128,VIP!$A$2:$O11262,2,0)</f>
        <v>DRBR142</v>
      </c>
      <c r="G128" s="110" t="str">
        <f>VLOOKUP(E128,'LISTADO ATM'!$A$2:$B$893,2,0)</f>
        <v xml:space="preserve">ATM Centro de Caja Galerías Bonao </v>
      </c>
      <c r="H128" s="110" t="str">
        <f>VLOOKUP(E128,VIP!$A$2:$O16183,7,FALSE)</f>
        <v>Si</v>
      </c>
      <c r="I128" s="110" t="str">
        <f>VLOOKUP(E128,VIP!$A$2:$O8148,8,FALSE)</f>
        <v>Si</v>
      </c>
      <c r="J128" s="110" t="str">
        <f>VLOOKUP(E128,VIP!$A$2:$O8098,8,FALSE)</f>
        <v>Si</v>
      </c>
      <c r="K128" s="110" t="str">
        <f>VLOOKUP(E128,VIP!$A$2:$O11672,6,0)</f>
        <v>SI</v>
      </c>
      <c r="L128" s="121" t="s">
        <v>2466</v>
      </c>
      <c r="M128" s="130" t="s">
        <v>2519</v>
      </c>
      <c r="N128" s="117" t="s">
        <v>2482</v>
      </c>
      <c r="O128" s="115" t="s">
        <v>2486</v>
      </c>
      <c r="P128" s="117"/>
      <c r="Q128" s="130">
        <v>44207.622048611112</v>
      </c>
    </row>
    <row r="129" spans="1:17" ht="17.399999999999999" x14ac:dyDescent="0.3">
      <c r="A129" s="86" t="str">
        <f>VLOOKUP(E129,'LISTADO ATM'!$A$2:$C$894,3,0)</f>
        <v>DISTRITO NACIONAL</v>
      </c>
      <c r="B129" s="115" t="s">
        <v>2560</v>
      </c>
      <c r="C129" s="116">
        <v>44207.487442129626</v>
      </c>
      <c r="D129" s="116" t="s">
        <v>2189</v>
      </c>
      <c r="E129" s="111">
        <v>490</v>
      </c>
      <c r="F129" s="86" t="str">
        <f>VLOOKUP(E129,VIP!$A$2:$O11261,2,0)</f>
        <v>DRBR490</v>
      </c>
      <c r="G129" s="110" t="str">
        <f>VLOOKUP(E129,'LISTADO ATM'!$A$2:$B$893,2,0)</f>
        <v xml:space="preserve">ATM Hospital Ney Arias Lora </v>
      </c>
      <c r="H129" s="110" t="str">
        <f>VLOOKUP(E129,VIP!$A$2:$O16182,7,FALSE)</f>
        <v>Si</v>
      </c>
      <c r="I129" s="110" t="str">
        <f>VLOOKUP(E129,VIP!$A$2:$O8147,8,FALSE)</f>
        <v>Si</v>
      </c>
      <c r="J129" s="110" t="str">
        <f>VLOOKUP(E129,VIP!$A$2:$O8097,8,FALSE)</f>
        <v>Si</v>
      </c>
      <c r="K129" s="110" t="str">
        <f>VLOOKUP(E129,VIP!$A$2:$O11671,6,0)</f>
        <v>NO</v>
      </c>
      <c r="L129" s="121" t="s">
        <v>2228</v>
      </c>
      <c r="M129" s="117" t="s">
        <v>2473</v>
      </c>
      <c r="N129" s="117" t="s">
        <v>2482</v>
      </c>
      <c r="O129" s="115" t="s">
        <v>2485</v>
      </c>
      <c r="P129" s="117"/>
      <c r="Q129" s="120" t="s">
        <v>2228</v>
      </c>
    </row>
    <row r="130" spans="1:17" ht="17.399999999999999" x14ac:dyDescent="0.3">
      <c r="A130" s="86" t="str">
        <f>VLOOKUP(E130,'LISTADO ATM'!$A$2:$C$894,3,0)</f>
        <v>ESTE</v>
      </c>
      <c r="B130" s="115" t="s">
        <v>2559</v>
      </c>
      <c r="C130" s="116">
        <v>44207.493969907409</v>
      </c>
      <c r="D130" s="116" t="s">
        <v>2500</v>
      </c>
      <c r="E130" s="111">
        <v>480</v>
      </c>
      <c r="F130" s="86" t="str">
        <f>VLOOKUP(E130,VIP!$A$2:$O11260,2,0)</f>
        <v>DRBR480</v>
      </c>
      <c r="G130" s="110" t="str">
        <f>VLOOKUP(E130,'LISTADO ATM'!$A$2:$B$893,2,0)</f>
        <v>ATM UNP Farmaconal Higuey</v>
      </c>
      <c r="H130" s="110" t="str">
        <f>VLOOKUP(E130,VIP!$A$2:$O16181,7,FALSE)</f>
        <v>N/A</v>
      </c>
      <c r="I130" s="110" t="str">
        <f>VLOOKUP(E130,VIP!$A$2:$O8146,8,FALSE)</f>
        <v>N/A</v>
      </c>
      <c r="J130" s="110" t="str">
        <f>VLOOKUP(E130,VIP!$A$2:$O8096,8,FALSE)</f>
        <v>N/A</v>
      </c>
      <c r="K130" s="110" t="str">
        <f>VLOOKUP(E130,VIP!$A$2:$O11670,6,0)</f>
        <v>N/A</v>
      </c>
      <c r="L130" s="121" t="s">
        <v>2466</v>
      </c>
      <c r="M130" s="117" t="s">
        <v>2473</v>
      </c>
      <c r="N130" s="117" t="s">
        <v>2482</v>
      </c>
      <c r="O130" s="115" t="s">
        <v>2499</v>
      </c>
      <c r="P130" s="117"/>
      <c r="Q130" s="120" t="s">
        <v>2466</v>
      </c>
    </row>
    <row r="131" spans="1:17" ht="17.399999999999999" x14ac:dyDescent="0.3">
      <c r="A131" s="86" t="str">
        <f>VLOOKUP(E131,'LISTADO ATM'!$A$2:$C$894,3,0)</f>
        <v>NORTE</v>
      </c>
      <c r="B131" s="115" t="s">
        <v>2558</v>
      </c>
      <c r="C131" s="116">
        <v>44207.499780092592</v>
      </c>
      <c r="D131" s="116" t="s">
        <v>2500</v>
      </c>
      <c r="E131" s="111">
        <v>413</v>
      </c>
      <c r="F131" s="86" t="str">
        <f>VLOOKUP(E131,VIP!$A$2:$O11259,2,0)</f>
        <v>DRBR413</v>
      </c>
      <c r="G131" s="110" t="str">
        <f>VLOOKUP(E131,'LISTADO ATM'!$A$2:$B$893,2,0)</f>
        <v xml:space="preserve">ATM UNP Las Galeras Samaná </v>
      </c>
      <c r="H131" s="110" t="str">
        <f>VLOOKUP(E131,VIP!$A$2:$O16180,7,FALSE)</f>
        <v>Si</v>
      </c>
      <c r="I131" s="110" t="str">
        <f>VLOOKUP(E131,VIP!$A$2:$O8145,8,FALSE)</f>
        <v>Si</v>
      </c>
      <c r="J131" s="110" t="str">
        <f>VLOOKUP(E131,VIP!$A$2:$O8095,8,FALSE)</f>
        <v>Si</v>
      </c>
      <c r="K131" s="110" t="str">
        <f>VLOOKUP(E131,VIP!$A$2:$O11669,6,0)</f>
        <v>NO</v>
      </c>
      <c r="L131" s="121" t="s">
        <v>2466</v>
      </c>
      <c r="M131" s="130" t="s">
        <v>2519</v>
      </c>
      <c r="N131" s="117" t="s">
        <v>2482</v>
      </c>
      <c r="O131" s="115" t="s">
        <v>2499</v>
      </c>
      <c r="P131" s="117"/>
      <c r="Q131" s="130">
        <v>44207.567881944444</v>
      </c>
    </row>
    <row r="132" spans="1:17" ht="17.399999999999999" x14ac:dyDescent="0.3">
      <c r="A132" s="86" t="str">
        <f>VLOOKUP(E132,'LISTADO ATM'!$A$2:$C$894,3,0)</f>
        <v>DISTRITO NACIONAL</v>
      </c>
      <c r="B132" s="115" t="s">
        <v>2557</v>
      </c>
      <c r="C132" s="116">
        <v>44207.504143518519</v>
      </c>
      <c r="D132" s="116" t="s">
        <v>2477</v>
      </c>
      <c r="E132" s="111">
        <v>967</v>
      </c>
      <c r="F132" s="86" t="str">
        <f>VLOOKUP(E132,VIP!$A$2:$O11258,2,0)</f>
        <v>DRBR967</v>
      </c>
      <c r="G132" s="110" t="str">
        <f>VLOOKUP(E132,'LISTADO ATM'!$A$2:$B$893,2,0)</f>
        <v xml:space="preserve">ATM UNP Hiper Olé Autopista Duarte </v>
      </c>
      <c r="H132" s="110" t="str">
        <f>VLOOKUP(E132,VIP!$A$2:$O16179,7,FALSE)</f>
        <v>Si</v>
      </c>
      <c r="I132" s="110" t="str">
        <f>VLOOKUP(E132,VIP!$A$2:$O8144,8,FALSE)</f>
        <v>Si</v>
      </c>
      <c r="J132" s="110" t="str">
        <f>VLOOKUP(E132,VIP!$A$2:$O8094,8,FALSE)</f>
        <v>Si</v>
      </c>
      <c r="K132" s="110" t="str">
        <f>VLOOKUP(E132,VIP!$A$2:$O11668,6,0)</f>
        <v>NO</v>
      </c>
      <c r="L132" s="121" t="s">
        <v>2430</v>
      </c>
      <c r="M132" s="130" t="s">
        <v>2519</v>
      </c>
      <c r="N132" s="117" t="s">
        <v>2482</v>
      </c>
      <c r="O132" s="115" t="s">
        <v>2484</v>
      </c>
      <c r="P132" s="117"/>
      <c r="Q132" s="130">
        <v>44207.565104166664</v>
      </c>
    </row>
    <row r="133" spans="1:17" ht="17.399999999999999" x14ac:dyDescent="0.3">
      <c r="A133" s="86" t="str">
        <f>VLOOKUP(E133,'LISTADO ATM'!$A$2:$C$894,3,0)</f>
        <v>DISTRITO NACIONAL</v>
      </c>
      <c r="B133" s="115" t="s">
        <v>2556</v>
      </c>
      <c r="C133" s="116">
        <v>44207.507291666669</v>
      </c>
      <c r="D133" s="116" t="s">
        <v>2189</v>
      </c>
      <c r="E133" s="111">
        <v>438</v>
      </c>
      <c r="F133" s="86" t="str">
        <f>VLOOKUP(E133,VIP!$A$2:$O11257,2,0)</f>
        <v>DRBR438</v>
      </c>
      <c r="G133" s="110" t="str">
        <f>VLOOKUP(E133,'LISTADO ATM'!$A$2:$B$893,2,0)</f>
        <v xml:space="preserve">ATM Autobanco Torre IV </v>
      </c>
      <c r="H133" s="110" t="str">
        <f>VLOOKUP(E133,VIP!$A$2:$O16178,7,FALSE)</f>
        <v>Si</v>
      </c>
      <c r="I133" s="110" t="str">
        <f>VLOOKUP(E133,VIP!$A$2:$O8143,8,FALSE)</f>
        <v>Si</v>
      </c>
      <c r="J133" s="110" t="str">
        <f>VLOOKUP(E133,VIP!$A$2:$O8093,8,FALSE)</f>
        <v>Si</v>
      </c>
      <c r="K133" s="110" t="str">
        <f>VLOOKUP(E133,VIP!$A$2:$O11667,6,0)</f>
        <v>SI</v>
      </c>
      <c r="L133" s="121" t="s">
        <v>2228</v>
      </c>
      <c r="M133" s="130" t="s">
        <v>2519</v>
      </c>
      <c r="N133" s="117" t="s">
        <v>2482</v>
      </c>
      <c r="O133" s="115" t="s">
        <v>2485</v>
      </c>
      <c r="P133" s="117" t="s">
        <v>2497</v>
      </c>
      <c r="Q133" s="130">
        <v>44207.616493055553</v>
      </c>
    </row>
    <row r="134" spans="1:17" ht="17.399999999999999" x14ac:dyDescent="0.3">
      <c r="A134" s="86" t="str">
        <f>VLOOKUP(E134,'LISTADO ATM'!$A$2:$C$894,3,0)</f>
        <v>DISTRITO NACIONAL</v>
      </c>
      <c r="B134" s="115" t="s">
        <v>2555</v>
      </c>
      <c r="C134" s="116">
        <v>44207.507303240738</v>
      </c>
      <c r="D134" s="116" t="s">
        <v>2477</v>
      </c>
      <c r="E134" s="111">
        <v>678</v>
      </c>
      <c r="F134" s="86" t="str">
        <f>VLOOKUP(E134,VIP!$A$2:$O11256,2,0)</f>
        <v>DRBR678</v>
      </c>
      <c r="G134" s="110" t="str">
        <f>VLOOKUP(E134,'LISTADO ATM'!$A$2:$B$893,2,0)</f>
        <v>ATM Eco Petroleo San Isidro</v>
      </c>
      <c r="H134" s="110" t="str">
        <f>VLOOKUP(E134,VIP!$A$2:$O16177,7,FALSE)</f>
        <v>Si</v>
      </c>
      <c r="I134" s="110" t="str">
        <f>VLOOKUP(E134,VIP!$A$2:$O8142,8,FALSE)</f>
        <v>Si</v>
      </c>
      <c r="J134" s="110" t="str">
        <f>VLOOKUP(E134,VIP!$A$2:$O8092,8,FALSE)</f>
        <v>Si</v>
      </c>
      <c r="K134" s="110" t="str">
        <f>VLOOKUP(E134,VIP!$A$2:$O11666,6,0)</f>
        <v>NO</v>
      </c>
      <c r="L134" s="121" t="s">
        <v>2430</v>
      </c>
      <c r="M134" s="130" t="s">
        <v>2519</v>
      </c>
      <c r="N134" s="117" t="s">
        <v>2482</v>
      </c>
      <c r="O134" s="115" t="s">
        <v>2484</v>
      </c>
      <c r="P134" s="117"/>
      <c r="Q134" s="130">
        <v>44207.622048611112</v>
      </c>
    </row>
    <row r="135" spans="1:17" ht="17.399999999999999" x14ac:dyDescent="0.3">
      <c r="A135" s="86" t="str">
        <f>VLOOKUP(E135,'LISTADO ATM'!$A$2:$C$894,3,0)</f>
        <v>DISTRITO NACIONAL</v>
      </c>
      <c r="B135" s="115" t="s">
        <v>2554</v>
      </c>
      <c r="C135" s="116">
        <v>44207.515775462962</v>
      </c>
      <c r="D135" s="116" t="s">
        <v>2189</v>
      </c>
      <c r="E135" s="111">
        <v>929</v>
      </c>
      <c r="F135" s="86" t="str">
        <f>VLOOKUP(E135,VIP!$A$2:$O11255,2,0)</f>
        <v>DRBR929</v>
      </c>
      <c r="G135" s="110" t="str">
        <f>VLOOKUP(E135,'LISTADO ATM'!$A$2:$B$893,2,0)</f>
        <v>ATM Autoservicio Nacional El Conde</v>
      </c>
      <c r="H135" s="110" t="str">
        <f>VLOOKUP(E135,VIP!$A$2:$O16176,7,FALSE)</f>
        <v>Si</v>
      </c>
      <c r="I135" s="110" t="str">
        <f>VLOOKUP(E135,VIP!$A$2:$O8141,8,FALSE)</f>
        <v>Si</v>
      </c>
      <c r="J135" s="110" t="str">
        <f>VLOOKUP(E135,VIP!$A$2:$O8091,8,FALSE)</f>
        <v>Si</v>
      </c>
      <c r="K135" s="110" t="str">
        <f>VLOOKUP(E135,VIP!$A$2:$O11665,6,0)</f>
        <v>NO</v>
      </c>
      <c r="L135" s="121" t="s">
        <v>2228</v>
      </c>
      <c r="M135" s="117" t="s">
        <v>2473</v>
      </c>
      <c r="N135" s="117" t="s">
        <v>2482</v>
      </c>
      <c r="O135" s="115" t="s">
        <v>2485</v>
      </c>
      <c r="P135" s="117"/>
      <c r="Q135" s="120" t="s">
        <v>2228</v>
      </c>
    </row>
    <row r="136" spans="1:17" ht="17.399999999999999" x14ac:dyDescent="0.3">
      <c r="A136" s="86" t="str">
        <f>VLOOKUP(E136,'LISTADO ATM'!$A$2:$C$894,3,0)</f>
        <v>DISTRITO NACIONAL</v>
      </c>
      <c r="B136" s="115" t="s">
        <v>2553</v>
      </c>
      <c r="C136" s="116">
        <v>44207.516597222224</v>
      </c>
      <c r="D136" s="116" t="s">
        <v>2189</v>
      </c>
      <c r="E136" s="111">
        <v>96</v>
      </c>
      <c r="F136" s="86" t="str">
        <f>VLOOKUP(E136,VIP!$A$2:$O11254,2,0)</f>
        <v>DRBR096</v>
      </c>
      <c r="G136" s="110" t="str">
        <f>VLOOKUP(E136,'LISTADO ATM'!$A$2:$B$893,2,0)</f>
        <v>ATM S/M Caribe Av. Charles de Gaulle</v>
      </c>
      <c r="H136" s="110" t="str">
        <f>VLOOKUP(E136,VIP!$A$2:$O16175,7,FALSE)</f>
        <v>Si</v>
      </c>
      <c r="I136" s="110" t="str">
        <f>VLOOKUP(E136,VIP!$A$2:$O8140,8,FALSE)</f>
        <v>No</v>
      </c>
      <c r="J136" s="110" t="str">
        <f>VLOOKUP(E136,VIP!$A$2:$O8090,8,FALSE)</f>
        <v>No</v>
      </c>
      <c r="K136" s="110" t="str">
        <f>VLOOKUP(E136,VIP!$A$2:$O11664,6,0)</f>
        <v>NO</v>
      </c>
      <c r="L136" s="121" t="s">
        <v>2254</v>
      </c>
      <c r="M136" s="117" t="s">
        <v>2473</v>
      </c>
      <c r="N136" s="117" t="s">
        <v>2482</v>
      </c>
      <c r="O136" s="115" t="s">
        <v>2485</v>
      </c>
      <c r="P136" s="117"/>
      <c r="Q136" s="120" t="s">
        <v>2254</v>
      </c>
    </row>
    <row r="137" spans="1:17" ht="17.399999999999999" x14ac:dyDescent="0.3">
      <c r="A137" s="86" t="str">
        <f>VLOOKUP(E137,'LISTADO ATM'!$A$2:$C$894,3,0)</f>
        <v>DISTRITO NACIONAL</v>
      </c>
      <c r="B137" s="115" t="s">
        <v>2552</v>
      </c>
      <c r="C137" s="116">
        <v>44207.535162037035</v>
      </c>
      <c r="D137" s="116" t="s">
        <v>2189</v>
      </c>
      <c r="E137" s="111">
        <v>240</v>
      </c>
      <c r="F137" s="86" t="str">
        <f>VLOOKUP(E137,VIP!$A$2:$O11253,2,0)</f>
        <v>DRBR24D</v>
      </c>
      <c r="G137" s="110" t="str">
        <f>VLOOKUP(E137,'LISTADO ATM'!$A$2:$B$893,2,0)</f>
        <v xml:space="preserve">ATM Oficina Carrefour I </v>
      </c>
      <c r="H137" s="110" t="str">
        <f>VLOOKUP(E137,VIP!$A$2:$O16174,7,FALSE)</f>
        <v>Si</v>
      </c>
      <c r="I137" s="110" t="str">
        <f>VLOOKUP(E137,VIP!$A$2:$O8139,8,FALSE)</f>
        <v>Si</v>
      </c>
      <c r="J137" s="110" t="str">
        <f>VLOOKUP(E137,VIP!$A$2:$O8089,8,FALSE)</f>
        <v>Si</v>
      </c>
      <c r="K137" s="110" t="str">
        <f>VLOOKUP(E137,VIP!$A$2:$O11663,6,0)</f>
        <v>SI</v>
      </c>
      <c r="L137" s="121" t="s">
        <v>2228</v>
      </c>
      <c r="M137" s="117" t="s">
        <v>2473</v>
      </c>
      <c r="N137" s="117" t="s">
        <v>2482</v>
      </c>
      <c r="O137" s="115" t="s">
        <v>2485</v>
      </c>
      <c r="P137" s="117"/>
      <c r="Q137" s="120" t="s">
        <v>2228</v>
      </c>
    </row>
    <row r="138" spans="1:17" ht="17.399999999999999" x14ac:dyDescent="0.3">
      <c r="A138" s="86" t="str">
        <f>VLOOKUP(E138,'LISTADO ATM'!$A$2:$C$894,3,0)</f>
        <v>DISTRITO NACIONAL</v>
      </c>
      <c r="B138" s="115" t="s">
        <v>2551</v>
      </c>
      <c r="C138" s="116">
        <v>44207.536909722221</v>
      </c>
      <c r="D138" s="116" t="s">
        <v>2189</v>
      </c>
      <c r="E138" s="111">
        <v>576</v>
      </c>
      <c r="F138" s="86" t="e">
        <f>VLOOKUP(E138,VIP!$A$2:$O11252,2,0)</f>
        <v>#N/A</v>
      </c>
      <c r="G138" s="110" t="str">
        <f>VLOOKUP(E138,'LISTADO ATM'!$A$2:$B$893,2,0)</f>
        <v xml:space="preserve">ATM IDSS </v>
      </c>
      <c r="H138" s="110" t="e">
        <f>VLOOKUP(E138,VIP!$A$2:$O16173,7,FALSE)</f>
        <v>#N/A</v>
      </c>
      <c r="I138" s="110" t="e">
        <f>VLOOKUP(E138,VIP!$A$2:$O8138,8,FALSE)</f>
        <v>#N/A</v>
      </c>
      <c r="J138" s="110" t="e">
        <f>VLOOKUP(E138,VIP!$A$2:$O8088,8,FALSE)</f>
        <v>#N/A</v>
      </c>
      <c r="K138" s="110" t="e">
        <f>VLOOKUP(E138,VIP!$A$2:$O11662,6,0)</f>
        <v>#N/A</v>
      </c>
      <c r="L138" s="121" t="s">
        <v>2228</v>
      </c>
      <c r="M138" s="130" t="s">
        <v>2519</v>
      </c>
      <c r="N138" s="117" t="s">
        <v>2482</v>
      </c>
      <c r="O138" s="115" t="s">
        <v>2485</v>
      </c>
      <c r="P138" s="117"/>
      <c r="Q138" s="130">
        <v>44207.618576388886</v>
      </c>
    </row>
    <row r="139" spans="1:17" ht="17.399999999999999" x14ac:dyDescent="0.3">
      <c r="A139" s="86" t="str">
        <f>VLOOKUP(E139,'LISTADO ATM'!$A$2:$C$894,3,0)</f>
        <v>DISTRITO NACIONAL</v>
      </c>
      <c r="B139" s="115" t="s">
        <v>2550</v>
      </c>
      <c r="C139" s="116">
        <v>44207.537731481483</v>
      </c>
      <c r="D139" s="116" t="s">
        <v>2189</v>
      </c>
      <c r="E139" s="111">
        <v>18</v>
      </c>
      <c r="F139" s="86" t="str">
        <f>VLOOKUP(E139,VIP!$A$2:$O11251,2,0)</f>
        <v>DRBR018</v>
      </c>
      <c r="G139" s="110" t="str">
        <f>VLOOKUP(E139,'LISTADO ATM'!$A$2:$B$893,2,0)</f>
        <v xml:space="preserve">ATM Oficina Haina Occidental I </v>
      </c>
      <c r="H139" s="110" t="str">
        <f>VLOOKUP(E139,VIP!$A$2:$O16172,7,FALSE)</f>
        <v>Si</v>
      </c>
      <c r="I139" s="110" t="str">
        <f>VLOOKUP(E139,VIP!$A$2:$O8137,8,FALSE)</f>
        <v>Si</v>
      </c>
      <c r="J139" s="110" t="str">
        <f>VLOOKUP(E139,VIP!$A$2:$O8087,8,FALSE)</f>
        <v>Si</v>
      </c>
      <c r="K139" s="110" t="str">
        <f>VLOOKUP(E139,VIP!$A$2:$O11661,6,0)</f>
        <v>SI</v>
      </c>
      <c r="L139" s="121" t="s">
        <v>2228</v>
      </c>
      <c r="M139" s="117" t="s">
        <v>2473</v>
      </c>
      <c r="N139" s="117" t="s">
        <v>2482</v>
      </c>
      <c r="O139" s="115" t="s">
        <v>2485</v>
      </c>
      <c r="P139" s="117"/>
      <c r="Q139" s="120" t="s">
        <v>2228</v>
      </c>
    </row>
    <row r="140" spans="1:17" ht="17.399999999999999" x14ac:dyDescent="0.3">
      <c r="A140" s="86" t="str">
        <f>VLOOKUP(E140,'LISTADO ATM'!$A$2:$C$894,3,0)</f>
        <v>NORTE</v>
      </c>
      <c r="B140" s="115" t="s">
        <v>2549</v>
      </c>
      <c r="C140" s="116">
        <v>44207.552291666667</v>
      </c>
      <c r="D140" s="116" t="s">
        <v>2480</v>
      </c>
      <c r="E140" s="111">
        <v>282</v>
      </c>
      <c r="F140" s="86" t="str">
        <f>VLOOKUP(E140,VIP!$A$2:$O11250,2,0)</f>
        <v>DRBR282</v>
      </c>
      <c r="G140" s="110" t="str">
        <f>VLOOKUP(E140,'LISTADO ATM'!$A$2:$B$893,2,0)</f>
        <v xml:space="preserve">ATM Autobanco Nibaje </v>
      </c>
      <c r="H140" s="110" t="str">
        <f>VLOOKUP(E140,VIP!$A$2:$O16171,7,FALSE)</f>
        <v>Si</v>
      </c>
      <c r="I140" s="110" t="str">
        <f>VLOOKUP(E140,VIP!$A$2:$O8136,8,FALSE)</f>
        <v>Si</v>
      </c>
      <c r="J140" s="110" t="str">
        <f>VLOOKUP(E140,VIP!$A$2:$O8086,8,FALSE)</f>
        <v>Si</v>
      </c>
      <c r="K140" s="110" t="str">
        <f>VLOOKUP(E140,VIP!$A$2:$O11660,6,0)</f>
        <v>NO</v>
      </c>
      <c r="L140" s="121" t="s">
        <v>2466</v>
      </c>
      <c r="M140" s="117" t="s">
        <v>2473</v>
      </c>
      <c r="N140" s="117" t="s">
        <v>2482</v>
      </c>
      <c r="O140" s="115" t="s">
        <v>2486</v>
      </c>
      <c r="P140" s="117"/>
      <c r="Q140" s="120" t="s">
        <v>2466</v>
      </c>
    </row>
    <row r="141" spans="1:17" ht="17.399999999999999" x14ac:dyDescent="0.3">
      <c r="A141" s="86" t="str">
        <f>VLOOKUP(E141,'LISTADO ATM'!$A$2:$C$894,3,0)</f>
        <v>DISTRITO NACIONAL</v>
      </c>
      <c r="B141" s="115" t="s">
        <v>2572</v>
      </c>
      <c r="C141" s="116">
        <v>44207.587291666663</v>
      </c>
      <c r="D141" s="116" t="s">
        <v>2189</v>
      </c>
      <c r="E141" s="111">
        <v>983</v>
      </c>
      <c r="F141" s="86" t="str">
        <f>VLOOKUP(E141,VIP!$A$2:$O11258,2,0)</f>
        <v>DRBR983</v>
      </c>
      <c r="G141" s="110" t="str">
        <f>VLOOKUP(E141,'LISTADO ATM'!$A$2:$B$893,2,0)</f>
        <v xml:space="preserve">ATM Bravo República de Colombia </v>
      </c>
      <c r="H141" s="110" t="str">
        <f>VLOOKUP(E141,VIP!$A$2:$O16179,7,FALSE)</f>
        <v>Si</v>
      </c>
      <c r="I141" s="110" t="str">
        <f>VLOOKUP(E141,VIP!$A$2:$O8144,8,FALSE)</f>
        <v>No</v>
      </c>
      <c r="J141" s="110" t="str">
        <f>VLOOKUP(E141,VIP!$A$2:$O8094,8,FALSE)</f>
        <v>No</v>
      </c>
      <c r="K141" s="110" t="str">
        <f>VLOOKUP(E141,VIP!$A$2:$O11668,6,0)</f>
        <v>NO</v>
      </c>
      <c r="L141" s="121" t="s">
        <v>2228</v>
      </c>
      <c r="M141" s="117" t="s">
        <v>2473</v>
      </c>
      <c r="N141" s="117" t="s">
        <v>2482</v>
      </c>
      <c r="O141" s="115" t="s">
        <v>2485</v>
      </c>
      <c r="P141" s="117"/>
      <c r="Q141" s="120" t="s">
        <v>2228</v>
      </c>
    </row>
    <row r="142" spans="1:17" ht="17.399999999999999" x14ac:dyDescent="0.3">
      <c r="A142" s="86" t="str">
        <f>VLOOKUP(E142,'LISTADO ATM'!$A$2:$C$894,3,0)</f>
        <v>ESTE</v>
      </c>
      <c r="B142" s="115" t="s">
        <v>2571</v>
      </c>
      <c r="C142" s="116">
        <v>44207.588865740741</v>
      </c>
      <c r="D142" s="116" t="s">
        <v>2189</v>
      </c>
      <c r="E142" s="111">
        <v>386</v>
      </c>
      <c r="F142" s="86" t="str">
        <f>VLOOKUP(E142,VIP!$A$2:$O11257,2,0)</f>
        <v>DRBR386</v>
      </c>
      <c r="G142" s="110" t="str">
        <f>VLOOKUP(E142,'LISTADO ATM'!$A$2:$B$893,2,0)</f>
        <v xml:space="preserve">ATM Plaza Verón II </v>
      </c>
      <c r="H142" s="110" t="str">
        <f>VLOOKUP(E142,VIP!$A$2:$O16178,7,FALSE)</f>
        <v>Si</v>
      </c>
      <c r="I142" s="110" t="str">
        <f>VLOOKUP(E142,VIP!$A$2:$O8143,8,FALSE)</f>
        <v>Si</v>
      </c>
      <c r="J142" s="110" t="str">
        <f>VLOOKUP(E142,VIP!$A$2:$O8093,8,FALSE)</f>
        <v>Si</v>
      </c>
      <c r="K142" s="110" t="str">
        <f>VLOOKUP(E142,VIP!$A$2:$O11667,6,0)</f>
        <v>NO</v>
      </c>
      <c r="L142" s="121" t="s">
        <v>2463</v>
      </c>
      <c r="M142" s="117" t="s">
        <v>2473</v>
      </c>
      <c r="N142" s="117" t="s">
        <v>2482</v>
      </c>
      <c r="O142" s="115" t="s">
        <v>2485</v>
      </c>
      <c r="P142" s="117"/>
      <c r="Q142" s="120" t="s">
        <v>2463</v>
      </c>
    </row>
    <row r="143" spans="1:17" ht="17.399999999999999" x14ac:dyDescent="0.3">
      <c r="A143" s="86" t="str">
        <f>VLOOKUP(E143,'LISTADO ATM'!$A$2:$C$894,3,0)</f>
        <v>SUR</v>
      </c>
      <c r="B143" s="115" t="s">
        <v>2570</v>
      </c>
      <c r="C143" s="116">
        <v>44207.589178240742</v>
      </c>
      <c r="D143" s="116" t="s">
        <v>2189</v>
      </c>
      <c r="E143" s="111">
        <v>962</v>
      </c>
      <c r="F143" s="86" t="str">
        <f>VLOOKUP(E143,VIP!$A$2:$O11256,2,0)</f>
        <v>DRBR962</v>
      </c>
      <c r="G143" s="110" t="str">
        <f>VLOOKUP(E143,'LISTADO ATM'!$A$2:$B$893,2,0)</f>
        <v xml:space="preserve">ATM Oficina Villa Ofelia II (San Juan) </v>
      </c>
      <c r="H143" s="110" t="str">
        <f>VLOOKUP(E143,VIP!$A$2:$O16177,7,FALSE)</f>
        <v>Si</v>
      </c>
      <c r="I143" s="110" t="str">
        <f>VLOOKUP(E143,VIP!$A$2:$O8142,8,FALSE)</f>
        <v>Si</v>
      </c>
      <c r="J143" s="110" t="str">
        <f>VLOOKUP(E143,VIP!$A$2:$O8092,8,FALSE)</f>
        <v>Si</v>
      </c>
      <c r="K143" s="110" t="str">
        <f>VLOOKUP(E143,VIP!$A$2:$O11666,6,0)</f>
        <v>NO</v>
      </c>
      <c r="L143" s="121" t="s">
        <v>2463</v>
      </c>
      <c r="M143" s="130" t="s">
        <v>2519</v>
      </c>
      <c r="N143" s="130" t="s">
        <v>2482</v>
      </c>
      <c r="O143" s="115" t="s">
        <v>2485</v>
      </c>
      <c r="P143" s="117"/>
      <c r="Q143" s="130">
        <v>44207.622743055559</v>
      </c>
    </row>
    <row r="144" spans="1:17" ht="17.399999999999999" x14ac:dyDescent="0.3">
      <c r="A144" s="86" t="str">
        <f>VLOOKUP(E144,'LISTADO ATM'!$A$2:$C$894,3,0)</f>
        <v>DISTRITO NACIONAL</v>
      </c>
      <c r="B144" s="115" t="s">
        <v>2578</v>
      </c>
      <c r="C144" s="116">
        <v>44207.589930555558</v>
      </c>
      <c r="D144" s="116" t="s">
        <v>2500</v>
      </c>
      <c r="E144" s="111">
        <v>12</v>
      </c>
      <c r="F144" s="86" t="str">
        <f>VLOOKUP(E144,VIP!$A$2:$O11262,2,0)</f>
        <v>DRBR012</v>
      </c>
      <c r="G144" s="110" t="str">
        <f>VLOOKUP(E144,'LISTADO ATM'!$A$2:$B$893,2,0)</f>
        <v xml:space="preserve">ATM Comercial Ganadera (San Isidro) </v>
      </c>
      <c r="H144" s="110" t="str">
        <f>VLOOKUP(E144,VIP!$A$2:$O16183,7,FALSE)</f>
        <v>Si</v>
      </c>
      <c r="I144" s="110" t="str">
        <f>VLOOKUP(E144,VIP!$A$2:$O8148,8,FALSE)</f>
        <v>No</v>
      </c>
      <c r="J144" s="110" t="str">
        <f>VLOOKUP(E144,VIP!$A$2:$O8098,8,FALSE)</f>
        <v>No</v>
      </c>
      <c r="K144" s="110" t="str">
        <f>VLOOKUP(E144,VIP!$A$2:$O11672,6,0)</f>
        <v>NO</v>
      </c>
      <c r="L144" s="121" t="s">
        <v>2584</v>
      </c>
      <c r="M144" s="130" t="s">
        <v>2519</v>
      </c>
      <c r="N144" s="130" t="s">
        <v>2545</v>
      </c>
      <c r="O144" s="115" t="s">
        <v>2499</v>
      </c>
      <c r="P144" s="117" t="s">
        <v>2548</v>
      </c>
      <c r="Q144" s="130"/>
    </row>
    <row r="145" spans="1:17" ht="17.399999999999999" x14ac:dyDescent="0.3">
      <c r="A145" s="86" t="str">
        <f>VLOOKUP(E145,'LISTADO ATM'!$A$2:$C$894,3,0)</f>
        <v>DISTRITO NACIONAL</v>
      </c>
      <c r="B145" s="115" t="s">
        <v>2577</v>
      </c>
      <c r="C145" s="116">
        <v>44207.594537037039</v>
      </c>
      <c r="D145" s="116" t="s">
        <v>2500</v>
      </c>
      <c r="E145" s="111">
        <v>993</v>
      </c>
      <c r="F145" s="86" t="str">
        <f>VLOOKUP(E145,VIP!$A$2:$O11261,2,0)</f>
        <v>DRBR993</v>
      </c>
      <c r="G145" s="110" t="str">
        <f>VLOOKUP(E145,'LISTADO ATM'!$A$2:$B$893,2,0)</f>
        <v xml:space="preserve">ATM Centro Medico Integral II </v>
      </c>
      <c r="H145" s="110" t="str">
        <f>VLOOKUP(E145,VIP!$A$2:$O16182,7,FALSE)</f>
        <v>Si</v>
      </c>
      <c r="I145" s="110" t="str">
        <f>VLOOKUP(E145,VIP!$A$2:$O8147,8,FALSE)</f>
        <v>Si</v>
      </c>
      <c r="J145" s="110" t="str">
        <f>VLOOKUP(E145,VIP!$A$2:$O8097,8,FALSE)</f>
        <v>Si</v>
      </c>
      <c r="K145" s="110" t="str">
        <f>VLOOKUP(E145,VIP!$A$2:$O11671,6,0)</f>
        <v>NO</v>
      </c>
      <c r="L145" s="121" t="s">
        <v>2492</v>
      </c>
      <c r="M145" s="130" t="s">
        <v>2519</v>
      </c>
      <c r="N145" s="130" t="s">
        <v>2545</v>
      </c>
      <c r="O145" s="115" t="s">
        <v>2546</v>
      </c>
      <c r="P145" s="117" t="s">
        <v>2548</v>
      </c>
      <c r="Q145" s="130"/>
    </row>
    <row r="146" spans="1:17" ht="17.399999999999999" x14ac:dyDescent="0.3">
      <c r="A146" s="86" t="str">
        <f>VLOOKUP(E146,'LISTADO ATM'!$A$2:$C$894,3,0)</f>
        <v>DISTRITO NACIONAL</v>
      </c>
      <c r="B146" s="115" t="s">
        <v>2569</v>
      </c>
      <c r="C146" s="116">
        <v>44207.597453703704</v>
      </c>
      <c r="D146" s="116" t="s">
        <v>2189</v>
      </c>
      <c r="E146" s="111">
        <v>70</v>
      </c>
      <c r="F146" s="86" t="str">
        <f>VLOOKUP(E146,VIP!$A$2:$O11255,2,0)</f>
        <v>DRBR070</v>
      </c>
      <c r="G146" s="110" t="str">
        <f>VLOOKUP(E146,'LISTADO ATM'!$A$2:$B$893,2,0)</f>
        <v xml:space="preserve">ATM Autoservicio Plaza Lama Zona Oriental </v>
      </c>
      <c r="H146" s="110" t="str">
        <f>VLOOKUP(E146,VIP!$A$2:$O16176,7,FALSE)</f>
        <v>Si</v>
      </c>
      <c r="I146" s="110" t="str">
        <f>VLOOKUP(E146,VIP!$A$2:$O8141,8,FALSE)</f>
        <v>Si</v>
      </c>
      <c r="J146" s="110" t="str">
        <f>VLOOKUP(E146,VIP!$A$2:$O8091,8,FALSE)</f>
        <v>Si</v>
      </c>
      <c r="K146" s="110" t="str">
        <f>VLOOKUP(E146,VIP!$A$2:$O11665,6,0)</f>
        <v>NO</v>
      </c>
      <c r="L146" s="121" t="s">
        <v>2228</v>
      </c>
      <c r="M146" s="117" t="s">
        <v>2473</v>
      </c>
      <c r="N146" s="117" t="s">
        <v>2482</v>
      </c>
      <c r="O146" s="115" t="s">
        <v>2485</v>
      </c>
      <c r="P146" s="117"/>
      <c r="Q146" s="120" t="s">
        <v>2228</v>
      </c>
    </row>
    <row r="147" spans="1:17" ht="17.399999999999999" x14ac:dyDescent="0.3">
      <c r="A147" s="86" t="str">
        <f>VLOOKUP(E147,'LISTADO ATM'!$A$2:$C$894,3,0)</f>
        <v>DISTRITO NACIONAL</v>
      </c>
      <c r="B147" s="115" t="s">
        <v>2568</v>
      </c>
      <c r="C147" s="116">
        <v>44207.605949074074</v>
      </c>
      <c r="D147" s="116" t="s">
        <v>2189</v>
      </c>
      <c r="E147" s="111">
        <v>115</v>
      </c>
      <c r="F147" s="86" t="str">
        <f>VLOOKUP(E147,VIP!$A$2:$O11254,2,0)</f>
        <v>DRBR115</v>
      </c>
      <c r="G147" s="110" t="str">
        <f>VLOOKUP(E147,'LISTADO ATM'!$A$2:$B$893,2,0)</f>
        <v xml:space="preserve">ATM Oficina Megacentro I </v>
      </c>
      <c r="H147" s="110" t="str">
        <f>VLOOKUP(E147,VIP!$A$2:$O16175,7,FALSE)</f>
        <v>Si</v>
      </c>
      <c r="I147" s="110" t="str">
        <f>VLOOKUP(E147,VIP!$A$2:$O8140,8,FALSE)</f>
        <v>Si</v>
      </c>
      <c r="J147" s="110" t="str">
        <f>VLOOKUP(E147,VIP!$A$2:$O8090,8,FALSE)</f>
        <v>Si</v>
      </c>
      <c r="K147" s="110" t="str">
        <f>VLOOKUP(E147,VIP!$A$2:$O11664,6,0)</f>
        <v>SI</v>
      </c>
      <c r="L147" s="121" t="s">
        <v>2228</v>
      </c>
      <c r="M147" s="117" t="s">
        <v>2473</v>
      </c>
      <c r="N147" s="117" t="s">
        <v>2482</v>
      </c>
      <c r="O147" s="115" t="s">
        <v>2485</v>
      </c>
      <c r="P147" s="117"/>
      <c r="Q147" s="120" t="s">
        <v>2228</v>
      </c>
    </row>
    <row r="148" spans="1:17" ht="17.399999999999999" x14ac:dyDescent="0.3">
      <c r="A148" s="86" t="str">
        <f>VLOOKUP(E148,'LISTADO ATM'!$A$2:$C$894,3,0)</f>
        <v>DISTRITO NACIONAL</v>
      </c>
      <c r="B148" s="115" t="s">
        <v>2567</v>
      </c>
      <c r="C148" s="116">
        <v>44207.606365740743</v>
      </c>
      <c r="D148" s="116" t="s">
        <v>2189</v>
      </c>
      <c r="E148" s="111">
        <v>224</v>
      </c>
      <c r="F148" s="86" t="str">
        <f>VLOOKUP(E148,VIP!$A$2:$O11253,2,0)</f>
        <v>DRBR224</v>
      </c>
      <c r="G148" s="110" t="str">
        <f>VLOOKUP(E148,'LISTADO ATM'!$A$2:$B$893,2,0)</f>
        <v xml:space="preserve">ATM S/M Nacional El Millón (Núñez de Cáceres) </v>
      </c>
      <c r="H148" s="110" t="str">
        <f>VLOOKUP(E148,VIP!$A$2:$O16174,7,FALSE)</f>
        <v>Si</v>
      </c>
      <c r="I148" s="110" t="str">
        <f>VLOOKUP(E148,VIP!$A$2:$O8139,8,FALSE)</f>
        <v>Si</v>
      </c>
      <c r="J148" s="110" t="str">
        <f>VLOOKUP(E148,VIP!$A$2:$O8089,8,FALSE)</f>
        <v>Si</v>
      </c>
      <c r="K148" s="110" t="str">
        <f>VLOOKUP(E148,VIP!$A$2:$O11663,6,0)</f>
        <v>SI</v>
      </c>
      <c r="L148" s="121" t="s">
        <v>2228</v>
      </c>
      <c r="M148" s="117" t="s">
        <v>2473</v>
      </c>
      <c r="N148" s="117" t="s">
        <v>2482</v>
      </c>
      <c r="O148" s="115" t="s">
        <v>2485</v>
      </c>
      <c r="P148" s="117"/>
      <c r="Q148" s="120" t="s">
        <v>2228</v>
      </c>
    </row>
    <row r="149" spans="1:17" ht="17.399999999999999" x14ac:dyDescent="0.3">
      <c r="A149" s="86" t="str">
        <f>VLOOKUP(E149,'LISTADO ATM'!$A$2:$C$894,3,0)</f>
        <v>DISTRITO NACIONAL</v>
      </c>
      <c r="B149" s="115" t="s">
        <v>2566</v>
      </c>
      <c r="C149" s="116">
        <v>44207.607106481482</v>
      </c>
      <c r="D149" s="116" t="s">
        <v>2189</v>
      </c>
      <c r="E149" s="111">
        <v>280</v>
      </c>
      <c r="F149" s="86" t="str">
        <f>VLOOKUP(E149,VIP!$A$2:$O11252,2,0)</f>
        <v>DRBR752</v>
      </c>
      <c r="G149" s="110" t="str">
        <f>VLOOKUP(E149,'LISTADO ATM'!$A$2:$B$893,2,0)</f>
        <v xml:space="preserve">ATM Cooperativa BR </v>
      </c>
      <c r="H149" s="110" t="str">
        <f>VLOOKUP(E149,VIP!$A$2:$O16173,7,FALSE)</f>
        <v>Si</v>
      </c>
      <c r="I149" s="110" t="str">
        <f>VLOOKUP(E149,VIP!$A$2:$O8138,8,FALSE)</f>
        <v>Si</v>
      </c>
      <c r="J149" s="110" t="str">
        <f>VLOOKUP(E149,VIP!$A$2:$O8088,8,FALSE)</f>
        <v>Si</v>
      </c>
      <c r="K149" s="110" t="str">
        <f>VLOOKUP(E149,VIP!$A$2:$O11662,6,0)</f>
        <v>NO</v>
      </c>
      <c r="L149" s="121" t="s">
        <v>2228</v>
      </c>
      <c r="M149" s="117" t="s">
        <v>2473</v>
      </c>
      <c r="N149" s="117" t="s">
        <v>2482</v>
      </c>
      <c r="O149" s="115" t="s">
        <v>2485</v>
      </c>
      <c r="P149" s="117"/>
      <c r="Q149" s="120" t="s">
        <v>2228</v>
      </c>
    </row>
    <row r="150" spans="1:17" ht="17.399999999999999" x14ac:dyDescent="0.3">
      <c r="A150" s="86" t="str">
        <f>VLOOKUP(E150,'LISTADO ATM'!$A$2:$C$894,3,0)</f>
        <v>DISTRITO NACIONAL</v>
      </c>
      <c r="B150" s="115" t="s">
        <v>2565</v>
      </c>
      <c r="C150" s="116">
        <v>44207.610810185186</v>
      </c>
      <c r="D150" s="116" t="s">
        <v>2477</v>
      </c>
      <c r="E150" s="111">
        <v>577</v>
      </c>
      <c r="F150" s="86" t="str">
        <f>VLOOKUP(E150,VIP!$A$2:$O11251,2,0)</f>
        <v>DRBR173</v>
      </c>
      <c r="G150" s="110" t="str">
        <f>VLOOKUP(E150,'LISTADO ATM'!$A$2:$B$893,2,0)</f>
        <v xml:space="preserve">ATM Olé Ave. Duarte </v>
      </c>
      <c r="H150" s="110" t="str">
        <f>VLOOKUP(E150,VIP!$A$2:$O16172,7,FALSE)</f>
        <v>Si</v>
      </c>
      <c r="I150" s="110" t="str">
        <f>VLOOKUP(E150,VIP!$A$2:$O8137,8,FALSE)</f>
        <v>Si</v>
      </c>
      <c r="J150" s="110" t="str">
        <f>VLOOKUP(E150,VIP!$A$2:$O8087,8,FALSE)</f>
        <v>Si</v>
      </c>
      <c r="K150" s="110" t="str">
        <f>VLOOKUP(E150,VIP!$A$2:$O11661,6,0)</f>
        <v>SI</v>
      </c>
      <c r="L150" s="121" t="s">
        <v>2466</v>
      </c>
      <c r="M150" s="117" t="s">
        <v>2473</v>
      </c>
      <c r="N150" s="117" t="s">
        <v>2482</v>
      </c>
      <c r="O150" s="115" t="s">
        <v>2484</v>
      </c>
      <c r="P150" s="117"/>
      <c r="Q150" s="120" t="s">
        <v>2466</v>
      </c>
    </row>
    <row r="151" spans="1:17" ht="17.399999999999999" x14ac:dyDescent="0.3">
      <c r="A151" s="86" t="str">
        <f>VLOOKUP(E151,'LISTADO ATM'!$A$2:$C$894,3,0)</f>
        <v>SUR</v>
      </c>
      <c r="B151" s="115" t="s">
        <v>2580</v>
      </c>
      <c r="C151" s="116">
        <v>44207.622303240743</v>
      </c>
      <c r="D151" s="116" t="s">
        <v>2500</v>
      </c>
      <c r="E151" s="111">
        <v>825</v>
      </c>
      <c r="F151" s="86" t="str">
        <f>VLOOKUP(E151,VIP!$A$2:$O11264,2,0)</f>
        <v>DRBR825</v>
      </c>
      <c r="G151" s="110" t="str">
        <f>VLOOKUP(E151,'LISTADO ATM'!$A$2:$B$893,2,0)</f>
        <v xml:space="preserve">ATM Estacion Eco Cibeles (Las Matas de Farfán) </v>
      </c>
      <c r="H151" s="110" t="str">
        <f>VLOOKUP(E151,VIP!$A$2:$O16185,7,FALSE)</f>
        <v>Si</v>
      </c>
      <c r="I151" s="110" t="str">
        <f>VLOOKUP(E151,VIP!$A$2:$O8150,8,FALSE)</f>
        <v>Si</v>
      </c>
      <c r="J151" s="110" t="str">
        <f>VLOOKUP(E151,VIP!$A$2:$O8100,8,FALSE)</f>
        <v>Si</v>
      </c>
      <c r="K151" s="110" t="str">
        <f>VLOOKUP(E151,VIP!$A$2:$O11674,6,0)</f>
        <v>NO</v>
      </c>
      <c r="L151" s="121" t="s">
        <v>2441</v>
      </c>
      <c r="M151" s="130" t="s">
        <v>2519</v>
      </c>
      <c r="N151" s="130" t="s">
        <v>2545</v>
      </c>
      <c r="O151" s="115" t="s">
        <v>2547</v>
      </c>
      <c r="P151" s="117" t="s">
        <v>2586</v>
      </c>
      <c r="Q151" s="130"/>
    </row>
    <row r="152" spans="1:17" ht="17.399999999999999" x14ac:dyDescent="0.3">
      <c r="A152" s="86" t="str">
        <f>VLOOKUP(E152,'LISTADO ATM'!$A$2:$C$894,3,0)</f>
        <v>NORTE</v>
      </c>
      <c r="B152" s="115" t="s">
        <v>2576</v>
      </c>
      <c r="C152" s="116">
        <v>44207.624155092592</v>
      </c>
      <c r="D152" s="116" t="s">
        <v>2500</v>
      </c>
      <c r="E152" s="111">
        <v>748</v>
      </c>
      <c r="F152" s="86" t="str">
        <f>VLOOKUP(E152,VIP!$A$2:$O11260,2,0)</f>
        <v>DRBR150</v>
      </c>
      <c r="G152" s="110" t="str">
        <f>VLOOKUP(E152,'LISTADO ATM'!$A$2:$B$893,2,0)</f>
        <v xml:space="preserve">ATM Centro de Caja (Santiago) </v>
      </c>
      <c r="H152" s="110" t="str">
        <f>VLOOKUP(E152,VIP!$A$2:$O16181,7,FALSE)</f>
        <v>Si</v>
      </c>
      <c r="I152" s="110" t="str">
        <f>VLOOKUP(E152,VIP!$A$2:$O8146,8,FALSE)</f>
        <v>Si</v>
      </c>
      <c r="J152" s="110" t="str">
        <f>VLOOKUP(E152,VIP!$A$2:$O8096,8,FALSE)</f>
        <v>Si</v>
      </c>
      <c r="K152" s="110" t="str">
        <f>VLOOKUP(E152,VIP!$A$2:$O11670,6,0)</f>
        <v>NO</v>
      </c>
      <c r="L152" s="121" t="s">
        <v>2583</v>
      </c>
      <c r="M152" s="130" t="s">
        <v>2519</v>
      </c>
      <c r="N152" s="130" t="s">
        <v>2545</v>
      </c>
      <c r="O152" s="115" t="s">
        <v>2547</v>
      </c>
      <c r="P152" s="117" t="s">
        <v>2548</v>
      </c>
      <c r="Q152" s="130"/>
    </row>
    <row r="153" spans="1:17" ht="17.399999999999999" x14ac:dyDescent="0.3">
      <c r="A153" s="86" t="str">
        <f>VLOOKUP(E153,'LISTADO ATM'!$A$2:$C$894,3,0)</f>
        <v>ESTE</v>
      </c>
      <c r="B153" s="115" t="s">
        <v>2575</v>
      </c>
      <c r="C153" s="116">
        <v>44207.625671296293</v>
      </c>
      <c r="D153" s="116" t="s">
        <v>2500</v>
      </c>
      <c r="E153" s="111">
        <v>742</v>
      </c>
      <c r="F153" s="86" t="str">
        <f>VLOOKUP(E153,VIP!$A$2:$O11259,2,0)</f>
        <v>DRBR990</v>
      </c>
      <c r="G153" s="110" t="str">
        <f>VLOOKUP(E153,'LISTADO ATM'!$A$2:$B$893,2,0)</f>
        <v xml:space="preserve">ATM Oficina Plaza del Rey (La Romana) </v>
      </c>
      <c r="H153" s="110" t="str">
        <f>VLOOKUP(E153,VIP!$A$2:$O16180,7,FALSE)</f>
        <v>Si</v>
      </c>
      <c r="I153" s="110" t="str">
        <f>VLOOKUP(E153,VIP!$A$2:$O8145,8,FALSE)</f>
        <v>Si</v>
      </c>
      <c r="J153" s="110" t="str">
        <f>VLOOKUP(E153,VIP!$A$2:$O8095,8,FALSE)</f>
        <v>Si</v>
      </c>
      <c r="K153" s="110" t="str">
        <f>VLOOKUP(E153,VIP!$A$2:$O11669,6,0)</f>
        <v>NO</v>
      </c>
      <c r="L153" s="121" t="s">
        <v>2583</v>
      </c>
      <c r="M153" s="130" t="s">
        <v>2519</v>
      </c>
      <c r="N153" s="130" t="s">
        <v>2545</v>
      </c>
      <c r="O153" s="115" t="s">
        <v>2547</v>
      </c>
      <c r="P153" s="117" t="s">
        <v>2548</v>
      </c>
      <c r="Q153" s="130"/>
    </row>
    <row r="154" spans="1:17" ht="17.399999999999999" x14ac:dyDescent="0.3">
      <c r="A154" s="86" t="str">
        <f>VLOOKUP(E154,'LISTADO ATM'!$A$2:$C$894,3,0)</f>
        <v>DISTRITO NACIONAL</v>
      </c>
      <c r="B154" s="115" t="s">
        <v>2574</v>
      </c>
      <c r="C154" s="116">
        <v>44207.629571759258</v>
      </c>
      <c r="D154" s="116" t="s">
        <v>2500</v>
      </c>
      <c r="E154" s="111">
        <v>596</v>
      </c>
      <c r="F154" s="86" t="str">
        <f>VLOOKUP(E154,VIP!$A$2:$O11258,2,0)</f>
        <v>DRBR274</v>
      </c>
      <c r="G154" s="110" t="str">
        <f>VLOOKUP(E154,'LISTADO ATM'!$A$2:$B$893,2,0)</f>
        <v xml:space="preserve">ATM Autobanco Malecón Center </v>
      </c>
      <c r="H154" s="110" t="str">
        <f>VLOOKUP(E154,VIP!$A$2:$O16179,7,FALSE)</f>
        <v>Si</v>
      </c>
      <c r="I154" s="110" t="str">
        <f>VLOOKUP(E154,VIP!$A$2:$O8144,8,FALSE)</f>
        <v>Si</v>
      </c>
      <c r="J154" s="110" t="str">
        <f>VLOOKUP(E154,VIP!$A$2:$O8094,8,FALSE)</f>
        <v>Si</v>
      </c>
      <c r="K154" s="110" t="str">
        <f>VLOOKUP(E154,VIP!$A$2:$O11668,6,0)</f>
        <v>NO</v>
      </c>
      <c r="L154" s="121" t="s">
        <v>2583</v>
      </c>
      <c r="M154" s="130" t="s">
        <v>2519</v>
      </c>
      <c r="N154" s="130" t="s">
        <v>2545</v>
      </c>
      <c r="O154" s="115" t="s">
        <v>2547</v>
      </c>
      <c r="P154" s="117" t="s">
        <v>2548</v>
      </c>
      <c r="Q154" s="130"/>
    </row>
    <row r="155" spans="1:17" ht="17.399999999999999" x14ac:dyDescent="0.3">
      <c r="A155" s="86" t="str">
        <f>VLOOKUP(E155,'LISTADO ATM'!$A$2:$C$894,3,0)</f>
        <v>DISTRITO NACIONAL</v>
      </c>
      <c r="B155" s="115" t="s">
        <v>2573</v>
      </c>
      <c r="C155" s="116">
        <v>44207.631620370368</v>
      </c>
      <c r="D155" s="116" t="s">
        <v>2500</v>
      </c>
      <c r="E155" s="111">
        <v>314</v>
      </c>
      <c r="F155" s="86" t="str">
        <f>VLOOKUP(E155,VIP!$A$2:$O11257,2,0)</f>
        <v>DRBR314</v>
      </c>
      <c r="G155" s="110" t="str">
        <f>VLOOKUP(E155,'LISTADO ATM'!$A$2:$B$893,2,0)</f>
        <v xml:space="preserve">ATM UNP Cambita Garabito (San Cristóbal) </v>
      </c>
      <c r="H155" s="110" t="str">
        <f>VLOOKUP(E155,VIP!$A$2:$O16178,7,FALSE)</f>
        <v>Si</v>
      </c>
      <c r="I155" s="110" t="str">
        <f>VLOOKUP(E155,VIP!$A$2:$O8143,8,FALSE)</f>
        <v>Si</v>
      </c>
      <c r="J155" s="110" t="str">
        <f>VLOOKUP(E155,VIP!$A$2:$O8093,8,FALSE)</f>
        <v>Si</v>
      </c>
      <c r="K155" s="110" t="str">
        <f>VLOOKUP(E155,VIP!$A$2:$O11667,6,0)</f>
        <v>NO</v>
      </c>
      <c r="L155" s="121" t="s">
        <v>2583</v>
      </c>
      <c r="M155" s="130" t="s">
        <v>2519</v>
      </c>
      <c r="N155" s="130" t="s">
        <v>2545</v>
      </c>
      <c r="O155" s="115" t="s">
        <v>2547</v>
      </c>
      <c r="P155" s="117" t="s">
        <v>2548</v>
      </c>
      <c r="Q155" s="130"/>
    </row>
    <row r="156" spans="1:17" x14ac:dyDescent="0.3">
      <c r="O156" s="88"/>
    </row>
  </sheetData>
  <autoFilter ref="A4:Q70">
    <sortState ref="A5:Q155">
      <sortCondition ref="C4:C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6:B1048576 B41:B70 B1:B31">
    <cfRule type="duplicateValues" dxfId="347" priority="304871"/>
  </conditionalFormatting>
  <conditionalFormatting sqref="B156:B1048576 B41:B70 B5:B31">
    <cfRule type="duplicateValues" dxfId="346" priority="304875"/>
  </conditionalFormatting>
  <conditionalFormatting sqref="B156:B1048576 B41:B70 B1:B31">
    <cfRule type="duplicateValues" dxfId="345" priority="304878"/>
    <cfRule type="duplicateValues" dxfId="344" priority="304879"/>
    <cfRule type="duplicateValues" dxfId="343" priority="304880"/>
  </conditionalFormatting>
  <conditionalFormatting sqref="B156:B1048576 B41:B70 B1:B31">
    <cfRule type="duplicateValues" dxfId="342" priority="304890"/>
    <cfRule type="duplicateValues" dxfId="341" priority="304891"/>
  </conditionalFormatting>
  <conditionalFormatting sqref="B156:B1048576 B41:B70 B5:B31">
    <cfRule type="duplicateValues" dxfId="340" priority="304898"/>
    <cfRule type="duplicateValues" dxfId="339" priority="304899"/>
    <cfRule type="duplicateValues" dxfId="338" priority="304900"/>
  </conditionalFormatting>
  <conditionalFormatting sqref="E10:E11">
    <cfRule type="duplicateValues" dxfId="337" priority="361"/>
  </conditionalFormatting>
  <conditionalFormatting sqref="E10:E11">
    <cfRule type="duplicateValues" dxfId="336" priority="359"/>
    <cfRule type="duplicateValues" dxfId="335" priority="360"/>
  </conditionalFormatting>
  <conditionalFormatting sqref="E10:E11">
    <cfRule type="duplicateValues" dxfId="334" priority="356"/>
    <cfRule type="duplicateValues" dxfId="333" priority="357"/>
    <cfRule type="duplicateValues" dxfId="332" priority="358"/>
  </conditionalFormatting>
  <conditionalFormatting sqref="E10:E11">
    <cfRule type="duplicateValues" dxfId="331" priority="352"/>
    <cfRule type="duplicateValues" dxfId="330" priority="353"/>
    <cfRule type="duplicateValues" dxfId="329" priority="354"/>
    <cfRule type="duplicateValues" dxfId="328" priority="355"/>
  </conditionalFormatting>
  <conditionalFormatting sqref="E10:E11">
    <cfRule type="duplicateValues" dxfId="327" priority="351"/>
  </conditionalFormatting>
  <conditionalFormatting sqref="B10:B11">
    <cfRule type="duplicateValues" dxfId="326" priority="350"/>
  </conditionalFormatting>
  <conditionalFormatting sqref="B10:B11">
    <cfRule type="duplicateValues" dxfId="325" priority="347"/>
    <cfRule type="duplicateValues" dxfId="324" priority="348"/>
    <cfRule type="duplicateValues" dxfId="323" priority="349"/>
  </conditionalFormatting>
  <conditionalFormatting sqref="B10:B11">
    <cfRule type="duplicateValues" dxfId="322" priority="345"/>
    <cfRule type="duplicateValues" dxfId="321" priority="346"/>
  </conditionalFormatting>
  <conditionalFormatting sqref="E29:E31">
    <cfRule type="duplicateValues" dxfId="320" priority="304"/>
  </conditionalFormatting>
  <conditionalFormatting sqref="E29:E31">
    <cfRule type="duplicateValues" dxfId="319" priority="302"/>
    <cfRule type="duplicateValues" dxfId="318" priority="303"/>
  </conditionalFormatting>
  <conditionalFormatting sqref="E29:E31">
    <cfRule type="duplicateValues" dxfId="317" priority="299"/>
    <cfRule type="duplicateValues" dxfId="316" priority="300"/>
    <cfRule type="duplicateValues" dxfId="315" priority="301"/>
  </conditionalFormatting>
  <conditionalFormatting sqref="E29:E31">
    <cfRule type="duplicateValues" dxfId="314" priority="295"/>
    <cfRule type="duplicateValues" dxfId="313" priority="296"/>
    <cfRule type="duplicateValues" dxfId="312" priority="297"/>
    <cfRule type="duplicateValues" dxfId="311" priority="298"/>
  </conditionalFormatting>
  <conditionalFormatting sqref="E29:E31">
    <cfRule type="duplicateValues" dxfId="310" priority="294"/>
  </conditionalFormatting>
  <conditionalFormatting sqref="B29:B31">
    <cfRule type="duplicateValues" dxfId="309" priority="293"/>
  </conditionalFormatting>
  <conditionalFormatting sqref="B29:B31">
    <cfRule type="duplicateValues" dxfId="308" priority="290"/>
    <cfRule type="duplicateValues" dxfId="307" priority="291"/>
    <cfRule type="duplicateValues" dxfId="306" priority="292"/>
  </conditionalFormatting>
  <conditionalFormatting sqref="B29:B31">
    <cfRule type="duplicateValues" dxfId="305" priority="288"/>
    <cfRule type="duplicateValues" dxfId="304" priority="289"/>
  </conditionalFormatting>
  <conditionalFormatting sqref="E29:E31">
    <cfRule type="duplicateValues" dxfId="303" priority="287"/>
  </conditionalFormatting>
  <conditionalFormatting sqref="E29:E31">
    <cfRule type="duplicateValues" dxfId="302" priority="286"/>
  </conditionalFormatting>
  <conditionalFormatting sqref="E29:E31">
    <cfRule type="duplicateValues" dxfId="301" priority="285"/>
  </conditionalFormatting>
  <conditionalFormatting sqref="B36:B38">
    <cfRule type="duplicateValues" dxfId="300" priority="254"/>
  </conditionalFormatting>
  <conditionalFormatting sqref="B36:B38">
    <cfRule type="duplicateValues" dxfId="299" priority="251"/>
    <cfRule type="duplicateValues" dxfId="298" priority="252"/>
    <cfRule type="duplicateValues" dxfId="297" priority="253"/>
  </conditionalFormatting>
  <conditionalFormatting sqref="B36:B38">
    <cfRule type="duplicateValues" dxfId="296" priority="249"/>
    <cfRule type="duplicateValues" dxfId="295" priority="250"/>
  </conditionalFormatting>
  <conditionalFormatting sqref="E156:E1048576 E34:E38 E1:E4 E41:E64">
    <cfRule type="duplicateValues" dxfId="294" priority="307461"/>
  </conditionalFormatting>
  <conditionalFormatting sqref="E156:E1048576 E34:E38 E1:E4 E41:E64">
    <cfRule type="duplicateValues" dxfId="293" priority="307466"/>
    <cfRule type="duplicateValues" dxfId="292" priority="307467"/>
  </conditionalFormatting>
  <conditionalFormatting sqref="E156:E1048576 E34:E38 E41:E64">
    <cfRule type="duplicateValues" dxfId="291" priority="307476"/>
    <cfRule type="duplicateValues" dxfId="290" priority="307477"/>
  </conditionalFormatting>
  <conditionalFormatting sqref="E156:E1048576 E34:E38 E41:E64">
    <cfRule type="duplicateValues" dxfId="289" priority="307486"/>
  </conditionalFormatting>
  <conditionalFormatting sqref="E156:E1048576 E34:E38 E1:E4 E41:E64">
    <cfRule type="duplicateValues" dxfId="288" priority="307491"/>
    <cfRule type="duplicateValues" dxfId="287" priority="307492"/>
    <cfRule type="duplicateValues" dxfId="286" priority="307493"/>
  </conditionalFormatting>
  <conditionalFormatting sqref="E156:E1048576 E34:E38 E41:E64">
    <cfRule type="duplicateValues" dxfId="285" priority="307506"/>
    <cfRule type="duplicateValues" dxfId="284" priority="307507"/>
    <cfRule type="duplicateValues" dxfId="283" priority="307508"/>
  </conditionalFormatting>
  <conditionalFormatting sqref="E156:E1048576">
    <cfRule type="duplicateValues" dxfId="282" priority="307521"/>
  </conditionalFormatting>
  <conditionalFormatting sqref="E156:E1048576 E34:E38 E1:E11 E41:E64">
    <cfRule type="duplicateValues" dxfId="281" priority="307526"/>
  </conditionalFormatting>
  <conditionalFormatting sqref="E156:E1048576 E34:E38 E1:E16 E41:E64">
    <cfRule type="duplicateValues" dxfId="280" priority="307531"/>
  </conditionalFormatting>
  <conditionalFormatting sqref="E156:E1048576 E41:E64 E1:E38">
    <cfRule type="duplicateValues" dxfId="279" priority="307536"/>
    <cfRule type="duplicateValues" dxfId="278" priority="307537"/>
  </conditionalFormatting>
  <conditionalFormatting sqref="E156:E1048576 E41:E64 E1:E38">
    <cfRule type="duplicateValues" dxfId="277" priority="307544"/>
  </conditionalFormatting>
  <conditionalFormatting sqref="E156:E1048576 E1:E70">
    <cfRule type="duplicateValues" dxfId="276" priority="141"/>
  </conditionalFormatting>
  <conditionalFormatting sqref="E5:E9">
    <cfRule type="duplicateValues" dxfId="275" priority="307731"/>
  </conditionalFormatting>
  <conditionalFormatting sqref="E5:E9">
    <cfRule type="duplicateValues" dxfId="274" priority="307733"/>
    <cfRule type="duplicateValues" dxfId="273" priority="307734"/>
  </conditionalFormatting>
  <conditionalFormatting sqref="E5:E9">
    <cfRule type="duplicateValues" dxfId="272" priority="307737"/>
    <cfRule type="duplicateValues" dxfId="271" priority="307738"/>
    <cfRule type="duplicateValues" dxfId="270" priority="307739"/>
  </conditionalFormatting>
  <conditionalFormatting sqref="E5:E9">
    <cfRule type="duplicateValues" dxfId="269" priority="307743"/>
    <cfRule type="duplicateValues" dxfId="268" priority="307744"/>
    <cfRule type="duplicateValues" dxfId="267" priority="307745"/>
    <cfRule type="duplicateValues" dxfId="266" priority="307746"/>
  </conditionalFormatting>
  <conditionalFormatting sqref="B5:B9">
    <cfRule type="duplicateValues" dxfId="265" priority="307751"/>
  </conditionalFormatting>
  <conditionalFormatting sqref="B5:B9">
    <cfRule type="duplicateValues" dxfId="264" priority="307753"/>
    <cfRule type="duplicateValues" dxfId="263" priority="307754"/>
    <cfRule type="duplicateValues" dxfId="262" priority="307755"/>
  </conditionalFormatting>
  <conditionalFormatting sqref="B5:B9">
    <cfRule type="duplicateValues" dxfId="261" priority="307759"/>
    <cfRule type="duplicateValues" dxfId="260" priority="307760"/>
  </conditionalFormatting>
  <conditionalFormatting sqref="E12:E16">
    <cfRule type="duplicateValues" dxfId="259" priority="308095"/>
  </conditionalFormatting>
  <conditionalFormatting sqref="E12:E16">
    <cfRule type="duplicateValues" dxfId="258" priority="308097"/>
    <cfRule type="duplicateValues" dxfId="257" priority="308098"/>
  </conditionalFormatting>
  <conditionalFormatting sqref="E12:E16">
    <cfRule type="duplicateValues" dxfId="256" priority="308101"/>
    <cfRule type="duplicateValues" dxfId="255" priority="308102"/>
    <cfRule type="duplicateValues" dxfId="254" priority="308103"/>
  </conditionalFormatting>
  <conditionalFormatting sqref="E12:E16">
    <cfRule type="duplicateValues" dxfId="253" priority="308107"/>
    <cfRule type="duplicateValues" dxfId="252" priority="308108"/>
    <cfRule type="duplicateValues" dxfId="251" priority="308109"/>
    <cfRule type="duplicateValues" dxfId="250" priority="308110"/>
  </conditionalFormatting>
  <conditionalFormatting sqref="B12:B16">
    <cfRule type="duplicateValues" dxfId="249" priority="308115"/>
  </conditionalFormatting>
  <conditionalFormatting sqref="B12:B16">
    <cfRule type="duplicateValues" dxfId="248" priority="308117"/>
    <cfRule type="duplicateValues" dxfId="247" priority="308118"/>
    <cfRule type="duplicateValues" dxfId="246" priority="308119"/>
  </conditionalFormatting>
  <conditionalFormatting sqref="B12:B16">
    <cfRule type="duplicateValues" dxfId="245" priority="308123"/>
    <cfRule type="duplicateValues" dxfId="244" priority="308124"/>
  </conditionalFormatting>
  <conditionalFormatting sqref="B17:B28">
    <cfRule type="duplicateValues" dxfId="243" priority="308264"/>
  </conditionalFormatting>
  <conditionalFormatting sqref="B17:B28">
    <cfRule type="duplicateValues" dxfId="242" priority="308266"/>
    <cfRule type="duplicateValues" dxfId="241" priority="308267"/>
    <cfRule type="duplicateValues" dxfId="240" priority="308268"/>
  </conditionalFormatting>
  <conditionalFormatting sqref="B17:B28">
    <cfRule type="duplicateValues" dxfId="239" priority="308272"/>
    <cfRule type="duplicateValues" dxfId="238" priority="308273"/>
  </conditionalFormatting>
  <conditionalFormatting sqref="B34:B35">
    <cfRule type="duplicateValues" dxfId="237" priority="308324"/>
  </conditionalFormatting>
  <conditionalFormatting sqref="B34:B35">
    <cfRule type="duplicateValues" dxfId="236" priority="308325"/>
    <cfRule type="duplicateValues" dxfId="235" priority="308326"/>
    <cfRule type="duplicateValues" dxfId="234" priority="308327"/>
  </conditionalFormatting>
  <conditionalFormatting sqref="B34:B35">
    <cfRule type="duplicateValues" dxfId="233" priority="308328"/>
    <cfRule type="duplicateValues" dxfId="232" priority="308329"/>
  </conditionalFormatting>
  <conditionalFormatting sqref="B32:B33">
    <cfRule type="duplicateValues" dxfId="231" priority="308431"/>
  </conditionalFormatting>
  <conditionalFormatting sqref="B32:B33">
    <cfRule type="duplicateValues" dxfId="230" priority="308433"/>
    <cfRule type="duplicateValues" dxfId="229" priority="308434"/>
    <cfRule type="duplicateValues" dxfId="228" priority="308435"/>
  </conditionalFormatting>
  <conditionalFormatting sqref="B32:B33">
    <cfRule type="duplicateValues" dxfId="227" priority="308439"/>
    <cfRule type="duplicateValues" dxfId="226" priority="308440"/>
  </conditionalFormatting>
  <conditionalFormatting sqref="E32:E38">
    <cfRule type="duplicateValues" dxfId="225" priority="308508"/>
  </conditionalFormatting>
  <conditionalFormatting sqref="E32:E38">
    <cfRule type="duplicateValues" dxfId="224" priority="308510"/>
    <cfRule type="duplicateValues" dxfId="223" priority="308511"/>
  </conditionalFormatting>
  <conditionalFormatting sqref="E32:E38">
    <cfRule type="duplicateValues" dxfId="222" priority="308514"/>
    <cfRule type="duplicateValues" dxfId="221" priority="308515"/>
    <cfRule type="duplicateValues" dxfId="220" priority="308516"/>
  </conditionalFormatting>
  <conditionalFormatting sqref="E32:E38">
    <cfRule type="duplicateValues" dxfId="219" priority="308520"/>
    <cfRule type="duplicateValues" dxfId="218" priority="308521"/>
    <cfRule type="duplicateValues" dxfId="217" priority="308522"/>
    <cfRule type="duplicateValues" dxfId="216" priority="308523"/>
  </conditionalFormatting>
  <conditionalFormatting sqref="E17:E38">
    <cfRule type="duplicateValues" dxfId="215" priority="308528"/>
  </conditionalFormatting>
  <conditionalFormatting sqref="E17:E38">
    <cfRule type="duplicateValues" dxfId="214" priority="308530"/>
    <cfRule type="duplicateValues" dxfId="213" priority="308531"/>
  </conditionalFormatting>
  <conditionalFormatting sqref="E17:E38">
    <cfRule type="duplicateValues" dxfId="212" priority="308534"/>
    <cfRule type="duplicateValues" dxfId="211" priority="308535"/>
    <cfRule type="duplicateValues" dxfId="210" priority="308536"/>
  </conditionalFormatting>
  <conditionalFormatting sqref="E17:E38">
    <cfRule type="duplicateValues" dxfId="209" priority="308540"/>
    <cfRule type="duplicateValues" dxfId="208" priority="308541"/>
    <cfRule type="duplicateValues" dxfId="207" priority="308542"/>
    <cfRule type="duplicateValues" dxfId="206" priority="308543"/>
  </conditionalFormatting>
  <conditionalFormatting sqref="E39">
    <cfRule type="duplicateValues" dxfId="205" priority="308564"/>
  </conditionalFormatting>
  <conditionalFormatting sqref="E39">
    <cfRule type="duplicateValues" dxfId="204" priority="308565"/>
    <cfRule type="duplicateValues" dxfId="203" priority="308566"/>
  </conditionalFormatting>
  <conditionalFormatting sqref="E39">
    <cfRule type="duplicateValues" dxfId="202" priority="308570"/>
    <cfRule type="duplicateValues" dxfId="201" priority="308571"/>
    <cfRule type="duplicateValues" dxfId="200" priority="308572"/>
  </conditionalFormatting>
  <conditionalFormatting sqref="E39">
    <cfRule type="duplicateValues" dxfId="199" priority="308585"/>
    <cfRule type="duplicateValues" dxfId="198" priority="308586"/>
    <cfRule type="duplicateValues" dxfId="197" priority="308587"/>
    <cfRule type="duplicateValues" dxfId="196" priority="308588"/>
  </conditionalFormatting>
  <conditionalFormatting sqref="B39">
    <cfRule type="duplicateValues" dxfId="195" priority="308610"/>
  </conditionalFormatting>
  <conditionalFormatting sqref="B39">
    <cfRule type="duplicateValues" dxfId="194" priority="308611"/>
    <cfRule type="duplicateValues" dxfId="193" priority="308612"/>
    <cfRule type="duplicateValues" dxfId="192" priority="308613"/>
  </conditionalFormatting>
  <conditionalFormatting sqref="B39">
    <cfRule type="duplicateValues" dxfId="191" priority="308614"/>
    <cfRule type="duplicateValues" dxfId="190" priority="308615"/>
  </conditionalFormatting>
  <conditionalFormatting sqref="E40:E64">
    <cfRule type="duplicateValues" dxfId="189" priority="308646"/>
  </conditionalFormatting>
  <conditionalFormatting sqref="E40:E64">
    <cfRule type="duplicateValues" dxfId="188" priority="308648"/>
    <cfRule type="duplicateValues" dxfId="187" priority="308649"/>
  </conditionalFormatting>
  <conditionalFormatting sqref="E40:E64">
    <cfRule type="duplicateValues" dxfId="186" priority="308658"/>
    <cfRule type="duplicateValues" dxfId="185" priority="308659"/>
    <cfRule type="duplicateValues" dxfId="184" priority="308660"/>
  </conditionalFormatting>
  <conditionalFormatting sqref="E40:E64">
    <cfRule type="duplicateValues" dxfId="183" priority="308688"/>
    <cfRule type="duplicateValues" dxfId="182" priority="308689"/>
    <cfRule type="duplicateValues" dxfId="181" priority="308690"/>
    <cfRule type="duplicateValues" dxfId="180" priority="308691"/>
  </conditionalFormatting>
  <conditionalFormatting sqref="B89:B97">
    <cfRule type="duplicateValues" dxfId="179" priority="72"/>
  </conditionalFormatting>
  <conditionalFormatting sqref="B89:B97">
    <cfRule type="duplicateValues" dxfId="178" priority="69"/>
    <cfRule type="duplicateValues" dxfId="177" priority="70"/>
    <cfRule type="duplicateValues" dxfId="176" priority="71"/>
  </conditionalFormatting>
  <conditionalFormatting sqref="B89:B97">
    <cfRule type="duplicateValues" dxfId="175" priority="67"/>
    <cfRule type="duplicateValues" dxfId="174" priority="68"/>
  </conditionalFormatting>
  <conditionalFormatting sqref="E89:E97">
    <cfRule type="duplicateValues" dxfId="173" priority="66"/>
  </conditionalFormatting>
  <conditionalFormatting sqref="E89:E97">
    <cfRule type="duplicateValues" dxfId="172" priority="64"/>
    <cfRule type="duplicateValues" dxfId="171" priority="65"/>
  </conditionalFormatting>
  <conditionalFormatting sqref="E89:E97">
    <cfRule type="duplicateValues" dxfId="170" priority="61"/>
    <cfRule type="duplicateValues" dxfId="169" priority="62"/>
    <cfRule type="duplicateValues" dxfId="168" priority="63"/>
  </conditionalFormatting>
  <conditionalFormatting sqref="E71:E88">
    <cfRule type="duplicateValues" dxfId="167" priority="308890"/>
  </conditionalFormatting>
  <conditionalFormatting sqref="E71:E88">
    <cfRule type="duplicateValues" dxfId="166" priority="308891"/>
    <cfRule type="duplicateValues" dxfId="165" priority="308892"/>
  </conditionalFormatting>
  <conditionalFormatting sqref="E71:E88">
    <cfRule type="duplicateValues" dxfId="164" priority="308893"/>
    <cfRule type="duplicateValues" dxfId="163" priority="308894"/>
    <cfRule type="duplicateValues" dxfId="162" priority="308895"/>
  </conditionalFormatting>
  <conditionalFormatting sqref="B71:B88">
    <cfRule type="duplicateValues" dxfId="161" priority="308896"/>
  </conditionalFormatting>
  <conditionalFormatting sqref="B71:B88">
    <cfRule type="duplicateValues" dxfId="160" priority="308897"/>
    <cfRule type="duplicateValues" dxfId="159" priority="308898"/>
    <cfRule type="duplicateValues" dxfId="158" priority="308899"/>
  </conditionalFormatting>
  <conditionalFormatting sqref="B71:B88">
    <cfRule type="duplicateValues" dxfId="157" priority="308900"/>
    <cfRule type="duplicateValues" dxfId="156" priority="308901"/>
  </conditionalFormatting>
  <conditionalFormatting sqref="E65:E70">
    <cfRule type="duplicateValues" dxfId="155" priority="308902"/>
  </conditionalFormatting>
  <conditionalFormatting sqref="B40:B70">
    <cfRule type="duplicateValues" dxfId="154" priority="308903"/>
  </conditionalFormatting>
  <conditionalFormatting sqref="B40:B70">
    <cfRule type="duplicateValues" dxfId="153" priority="308904"/>
    <cfRule type="duplicateValues" dxfId="152" priority="308905"/>
    <cfRule type="duplicateValues" dxfId="151" priority="308906"/>
  </conditionalFormatting>
  <conditionalFormatting sqref="B40:B70">
    <cfRule type="duplicateValues" dxfId="150" priority="308907"/>
    <cfRule type="duplicateValues" dxfId="149" priority="308908"/>
  </conditionalFormatting>
  <conditionalFormatting sqref="B98:B119">
    <cfRule type="duplicateValues" dxfId="148" priority="60"/>
  </conditionalFormatting>
  <conditionalFormatting sqref="B98:B119">
    <cfRule type="duplicateValues" dxfId="147" priority="57"/>
    <cfRule type="duplicateValues" dxfId="146" priority="58"/>
    <cfRule type="duplicateValues" dxfId="145" priority="59"/>
  </conditionalFormatting>
  <conditionalFormatting sqref="B98:B119">
    <cfRule type="duplicateValues" dxfId="144" priority="55"/>
    <cfRule type="duplicateValues" dxfId="143" priority="56"/>
  </conditionalFormatting>
  <conditionalFormatting sqref="E98:E119">
    <cfRule type="duplicateValues" dxfId="142" priority="54"/>
  </conditionalFormatting>
  <conditionalFormatting sqref="E98:E119">
    <cfRule type="duplicateValues" dxfId="141" priority="52"/>
    <cfRule type="duplicateValues" dxfId="140" priority="53"/>
  </conditionalFormatting>
  <conditionalFormatting sqref="E98:E119">
    <cfRule type="duplicateValues" dxfId="139" priority="49"/>
    <cfRule type="duplicateValues" dxfId="138" priority="50"/>
    <cfRule type="duplicateValues" dxfId="137" priority="51"/>
  </conditionalFormatting>
  <conditionalFormatting sqref="E120:E121">
    <cfRule type="duplicateValues" dxfId="136" priority="42"/>
  </conditionalFormatting>
  <conditionalFormatting sqref="E120:E121">
    <cfRule type="duplicateValues" dxfId="135" priority="40"/>
    <cfRule type="duplicateValues" dxfId="134" priority="41"/>
  </conditionalFormatting>
  <conditionalFormatting sqref="E120:E121">
    <cfRule type="duplicateValues" dxfId="133" priority="37"/>
    <cfRule type="duplicateValues" dxfId="132" priority="38"/>
    <cfRule type="duplicateValues" dxfId="131" priority="39"/>
  </conditionalFormatting>
  <conditionalFormatting sqref="B122:B135">
    <cfRule type="duplicateValues" dxfId="130" priority="36"/>
  </conditionalFormatting>
  <conditionalFormatting sqref="B122:B135">
    <cfRule type="duplicateValues" dxfId="129" priority="33"/>
    <cfRule type="duplicateValues" dxfId="128" priority="34"/>
    <cfRule type="duplicateValues" dxfId="127" priority="35"/>
  </conditionalFormatting>
  <conditionalFormatting sqref="B122:B135">
    <cfRule type="duplicateValues" dxfId="126" priority="31"/>
    <cfRule type="duplicateValues" dxfId="125" priority="32"/>
  </conditionalFormatting>
  <conditionalFormatting sqref="B120:B121">
    <cfRule type="duplicateValues" dxfId="35" priority="308972"/>
  </conditionalFormatting>
  <conditionalFormatting sqref="B120:B121">
    <cfRule type="duplicateValues" dxfId="34" priority="308973"/>
    <cfRule type="duplicateValues" dxfId="33" priority="308974"/>
    <cfRule type="duplicateValues" dxfId="32" priority="308975"/>
  </conditionalFormatting>
  <conditionalFormatting sqref="B120:B121">
    <cfRule type="duplicateValues" dxfId="31" priority="308976"/>
    <cfRule type="duplicateValues" dxfId="30" priority="308977"/>
  </conditionalFormatting>
  <conditionalFormatting sqref="E122:E135">
    <cfRule type="duplicateValues" dxfId="29" priority="308978"/>
  </conditionalFormatting>
  <conditionalFormatting sqref="E122:E135">
    <cfRule type="duplicateValues" dxfId="28" priority="308979"/>
    <cfRule type="duplicateValues" dxfId="27" priority="308980"/>
  </conditionalFormatting>
  <conditionalFormatting sqref="E122:E135">
    <cfRule type="duplicateValues" dxfId="26" priority="308981"/>
    <cfRule type="duplicateValues" dxfId="25" priority="308982"/>
    <cfRule type="duplicateValues" dxfId="24" priority="308983"/>
  </conditionalFormatting>
  <conditionalFormatting sqref="B136:B144">
    <cfRule type="duplicateValues" dxfId="23" priority="24"/>
  </conditionalFormatting>
  <conditionalFormatting sqref="B136:B144">
    <cfRule type="duplicateValues" dxfId="22" priority="21"/>
    <cfRule type="duplicateValues" dxfId="21" priority="22"/>
    <cfRule type="duplicateValues" dxfId="20" priority="23"/>
  </conditionalFormatting>
  <conditionalFormatting sqref="B136:B144">
    <cfRule type="duplicateValues" dxfId="19" priority="19"/>
    <cfRule type="duplicateValues" dxfId="18" priority="20"/>
  </conditionalFormatting>
  <conditionalFormatting sqref="E136:E144">
    <cfRule type="duplicateValues" dxfId="17" priority="18"/>
  </conditionalFormatting>
  <conditionalFormatting sqref="E136:E144">
    <cfRule type="duplicateValues" dxfId="16" priority="16"/>
    <cfRule type="duplicateValues" dxfId="15" priority="17"/>
  </conditionalFormatting>
  <conditionalFormatting sqref="E136:E144">
    <cfRule type="duplicateValues" dxfId="14" priority="13"/>
    <cfRule type="duplicateValues" dxfId="13" priority="14"/>
    <cfRule type="duplicateValues" dxfId="12" priority="15"/>
  </conditionalFormatting>
  <conditionalFormatting sqref="B145:B155">
    <cfRule type="duplicateValues" dxfId="11" priority="12"/>
  </conditionalFormatting>
  <conditionalFormatting sqref="B145:B155">
    <cfRule type="duplicateValues" dxfId="10" priority="9"/>
    <cfRule type="duplicateValues" dxfId="9" priority="10"/>
    <cfRule type="duplicateValues" dxfId="8" priority="11"/>
  </conditionalFormatting>
  <conditionalFormatting sqref="B145:B155">
    <cfRule type="duplicateValues" dxfId="7" priority="7"/>
    <cfRule type="duplicateValues" dxfId="6" priority="8"/>
  </conditionalFormatting>
  <conditionalFormatting sqref="E145:E155">
    <cfRule type="duplicateValues" dxfId="5" priority="6"/>
  </conditionalFormatting>
  <conditionalFormatting sqref="E145:E155">
    <cfRule type="duplicateValues" dxfId="4" priority="4"/>
    <cfRule type="duplicateValues" dxfId="3" priority="5"/>
  </conditionalFormatting>
  <conditionalFormatting sqref="E145:E15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9" zoomScaleNormal="100" workbookViewId="0">
      <selection activeCell="C6" sqref="C6"/>
    </sheetView>
  </sheetViews>
  <sheetFormatPr baseColWidth="10" defaultColWidth="52.6640625" defaultRowHeight="14.4" x14ac:dyDescent="0.3"/>
  <cols>
    <col min="1" max="1" width="52.6640625" style="88"/>
    <col min="2" max="2" width="24.44140625" style="84" customWidth="1"/>
    <col min="3" max="3" width="52.6640625" style="88"/>
    <col min="4" max="4" width="39.88671875" style="88" customWidth="1"/>
    <col min="5" max="5" width="19.5546875" style="88" customWidth="1"/>
    <col min="6" max="16384" width="52.6640625" style="88"/>
  </cols>
  <sheetData>
    <row r="1" spans="1:5" ht="23.4" x14ac:dyDescent="0.3">
      <c r="A1" s="148" t="s">
        <v>2479</v>
      </c>
      <c r="B1" s="149"/>
      <c r="C1" s="149"/>
      <c r="D1" s="149"/>
      <c r="E1" s="150"/>
    </row>
    <row r="2" spans="1:5" ht="23.4" x14ac:dyDescent="0.3">
      <c r="A2" s="148" t="s">
        <v>2158</v>
      </c>
      <c r="B2" s="149"/>
      <c r="C2" s="149"/>
      <c r="D2" s="149"/>
      <c r="E2" s="150"/>
    </row>
    <row r="3" spans="1:5" ht="26.4" x14ac:dyDescent="0.3">
      <c r="A3" s="151" t="s">
        <v>2479</v>
      </c>
      <c r="B3" s="152"/>
      <c r="C3" s="152"/>
      <c r="D3" s="152"/>
      <c r="E3" s="153"/>
    </row>
    <row r="4" spans="1:5" ht="18" thickBot="1" x14ac:dyDescent="0.35">
      <c r="A4" s="89"/>
      <c r="B4" s="124"/>
      <c r="C4" s="90"/>
      <c r="D4" s="91"/>
      <c r="E4" s="92"/>
    </row>
    <row r="5" spans="1:5" ht="18" thickBot="1" x14ac:dyDescent="0.35">
      <c r="A5" s="93" t="s">
        <v>2423</v>
      </c>
      <c r="B5" s="122">
        <v>44470.25</v>
      </c>
      <c r="C5" s="94"/>
      <c r="D5" s="95"/>
      <c r="E5" s="96"/>
    </row>
    <row r="6" spans="1:5" ht="18" thickBot="1" x14ac:dyDescent="0.35">
      <c r="A6" s="93" t="s">
        <v>2424</v>
      </c>
      <c r="B6" s="122">
        <v>44470.708333333336</v>
      </c>
      <c r="C6" s="94"/>
      <c r="D6" s="95"/>
      <c r="E6" s="96"/>
    </row>
    <row r="7" spans="1:5" ht="18" thickBot="1" x14ac:dyDescent="0.35">
      <c r="A7" s="97"/>
      <c r="B7" s="125"/>
      <c r="C7" s="98"/>
      <c r="D7" s="99"/>
      <c r="E7" s="100"/>
    </row>
    <row r="8" spans="1:5" ht="18" thickBot="1" x14ac:dyDescent="0.35">
      <c r="A8" s="139" t="s">
        <v>2425</v>
      </c>
      <c r="B8" s="140"/>
      <c r="C8" s="140"/>
      <c r="D8" s="140"/>
      <c r="E8" s="141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2489</v>
      </c>
      <c r="E10" s="108"/>
    </row>
    <row r="11" spans="1:5" ht="18" thickBot="1" x14ac:dyDescent="0.35">
      <c r="A11" s="106" t="s">
        <v>2428</v>
      </c>
      <c r="B11" s="126">
        <f>COUNT(B10:B10)</f>
        <v>0</v>
      </c>
      <c r="C11" s="154"/>
      <c r="D11" s="155"/>
      <c r="E11" s="156"/>
    </row>
    <row r="12" spans="1:5" ht="15" thickBot="1" x14ac:dyDescent="0.35">
      <c r="B12" s="127"/>
    </row>
    <row r="13" spans="1:5" ht="18" thickBot="1" x14ac:dyDescent="0.35">
      <c r="A13" s="139" t="s">
        <v>2430</v>
      </c>
      <c r="B13" s="140"/>
      <c r="C13" s="140"/>
      <c r="D13" s="140"/>
      <c r="E13" s="141"/>
    </row>
    <row r="14" spans="1:5" ht="17.399999999999999" x14ac:dyDescent="0.3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7.399999999999999" x14ac:dyDescent="0.3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7.399999999999999" x14ac:dyDescent="0.3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7.399999999999999" x14ac:dyDescent="0.3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7.399999999999999" x14ac:dyDescent="0.3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7.399999999999999" x14ac:dyDescent="0.3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7.399999999999999" x14ac:dyDescent="0.3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7.399999999999999" x14ac:dyDescent="0.3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7.399999999999999" x14ac:dyDescent="0.3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7.399999999999999" x14ac:dyDescent="0.3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7.399999999999999" x14ac:dyDescent="0.3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2503</v>
      </c>
    </row>
    <row r="25" spans="1:5" ht="17.399999999999999" x14ac:dyDescent="0.3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7.399999999999999" x14ac:dyDescent="0.3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7.399999999999999" x14ac:dyDescent="0.3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7.399999999999999" x14ac:dyDescent="0.3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7.399999999999999" x14ac:dyDescent="0.3">
      <c r="A29" s="111" t="str">
        <f>VLOOKUP(B29,'[1]LISTADO ATM'!$A$2:$C$817,3,0)</f>
        <v>DISTRITO NACIONAL</v>
      </c>
      <c r="B29" s="111">
        <v>976</v>
      </c>
      <c r="C29" s="111" t="str">
        <f>VLOOKUP(B29,'[1]LISTADO ATM'!$A$2:$B$816,2,0)</f>
        <v xml:space="preserve">ATM Oficina Diamond Plaza I </v>
      </c>
      <c r="D29" s="113" t="s">
        <v>2455</v>
      </c>
      <c r="E29" s="108">
        <v>335759182</v>
      </c>
    </row>
    <row r="30" spans="1:5" ht="17.399999999999999" x14ac:dyDescent="0.3">
      <c r="A30" s="111" t="str">
        <f>VLOOKUP(B30,'[1]LISTADO ATM'!$A$2:$C$817,3,0)</f>
        <v>ESTE</v>
      </c>
      <c r="B30" s="111">
        <v>211</v>
      </c>
      <c r="C30" s="111" t="str">
        <f>VLOOKUP(B30,'[1]LISTADO ATM'!$A$2:$B$816,2,0)</f>
        <v xml:space="preserve">ATM Oficina La Romana I </v>
      </c>
      <c r="D30" s="113" t="s">
        <v>2455</v>
      </c>
      <c r="E30" s="108">
        <v>335759183</v>
      </c>
    </row>
    <row r="31" spans="1:5" ht="17.399999999999999" x14ac:dyDescent="0.3">
      <c r="A31" s="111" t="str">
        <f>VLOOKUP(B31,'[1]LISTADO ATM'!$A$2:$C$817,3,0)</f>
        <v>DISTRITO NACIONAL</v>
      </c>
      <c r="B31" s="111">
        <v>958</v>
      </c>
      <c r="C31" s="111" t="str">
        <f>VLOOKUP(B31,'[1]LISTADO ATM'!$A$2:$B$816,2,0)</f>
        <v xml:space="preserve">ATM Olé Aut. San Isidro </v>
      </c>
      <c r="D31" s="113" t="s">
        <v>2455</v>
      </c>
      <c r="E31" s="108">
        <v>335759184</v>
      </c>
    </row>
    <row r="32" spans="1:5" ht="18" thickBot="1" x14ac:dyDescent="0.35">
      <c r="A32" s="106" t="s">
        <v>2428</v>
      </c>
      <c r="B32" s="126">
        <f>COUNT(B15:B31)</f>
        <v>17</v>
      </c>
      <c r="C32" s="103"/>
      <c r="D32" s="104"/>
      <c r="E32" s="105"/>
    </row>
    <row r="33" spans="1:5" ht="15" thickBot="1" x14ac:dyDescent="0.35">
      <c r="B33" s="127"/>
    </row>
    <row r="34" spans="1:5" ht="18" thickBot="1" x14ac:dyDescent="0.35">
      <c r="A34" s="139" t="s">
        <v>2431</v>
      </c>
      <c r="B34" s="140"/>
      <c r="C34" s="140"/>
      <c r="D34" s="140"/>
      <c r="E34" s="141"/>
    </row>
    <row r="35" spans="1:5" ht="17.399999999999999" x14ac:dyDescent="0.3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7.399999999999999" x14ac:dyDescent="0.3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7.399999999999999" x14ac:dyDescent="0.3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7.399999999999999" x14ac:dyDescent="0.3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7.399999999999999" x14ac:dyDescent="0.3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7.399999999999999" x14ac:dyDescent="0.3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7.399999999999999" x14ac:dyDescent="0.3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7.399999999999999" x14ac:dyDescent="0.3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2504</v>
      </c>
    </row>
    <row r="43" spans="1:5" ht="17.399999999999999" x14ac:dyDescent="0.3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7.399999999999999" x14ac:dyDescent="0.3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" thickBot="1" x14ac:dyDescent="0.35">
      <c r="A45" s="106" t="s">
        <v>2428</v>
      </c>
      <c r="B45" s="126">
        <f>COUNT(B36:B44)</f>
        <v>7</v>
      </c>
      <c r="C45" s="104"/>
      <c r="D45" s="104"/>
      <c r="E45" s="105"/>
    </row>
    <row r="46" spans="1:5" ht="15" thickBot="1" x14ac:dyDescent="0.35">
      <c r="B46" s="127"/>
    </row>
    <row r="47" spans="1:5" ht="18" thickBot="1" x14ac:dyDescent="0.35">
      <c r="A47" s="142" t="s">
        <v>2429</v>
      </c>
      <c r="B47" s="143"/>
    </row>
    <row r="48" spans="1:5" ht="18" thickBot="1" x14ac:dyDescent="0.35">
      <c r="A48" s="144">
        <f>+B32+B45</f>
        <v>24</v>
      </c>
      <c r="B48" s="145"/>
    </row>
    <row r="49" spans="1:6" ht="15" thickBot="1" x14ac:dyDescent="0.35">
      <c r="B49" s="127"/>
    </row>
    <row r="50" spans="1:6" ht="18" thickBot="1" x14ac:dyDescent="0.35">
      <c r="A50" s="139" t="s">
        <v>2432</v>
      </c>
      <c r="B50" s="140"/>
      <c r="C50" s="140"/>
      <c r="D50" s="140"/>
      <c r="E50" s="141"/>
    </row>
    <row r="51" spans="1:6" ht="17.399999999999999" x14ac:dyDescent="0.3">
      <c r="A51" s="101" t="s">
        <v>15</v>
      </c>
      <c r="B51" s="101" t="s">
        <v>2426</v>
      </c>
      <c r="C51" s="107" t="s">
        <v>46</v>
      </c>
      <c r="D51" s="146" t="s">
        <v>2433</v>
      </c>
      <c r="E51" s="147"/>
    </row>
    <row r="52" spans="1:6" ht="17.399999999999999" x14ac:dyDescent="0.3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37" t="s">
        <v>2490</v>
      </c>
      <c r="E52" s="138"/>
    </row>
    <row r="53" spans="1:6" ht="17.399999999999999" x14ac:dyDescent="0.3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37" t="s">
        <v>2490</v>
      </c>
      <c r="E53" s="138"/>
    </row>
    <row r="54" spans="1:6" ht="17.399999999999999" x14ac:dyDescent="0.3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37" t="s">
        <v>2490</v>
      </c>
      <c r="E54" s="138"/>
    </row>
    <row r="55" spans="1:6" ht="17.399999999999999" x14ac:dyDescent="0.3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37" t="s">
        <v>2476</v>
      </c>
      <c r="E55" s="138"/>
      <c r="F55" s="129"/>
    </row>
    <row r="56" spans="1:6" ht="17.399999999999999" x14ac:dyDescent="0.3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37" t="s">
        <v>2476</v>
      </c>
      <c r="E56" s="138"/>
      <c r="F56" s="129"/>
    </row>
    <row r="57" spans="1:6" ht="17.399999999999999" x14ac:dyDescent="0.3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37" t="s">
        <v>2476</v>
      </c>
      <c r="E57" s="138"/>
      <c r="F57" s="129"/>
    </row>
    <row r="58" spans="1:6" ht="17.399999999999999" x14ac:dyDescent="0.3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37" t="s">
        <v>2476</v>
      </c>
      <c r="E58" s="138"/>
    </row>
    <row r="59" spans="1:6" ht="17.399999999999999" x14ac:dyDescent="0.3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37" t="s">
        <v>2476</v>
      </c>
      <c r="E59" s="138"/>
    </row>
    <row r="60" spans="1:6" ht="17.399999999999999" x14ac:dyDescent="0.3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37" t="s">
        <v>2476</v>
      </c>
      <c r="E60" s="138"/>
    </row>
    <row r="61" spans="1:6" ht="17.399999999999999" x14ac:dyDescent="0.3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37" t="s">
        <v>2501</v>
      </c>
      <c r="E61" s="138"/>
    </row>
    <row r="62" spans="1:6" ht="17.399999999999999" x14ac:dyDescent="0.3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37" t="s">
        <v>2501</v>
      </c>
      <c r="E62" s="138"/>
    </row>
    <row r="63" spans="1:6" ht="17.399999999999999" x14ac:dyDescent="0.3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37" t="s">
        <v>2476</v>
      </c>
      <c r="E63" s="138"/>
    </row>
    <row r="64" spans="1:6" ht="17.399999999999999" x14ac:dyDescent="0.3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37" t="s">
        <v>2490</v>
      </c>
      <c r="E64" s="138"/>
    </row>
    <row r="65" spans="1:5" ht="17.399999999999999" x14ac:dyDescent="0.3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37" t="s">
        <v>2501</v>
      </c>
      <c r="E65" s="138"/>
    </row>
    <row r="66" spans="1:5" ht="17.399999999999999" x14ac:dyDescent="0.3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37" t="s">
        <v>2476</v>
      </c>
      <c r="E66" s="138"/>
    </row>
    <row r="67" spans="1:5" ht="17.399999999999999" x14ac:dyDescent="0.3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37" t="s">
        <v>2490</v>
      </c>
      <c r="E67" s="138"/>
    </row>
    <row r="68" spans="1:5" ht="17.399999999999999" x14ac:dyDescent="0.3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37" t="s">
        <v>2490</v>
      </c>
      <c r="E68" s="138"/>
    </row>
    <row r="69" spans="1:5" ht="17.399999999999999" x14ac:dyDescent="0.3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37" t="s">
        <v>2490</v>
      </c>
      <c r="E69" s="138"/>
    </row>
    <row r="70" spans="1:5" ht="17.399999999999999" x14ac:dyDescent="0.3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37" t="s">
        <v>2476</v>
      </c>
      <c r="E70" s="138"/>
    </row>
    <row r="71" spans="1:5" ht="17.399999999999999" x14ac:dyDescent="0.3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37" t="s">
        <v>2476</v>
      </c>
      <c r="E71" s="138"/>
    </row>
    <row r="72" spans="1:5" ht="17.399999999999999" x14ac:dyDescent="0.3">
      <c r="A72" s="111" t="str">
        <f>VLOOKUP(B72,'[1]LISTADO ATM'!$A$2:$C$817,3,0)</f>
        <v>DISTRITO NACIONAL</v>
      </c>
      <c r="B72" s="111">
        <v>718</v>
      </c>
      <c r="C72" s="111" t="str">
        <f>VLOOKUP(B72,'[1]LISTADO ATM'!$A$2:$B$816,2,0)</f>
        <v xml:space="preserve">ATM Feria Ganadera </v>
      </c>
      <c r="D72" s="137" t="s">
        <v>2490</v>
      </c>
      <c r="E72" s="138"/>
    </row>
    <row r="73" spans="1:5" ht="17.399999999999999" x14ac:dyDescent="0.3">
      <c r="A73" s="111" t="str">
        <f>VLOOKUP(B73,'[1]LISTADO ATM'!$A$2:$C$817,3,0)</f>
        <v>DISTRITO NACIONAL</v>
      </c>
      <c r="B73" s="111">
        <v>955</v>
      </c>
      <c r="C73" s="111" t="str">
        <f>VLOOKUP(B73,'[1]LISTADO ATM'!$A$2:$B$816,2,0)</f>
        <v xml:space="preserve">ATM Oficina Americana Independencia II </v>
      </c>
      <c r="D73" s="137" t="s">
        <v>2476</v>
      </c>
      <c r="E73" s="138"/>
    </row>
    <row r="74" spans="1:5" ht="18" thickBot="1" x14ac:dyDescent="0.35">
      <c r="A74" s="111" t="str">
        <f>VLOOKUP(B74,'[1]LISTADO ATM'!$A$2:$C$817,3,0)</f>
        <v>DISTRITO NACIONAL</v>
      </c>
      <c r="B74" s="111">
        <v>717</v>
      </c>
      <c r="C74" s="111" t="str">
        <f>VLOOKUP(B74,'[1]LISTADO ATM'!$A$2:$B$816,2,0)</f>
        <v xml:space="preserve">ATM Oficina Los Alcarrizos </v>
      </c>
      <c r="D74" s="137" t="s">
        <v>2476</v>
      </c>
      <c r="E74" s="138"/>
    </row>
    <row r="75" spans="1:5" ht="18" thickBot="1" x14ac:dyDescent="0.35">
      <c r="A75" s="106" t="s">
        <v>2428</v>
      </c>
      <c r="B75" s="123">
        <f>COUNT(B52:B74)</f>
        <v>23</v>
      </c>
      <c r="C75" s="104"/>
      <c r="D75" s="104"/>
      <c r="E75" s="105"/>
    </row>
  </sheetData>
  <mergeCells count="34">
    <mergeCell ref="A13:E13"/>
    <mergeCell ref="A1:E1"/>
    <mergeCell ref="A2:E2"/>
    <mergeCell ref="A3:E3"/>
    <mergeCell ref="A8:E8"/>
    <mergeCell ref="C11:E11"/>
    <mergeCell ref="A34:E34"/>
    <mergeCell ref="A47:B47"/>
    <mergeCell ref="A48:B48"/>
    <mergeCell ref="A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4:E64"/>
    <mergeCell ref="D66:E66"/>
    <mergeCell ref="D67:E67"/>
    <mergeCell ref="D68:E68"/>
    <mergeCell ref="D62:E62"/>
    <mergeCell ref="D63:E63"/>
    <mergeCell ref="D65:E65"/>
    <mergeCell ref="D74:E74"/>
    <mergeCell ref="D69:E69"/>
    <mergeCell ref="D70:E70"/>
    <mergeCell ref="D71:E71"/>
    <mergeCell ref="D72:E72"/>
    <mergeCell ref="D73:E73"/>
  </mergeCells>
  <phoneticPr fontId="47" type="noConversion"/>
  <conditionalFormatting sqref="E60">
    <cfRule type="duplicateValues" dxfId="124" priority="41"/>
  </conditionalFormatting>
  <conditionalFormatting sqref="E61">
    <cfRule type="duplicateValues" dxfId="123" priority="40"/>
  </conditionalFormatting>
  <conditionalFormatting sqref="E62">
    <cfRule type="duplicateValues" dxfId="122" priority="39"/>
  </conditionalFormatting>
  <conditionalFormatting sqref="E65">
    <cfRule type="duplicateValues" dxfId="121" priority="35"/>
  </conditionalFormatting>
  <conditionalFormatting sqref="E70">
    <cfRule type="duplicateValues" dxfId="120" priority="27"/>
  </conditionalFormatting>
  <conditionalFormatting sqref="B1:B28 B32:B1048576">
    <cfRule type="duplicateValues" dxfId="119" priority="15"/>
    <cfRule type="duplicateValues" dxfId="118" priority="25"/>
    <cfRule type="duplicateValues" dxfId="117" priority="26"/>
  </conditionalFormatting>
  <conditionalFormatting sqref="E71">
    <cfRule type="duplicateValues" dxfId="116" priority="24"/>
  </conditionalFormatting>
  <conditionalFormatting sqref="E58">
    <cfRule type="duplicateValues" dxfId="115" priority="23"/>
  </conditionalFormatting>
  <conditionalFormatting sqref="E59">
    <cfRule type="duplicateValues" dxfId="114" priority="22"/>
  </conditionalFormatting>
  <conditionalFormatting sqref="E64">
    <cfRule type="duplicateValues" dxfId="113" priority="21"/>
  </conditionalFormatting>
  <conditionalFormatting sqref="E63">
    <cfRule type="duplicateValues" dxfId="112" priority="20"/>
  </conditionalFormatting>
  <conditionalFormatting sqref="E66">
    <cfRule type="duplicateValues" dxfId="111" priority="19"/>
  </conditionalFormatting>
  <conditionalFormatting sqref="E67">
    <cfRule type="duplicateValues" dxfId="110" priority="18"/>
  </conditionalFormatting>
  <conditionalFormatting sqref="E68">
    <cfRule type="duplicateValues" dxfId="109" priority="17"/>
  </conditionalFormatting>
  <conditionalFormatting sqref="E69">
    <cfRule type="duplicateValues" dxfId="108" priority="16"/>
  </conditionalFormatting>
  <conditionalFormatting sqref="B29">
    <cfRule type="duplicateValues" dxfId="107" priority="12"/>
    <cfRule type="duplicateValues" dxfId="106" priority="13"/>
    <cfRule type="duplicateValues" dxfId="105" priority="14"/>
  </conditionalFormatting>
  <conditionalFormatting sqref="B29">
    <cfRule type="duplicateValues" dxfId="104" priority="11"/>
  </conditionalFormatting>
  <conditionalFormatting sqref="B30">
    <cfRule type="duplicateValues" dxfId="103" priority="8"/>
    <cfRule type="duplicateValues" dxfId="102" priority="9"/>
    <cfRule type="duplicateValues" dxfId="101" priority="10"/>
  </conditionalFormatting>
  <conditionalFormatting sqref="B30">
    <cfRule type="duplicateValues" dxfId="100" priority="7"/>
  </conditionalFormatting>
  <conditionalFormatting sqref="B31">
    <cfRule type="duplicateValues" dxfId="99" priority="4"/>
    <cfRule type="duplicateValues" dxfId="98" priority="5"/>
    <cfRule type="duplicateValues" dxfId="97" priority="6"/>
  </conditionalFormatting>
  <conditionalFormatting sqref="B31">
    <cfRule type="duplicateValues" dxfId="96" priority="3"/>
  </conditionalFormatting>
  <conditionalFormatting sqref="E72">
    <cfRule type="duplicateValues" dxfId="95" priority="2"/>
  </conditionalFormatting>
  <conditionalFormatting sqref="E73:E74">
    <cfRule type="duplicateValues" dxfId="94" priority="1"/>
  </conditionalFormatting>
  <conditionalFormatting sqref="B75 B1:B28 B32:B69">
    <cfRule type="duplicateValues" dxfId="93" priority="307545"/>
  </conditionalFormatting>
  <conditionalFormatting sqref="E75 E1:E57">
    <cfRule type="duplicateValues" dxfId="92" priority="307548"/>
  </conditionalFormatting>
  <conditionalFormatting sqref="B70:B74">
    <cfRule type="duplicateValues" dxfId="91" priority="3075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9">
        <v>581</v>
      </c>
      <c r="B430" s="109" t="s">
        <v>1606</v>
      </c>
      <c r="C430" s="109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90" priority="119152"/>
  </conditionalFormatting>
  <conditionalFormatting sqref="A7:A11">
    <cfRule type="duplicateValues" dxfId="89" priority="119156"/>
    <cfRule type="duplicateValues" dxfId="88" priority="119157"/>
  </conditionalFormatting>
  <conditionalFormatting sqref="A7:A11">
    <cfRule type="duplicateValues" dxfId="87" priority="119160"/>
    <cfRule type="duplicateValues" dxfId="86" priority="119161"/>
  </conditionalFormatting>
  <conditionalFormatting sqref="B37:B39">
    <cfRule type="duplicateValues" dxfId="85" priority="219"/>
    <cfRule type="duplicateValues" dxfId="84" priority="220"/>
  </conditionalFormatting>
  <conditionalFormatting sqref="B37:B39">
    <cfRule type="duplicateValues" dxfId="83" priority="218"/>
  </conditionalFormatting>
  <conditionalFormatting sqref="B37:B39">
    <cfRule type="duplicateValues" dxfId="82" priority="217"/>
  </conditionalFormatting>
  <conditionalFormatting sqref="B37:B39">
    <cfRule type="duplicateValues" dxfId="81" priority="215"/>
    <cfRule type="duplicateValues" dxfId="80" priority="216"/>
  </conditionalFormatting>
  <conditionalFormatting sqref="B3">
    <cfRule type="duplicateValues" dxfId="79" priority="193"/>
    <cfRule type="duplicateValues" dxfId="78" priority="194"/>
  </conditionalFormatting>
  <conditionalFormatting sqref="B3">
    <cfRule type="duplicateValues" dxfId="77" priority="192"/>
  </conditionalFormatting>
  <conditionalFormatting sqref="B3">
    <cfRule type="duplicateValues" dxfId="76" priority="191"/>
  </conditionalFormatting>
  <conditionalFormatting sqref="B3">
    <cfRule type="duplicateValues" dxfId="75" priority="189"/>
    <cfRule type="duplicateValues" dxfId="74" priority="190"/>
  </conditionalFormatting>
  <conditionalFormatting sqref="A4:A6">
    <cfRule type="duplicateValues" dxfId="73" priority="188"/>
  </conditionalFormatting>
  <conditionalFormatting sqref="A4:A6">
    <cfRule type="duplicateValues" dxfId="72" priority="186"/>
    <cfRule type="duplicateValues" dxfId="71" priority="187"/>
  </conditionalFormatting>
  <conditionalFormatting sqref="A4:A6">
    <cfRule type="duplicateValues" dxfId="70" priority="184"/>
    <cfRule type="duplicateValues" dxfId="69" priority="185"/>
  </conditionalFormatting>
  <conditionalFormatting sqref="A3:A6">
    <cfRule type="duplicateValues" dxfId="68" priority="165"/>
  </conditionalFormatting>
  <conditionalFormatting sqref="A3:A6">
    <cfRule type="duplicateValues" dxfId="67" priority="163"/>
    <cfRule type="duplicateValues" dxfId="66" priority="164"/>
  </conditionalFormatting>
  <conditionalFormatting sqref="A3:A6">
    <cfRule type="duplicateValues" dxfId="65" priority="161"/>
    <cfRule type="duplicateValues" dxfId="64" priority="162"/>
  </conditionalFormatting>
  <conditionalFormatting sqref="B4:B6">
    <cfRule type="duplicateValues" dxfId="63" priority="158"/>
    <cfRule type="duplicateValues" dxfId="62" priority="159"/>
  </conditionalFormatting>
  <conditionalFormatting sqref="B4:B6">
    <cfRule type="duplicateValues" dxfId="61" priority="157"/>
  </conditionalFormatting>
  <conditionalFormatting sqref="B4:B6">
    <cfRule type="duplicateValues" dxfId="60" priority="156"/>
  </conditionalFormatting>
  <conditionalFormatting sqref="B4:B6">
    <cfRule type="duplicateValues" dxfId="59" priority="154"/>
    <cfRule type="duplicateValues" dxfId="5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7" priority="51"/>
  </conditionalFormatting>
  <conditionalFormatting sqref="E9:E1048576 E1:E2">
    <cfRule type="duplicateValues" dxfId="56" priority="99232"/>
  </conditionalFormatting>
  <conditionalFormatting sqref="E4">
    <cfRule type="duplicateValues" dxfId="55" priority="44"/>
  </conditionalFormatting>
  <conditionalFormatting sqref="E5:E8">
    <cfRule type="duplicateValues" dxfId="54" priority="42"/>
  </conditionalFormatting>
  <conditionalFormatting sqref="B12">
    <cfRule type="duplicateValues" dxfId="53" priority="16"/>
    <cfRule type="duplicateValues" dxfId="52" priority="17"/>
    <cfRule type="duplicateValues" dxfId="51" priority="18"/>
  </conditionalFormatting>
  <conditionalFormatting sqref="B12">
    <cfRule type="duplicateValues" dxfId="50" priority="15"/>
  </conditionalFormatting>
  <conditionalFormatting sqref="B12">
    <cfRule type="duplicateValues" dxfId="49" priority="13"/>
    <cfRule type="duplicateValues" dxfId="48" priority="14"/>
  </conditionalFormatting>
  <conditionalFormatting sqref="B12">
    <cfRule type="duplicateValues" dxfId="47" priority="10"/>
    <cfRule type="duplicateValues" dxfId="46" priority="11"/>
    <cfRule type="duplicateValues" dxfId="45" priority="12"/>
  </conditionalFormatting>
  <conditionalFormatting sqref="B12">
    <cfRule type="duplicateValues" dxfId="44" priority="9"/>
  </conditionalFormatting>
  <conditionalFormatting sqref="B12">
    <cfRule type="duplicateValues" dxfId="43" priority="7"/>
    <cfRule type="duplicateValues" dxfId="42" priority="8"/>
  </conditionalFormatting>
  <conditionalFormatting sqref="B12">
    <cfRule type="duplicateValues" dxfId="41" priority="6"/>
  </conditionalFormatting>
  <conditionalFormatting sqref="B12">
    <cfRule type="duplicateValues" dxfId="40" priority="3"/>
    <cfRule type="duplicateValues" dxfId="39" priority="4"/>
    <cfRule type="duplicateValues" dxfId="38" priority="5"/>
  </conditionalFormatting>
  <conditionalFormatting sqref="B12">
    <cfRule type="duplicateValues" dxfId="37" priority="2"/>
  </conditionalFormatting>
  <conditionalFormatting sqref="B12">
    <cfRule type="duplicateValues" dxfId="3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2021-01-11T19:18:37Z</dcterms:modified>
</cp:coreProperties>
</file>