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1\"/>
    </mc:Choice>
  </mc:AlternateContent>
  <xr:revisionPtr revIDLastSave="0" documentId="13_ncr:1_{810A10D7-1F48-46BC-8C25-90AA831DB864}" xr6:coauthVersionLast="45" xr6:coauthVersionMax="45" xr10:uidLastSave="{00000000-0000-0000-0000-000000000000}"/>
  <bookViews>
    <workbookView xWindow="-120" yWindow="-120" windowWidth="20640" windowHeight="1116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REPORTE!$A$4:$Q$68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4" i="16" l="1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A85" i="16" s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201" i="1"/>
  <c r="F201" i="1"/>
  <c r="G201" i="1"/>
  <c r="H201" i="1"/>
  <c r="I201" i="1"/>
  <c r="J201" i="1"/>
  <c r="K201" i="1"/>
  <c r="A155" i="1" l="1"/>
  <c r="A173" i="1"/>
  <c r="A152" i="1"/>
  <c r="A170" i="1"/>
  <c r="A179" i="1"/>
  <c r="A181" i="1"/>
  <c r="A154" i="1"/>
  <c r="A171" i="1"/>
  <c r="A172" i="1"/>
  <c r="A134" i="1"/>
  <c r="F155" i="1"/>
  <c r="G155" i="1"/>
  <c r="H155" i="1"/>
  <c r="I155" i="1"/>
  <c r="J155" i="1"/>
  <c r="K155" i="1"/>
  <c r="F173" i="1"/>
  <c r="G173" i="1"/>
  <c r="H173" i="1"/>
  <c r="I173" i="1"/>
  <c r="J173" i="1"/>
  <c r="K173" i="1"/>
  <c r="F152" i="1"/>
  <c r="G152" i="1"/>
  <c r="H152" i="1"/>
  <c r="I152" i="1"/>
  <c r="J152" i="1"/>
  <c r="K152" i="1"/>
  <c r="F170" i="1"/>
  <c r="G170" i="1"/>
  <c r="H170" i="1"/>
  <c r="I170" i="1"/>
  <c r="J170" i="1"/>
  <c r="K170" i="1"/>
  <c r="F179" i="1"/>
  <c r="G179" i="1"/>
  <c r="H179" i="1"/>
  <c r="I179" i="1"/>
  <c r="J179" i="1"/>
  <c r="K179" i="1"/>
  <c r="F181" i="1"/>
  <c r="G181" i="1"/>
  <c r="H181" i="1"/>
  <c r="I181" i="1"/>
  <c r="J181" i="1"/>
  <c r="K181" i="1"/>
  <c r="F154" i="1"/>
  <c r="G154" i="1"/>
  <c r="H154" i="1"/>
  <c r="I154" i="1"/>
  <c r="J154" i="1"/>
  <c r="K154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34" i="1"/>
  <c r="G134" i="1"/>
  <c r="H134" i="1"/>
  <c r="I134" i="1"/>
  <c r="J134" i="1"/>
  <c r="K134" i="1"/>
  <c r="F176" i="1"/>
  <c r="G176" i="1"/>
  <c r="H176" i="1"/>
  <c r="I176" i="1"/>
  <c r="J176" i="1"/>
  <c r="K176" i="1"/>
  <c r="A176" i="1" l="1"/>
  <c r="F23" i="1" l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15" i="1"/>
  <c r="G15" i="1"/>
  <c r="H15" i="1"/>
  <c r="I15" i="1"/>
  <c r="J15" i="1"/>
  <c r="K15" i="1"/>
  <c r="F14" i="1"/>
  <c r="G14" i="1"/>
  <c r="H14" i="1"/>
  <c r="I14" i="1"/>
  <c r="J14" i="1"/>
  <c r="K14" i="1"/>
  <c r="A23" i="1"/>
  <c r="A24" i="1"/>
  <c r="A25" i="1"/>
  <c r="A15" i="1"/>
  <c r="A14" i="1"/>
  <c r="F135" i="1"/>
  <c r="G135" i="1"/>
  <c r="H135" i="1"/>
  <c r="I135" i="1"/>
  <c r="J135" i="1"/>
  <c r="K135" i="1"/>
  <c r="F137" i="1"/>
  <c r="G137" i="1"/>
  <c r="H137" i="1"/>
  <c r="I137" i="1"/>
  <c r="J137" i="1"/>
  <c r="K137" i="1"/>
  <c r="F149" i="1"/>
  <c r="G149" i="1"/>
  <c r="H149" i="1"/>
  <c r="I149" i="1"/>
  <c r="J149" i="1"/>
  <c r="K149" i="1"/>
  <c r="F142" i="1"/>
  <c r="G142" i="1"/>
  <c r="H142" i="1"/>
  <c r="I142" i="1"/>
  <c r="J142" i="1"/>
  <c r="K142" i="1"/>
  <c r="F130" i="1"/>
  <c r="G130" i="1"/>
  <c r="H130" i="1"/>
  <c r="I130" i="1"/>
  <c r="J130" i="1"/>
  <c r="K130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4" i="1"/>
  <c r="G164" i="1"/>
  <c r="H164" i="1"/>
  <c r="I164" i="1"/>
  <c r="J164" i="1"/>
  <c r="K164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82" i="1"/>
  <c r="G182" i="1"/>
  <c r="H182" i="1"/>
  <c r="I182" i="1"/>
  <c r="J182" i="1"/>
  <c r="K182" i="1"/>
  <c r="F186" i="1"/>
  <c r="G186" i="1"/>
  <c r="H186" i="1"/>
  <c r="I186" i="1"/>
  <c r="J186" i="1"/>
  <c r="K186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28" i="1"/>
  <c r="G128" i="1"/>
  <c r="H128" i="1"/>
  <c r="I128" i="1"/>
  <c r="J128" i="1"/>
  <c r="K128" i="1"/>
  <c r="F187" i="1"/>
  <c r="G187" i="1"/>
  <c r="H187" i="1"/>
  <c r="I187" i="1"/>
  <c r="J187" i="1"/>
  <c r="K187" i="1"/>
  <c r="A135" i="1"/>
  <c r="A137" i="1"/>
  <c r="A149" i="1"/>
  <c r="A142" i="1"/>
  <c r="A130" i="1"/>
  <c r="A156" i="1"/>
  <c r="A157" i="1"/>
  <c r="A162" i="1"/>
  <c r="A161" i="1"/>
  <c r="A164" i="1"/>
  <c r="A166" i="1"/>
  <c r="A165" i="1"/>
  <c r="A182" i="1"/>
  <c r="A186" i="1"/>
  <c r="A184" i="1"/>
  <c r="A185" i="1"/>
  <c r="A128" i="1"/>
  <c r="A187" i="1"/>
  <c r="F169" i="1" l="1"/>
  <c r="G169" i="1"/>
  <c r="H169" i="1"/>
  <c r="I169" i="1"/>
  <c r="J169" i="1"/>
  <c r="K169" i="1"/>
  <c r="F140" i="1"/>
  <c r="G140" i="1"/>
  <c r="H140" i="1"/>
  <c r="I140" i="1"/>
  <c r="J140" i="1"/>
  <c r="K140" i="1"/>
  <c r="F150" i="1"/>
  <c r="G150" i="1"/>
  <c r="H150" i="1"/>
  <c r="I150" i="1"/>
  <c r="J150" i="1"/>
  <c r="K150" i="1"/>
  <c r="F175" i="1"/>
  <c r="G175" i="1"/>
  <c r="H175" i="1"/>
  <c r="I175" i="1"/>
  <c r="J175" i="1"/>
  <c r="K175" i="1"/>
  <c r="A169" i="1"/>
  <c r="A140" i="1"/>
  <c r="A150" i="1"/>
  <c r="A175" i="1"/>
  <c r="A191" i="1"/>
  <c r="A190" i="1"/>
  <c r="A194" i="1"/>
  <c r="A200" i="1"/>
  <c r="A199" i="1"/>
  <c r="A197" i="1"/>
  <c r="A196" i="1"/>
  <c r="A195" i="1"/>
  <c r="A198" i="1"/>
  <c r="A189" i="1"/>
  <c r="A193" i="1"/>
  <c r="A188" i="1"/>
  <c r="A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94" i="1"/>
  <c r="G194" i="1"/>
  <c r="H194" i="1"/>
  <c r="I194" i="1"/>
  <c r="J194" i="1"/>
  <c r="K194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8" i="1"/>
  <c r="G198" i="1"/>
  <c r="H198" i="1"/>
  <c r="I198" i="1"/>
  <c r="J198" i="1"/>
  <c r="K198" i="1"/>
  <c r="F189" i="1"/>
  <c r="G189" i="1"/>
  <c r="H189" i="1"/>
  <c r="I189" i="1"/>
  <c r="J189" i="1"/>
  <c r="K189" i="1"/>
  <c r="F193" i="1"/>
  <c r="G193" i="1"/>
  <c r="H193" i="1"/>
  <c r="I193" i="1"/>
  <c r="J193" i="1"/>
  <c r="K193" i="1"/>
  <c r="F188" i="1"/>
  <c r="G188" i="1"/>
  <c r="H188" i="1"/>
  <c r="I188" i="1"/>
  <c r="J188" i="1"/>
  <c r="K188" i="1"/>
  <c r="F192" i="1"/>
  <c r="G192" i="1"/>
  <c r="H192" i="1"/>
  <c r="I192" i="1"/>
  <c r="J192" i="1"/>
  <c r="K192" i="1"/>
  <c r="A10" i="1" l="1"/>
  <c r="A7" i="1"/>
  <c r="A11" i="1"/>
  <c r="A13" i="1"/>
  <c r="A9" i="1"/>
  <c r="A12" i="1"/>
  <c r="A8" i="1"/>
  <c r="A22" i="1"/>
  <c r="A20" i="1"/>
  <c r="A21" i="1"/>
  <c r="A19" i="1"/>
  <c r="F10" i="1"/>
  <c r="G10" i="1"/>
  <c r="H10" i="1"/>
  <c r="I10" i="1"/>
  <c r="J10" i="1"/>
  <c r="K10" i="1"/>
  <c r="F7" i="1"/>
  <c r="G7" i="1"/>
  <c r="H7" i="1"/>
  <c r="I7" i="1"/>
  <c r="J7" i="1"/>
  <c r="K7" i="1"/>
  <c r="F11" i="1"/>
  <c r="G11" i="1"/>
  <c r="H11" i="1"/>
  <c r="I11" i="1"/>
  <c r="J11" i="1"/>
  <c r="K11" i="1"/>
  <c r="F13" i="1"/>
  <c r="G13" i="1"/>
  <c r="H13" i="1"/>
  <c r="I13" i="1"/>
  <c r="J13" i="1"/>
  <c r="K13" i="1"/>
  <c r="F9" i="1"/>
  <c r="G9" i="1"/>
  <c r="H9" i="1"/>
  <c r="I9" i="1"/>
  <c r="J9" i="1"/>
  <c r="K9" i="1"/>
  <c r="F12" i="1"/>
  <c r="G12" i="1"/>
  <c r="H12" i="1"/>
  <c r="I12" i="1"/>
  <c r="J12" i="1"/>
  <c r="K12" i="1"/>
  <c r="F8" i="1"/>
  <c r="G8" i="1"/>
  <c r="H8" i="1"/>
  <c r="I8" i="1"/>
  <c r="J8" i="1"/>
  <c r="K8" i="1"/>
  <c r="F22" i="1"/>
  <c r="G22" i="1"/>
  <c r="H22" i="1"/>
  <c r="I22" i="1"/>
  <c r="J22" i="1"/>
  <c r="K22" i="1"/>
  <c r="F20" i="1"/>
  <c r="G20" i="1"/>
  <c r="H20" i="1"/>
  <c r="I20" i="1"/>
  <c r="J20" i="1"/>
  <c r="K20" i="1"/>
  <c r="F21" i="1"/>
  <c r="G21" i="1"/>
  <c r="H21" i="1"/>
  <c r="I21" i="1"/>
  <c r="J21" i="1"/>
  <c r="K21" i="1"/>
  <c r="F19" i="1"/>
  <c r="G19" i="1"/>
  <c r="H19" i="1"/>
  <c r="I19" i="1"/>
  <c r="J19" i="1"/>
  <c r="K19" i="1"/>
  <c r="F139" i="1" l="1"/>
  <c r="G139" i="1"/>
  <c r="H139" i="1"/>
  <c r="I139" i="1"/>
  <c r="J139" i="1"/>
  <c r="K139" i="1"/>
  <c r="F136" i="1"/>
  <c r="G136" i="1"/>
  <c r="H136" i="1"/>
  <c r="I136" i="1"/>
  <c r="J136" i="1"/>
  <c r="K13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19" i="1"/>
  <c r="G119" i="1"/>
  <c r="H119" i="1"/>
  <c r="I119" i="1"/>
  <c r="J119" i="1"/>
  <c r="K119" i="1"/>
  <c r="F183" i="1"/>
  <c r="G183" i="1"/>
  <c r="H183" i="1"/>
  <c r="I183" i="1"/>
  <c r="J183" i="1"/>
  <c r="K183" i="1"/>
  <c r="F151" i="1"/>
  <c r="G151" i="1"/>
  <c r="H151" i="1"/>
  <c r="I151" i="1"/>
  <c r="J151" i="1"/>
  <c r="K151" i="1"/>
  <c r="A139" i="1"/>
  <c r="A136" i="1"/>
  <c r="A132" i="1"/>
  <c r="A131" i="1"/>
  <c r="A119" i="1"/>
  <c r="A183" i="1"/>
  <c r="A151" i="1"/>
  <c r="F123" i="1"/>
  <c r="G123" i="1"/>
  <c r="H123" i="1"/>
  <c r="I123" i="1"/>
  <c r="J123" i="1"/>
  <c r="K123" i="1"/>
  <c r="F129" i="1"/>
  <c r="G129" i="1"/>
  <c r="H129" i="1"/>
  <c r="I129" i="1"/>
  <c r="J129" i="1"/>
  <c r="K129" i="1"/>
  <c r="F111" i="1"/>
  <c r="G111" i="1"/>
  <c r="H111" i="1"/>
  <c r="I111" i="1"/>
  <c r="J111" i="1"/>
  <c r="K111" i="1"/>
  <c r="F138" i="1"/>
  <c r="G138" i="1"/>
  <c r="H138" i="1"/>
  <c r="I138" i="1"/>
  <c r="J138" i="1"/>
  <c r="K138" i="1"/>
  <c r="F153" i="1"/>
  <c r="G153" i="1"/>
  <c r="H153" i="1"/>
  <c r="I153" i="1"/>
  <c r="J153" i="1"/>
  <c r="K153" i="1"/>
  <c r="F148" i="1"/>
  <c r="G148" i="1"/>
  <c r="H148" i="1"/>
  <c r="I148" i="1"/>
  <c r="J148" i="1"/>
  <c r="K148" i="1"/>
  <c r="F118" i="1"/>
  <c r="G118" i="1"/>
  <c r="H118" i="1"/>
  <c r="I118" i="1"/>
  <c r="J118" i="1"/>
  <c r="K118" i="1"/>
  <c r="F18" i="1"/>
  <c r="G18" i="1"/>
  <c r="H18" i="1"/>
  <c r="I18" i="1"/>
  <c r="J18" i="1"/>
  <c r="K18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68" i="1"/>
  <c r="G168" i="1"/>
  <c r="H168" i="1"/>
  <c r="I168" i="1"/>
  <c r="J168" i="1"/>
  <c r="K168" i="1"/>
  <c r="F124" i="1"/>
  <c r="G124" i="1"/>
  <c r="H124" i="1"/>
  <c r="I124" i="1"/>
  <c r="J124" i="1"/>
  <c r="K124" i="1"/>
  <c r="F117" i="1"/>
  <c r="G117" i="1"/>
  <c r="H117" i="1"/>
  <c r="I117" i="1"/>
  <c r="J117" i="1"/>
  <c r="K117" i="1"/>
  <c r="F109" i="1"/>
  <c r="G109" i="1"/>
  <c r="H109" i="1"/>
  <c r="I109" i="1"/>
  <c r="J109" i="1"/>
  <c r="K109" i="1"/>
  <c r="F99" i="1"/>
  <c r="G99" i="1"/>
  <c r="H99" i="1"/>
  <c r="I99" i="1"/>
  <c r="J99" i="1"/>
  <c r="K99" i="1"/>
  <c r="A123" i="1"/>
  <c r="A129" i="1"/>
  <c r="A111" i="1"/>
  <c r="A138" i="1"/>
  <c r="A153" i="1"/>
  <c r="A148" i="1"/>
  <c r="A118" i="1"/>
  <c r="A18" i="1"/>
  <c r="A100" i="1"/>
  <c r="A101" i="1"/>
  <c r="A168" i="1"/>
  <c r="A124" i="1"/>
  <c r="A117" i="1"/>
  <c r="A109" i="1"/>
  <c r="A99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87" i="1"/>
  <c r="A85" i="1"/>
  <c r="A77" i="1"/>
  <c r="A83" i="1"/>
  <c r="A133" i="1"/>
  <c r="A80" i="1"/>
  <c r="A121" i="1"/>
  <c r="A73" i="1"/>
  <c r="A26" i="1"/>
  <c r="A98" i="1"/>
  <c r="A82" i="1"/>
  <c r="A97" i="1"/>
  <c r="A67" i="1"/>
  <c r="A178" i="1"/>
  <c r="A96" i="1"/>
  <c r="A106" i="1"/>
  <c r="A88" i="1"/>
  <c r="A84" i="1"/>
  <c r="A75" i="1"/>
  <c r="F87" i="1"/>
  <c r="G87" i="1"/>
  <c r="H87" i="1"/>
  <c r="I87" i="1"/>
  <c r="J87" i="1"/>
  <c r="K87" i="1"/>
  <c r="F85" i="1"/>
  <c r="G85" i="1"/>
  <c r="H85" i="1"/>
  <c r="I85" i="1"/>
  <c r="J85" i="1"/>
  <c r="K85" i="1"/>
  <c r="F77" i="1"/>
  <c r="G77" i="1"/>
  <c r="H77" i="1"/>
  <c r="I77" i="1"/>
  <c r="J77" i="1"/>
  <c r="K77" i="1"/>
  <c r="F83" i="1"/>
  <c r="G83" i="1"/>
  <c r="H83" i="1"/>
  <c r="I83" i="1"/>
  <c r="J83" i="1"/>
  <c r="K83" i="1"/>
  <c r="F133" i="1"/>
  <c r="G133" i="1"/>
  <c r="H133" i="1"/>
  <c r="I133" i="1"/>
  <c r="J133" i="1"/>
  <c r="K133" i="1"/>
  <c r="F80" i="1"/>
  <c r="G80" i="1"/>
  <c r="H80" i="1"/>
  <c r="I80" i="1"/>
  <c r="J80" i="1"/>
  <c r="K80" i="1"/>
  <c r="F121" i="1"/>
  <c r="G121" i="1"/>
  <c r="H121" i="1"/>
  <c r="I121" i="1"/>
  <c r="J121" i="1"/>
  <c r="K121" i="1"/>
  <c r="F73" i="1"/>
  <c r="G73" i="1"/>
  <c r="H73" i="1"/>
  <c r="I73" i="1"/>
  <c r="J73" i="1"/>
  <c r="K73" i="1"/>
  <c r="F26" i="1"/>
  <c r="G26" i="1"/>
  <c r="H26" i="1"/>
  <c r="I26" i="1"/>
  <c r="J26" i="1"/>
  <c r="K26" i="1"/>
  <c r="F98" i="1"/>
  <c r="G98" i="1"/>
  <c r="H98" i="1"/>
  <c r="I98" i="1"/>
  <c r="J98" i="1"/>
  <c r="K98" i="1"/>
  <c r="F82" i="1"/>
  <c r="G82" i="1"/>
  <c r="H82" i="1"/>
  <c r="I82" i="1"/>
  <c r="J82" i="1"/>
  <c r="K82" i="1"/>
  <c r="F97" i="1"/>
  <c r="G97" i="1"/>
  <c r="H97" i="1"/>
  <c r="I97" i="1"/>
  <c r="J97" i="1"/>
  <c r="K97" i="1"/>
  <c r="F67" i="1"/>
  <c r="G67" i="1"/>
  <c r="H67" i="1"/>
  <c r="I67" i="1"/>
  <c r="J67" i="1"/>
  <c r="K67" i="1"/>
  <c r="F178" i="1"/>
  <c r="G178" i="1"/>
  <c r="H178" i="1"/>
  <c r="I178" i="1"/>
  <c r="J178" i="1"/>
  <c r="K178" i="1"/>
  <c r="F96" i="1"/>
  <c r="G96" i="1"/>
  <c r="H96" i="1"/>
  <c r="I96" i="1"/>
  <c r="J96" i="1"/>
  <c r="K96" i="1"/>
  <c r="F106" i="1"/>
  <c r="G106" i="1"/>
  <c r="H106" i="1"/>
  <c r="I106" i="1"/>
  <c r="J106" i="1"/>
  <c r="K106" i="1"/>
  <c r="F88" i="1"/>
  <c r="G88" i="1"/>
  <c r="H88" i="1"/>
  <c r="I88" i="1"/>
  <c r="J88" i="1"/>
  <c r="K88" i="1"/>
  <c r="F84" i="1"/>
  <c r="G84" i="1"/>
  <c r="H84" i="1"/>
  <c r="I84" i="1"/>
  <c r="J84" i="1"/>
  <c r="K84" i="1"/>
  <c r="F75" i="1"/>
  <c r="G75" i="1"/>
  <c r="H75" i="1"/>
  <c r="I75" i="1"/>
  <c r="J75" i="1"/>
  <c r="K75" i="1"/>
  <c r="F43" i="1" l="1"/>
  <c r="G43" i="1"/>
  <c r="H43" i="1"/>
  <c r="I43" i="1"/>
  <c r="J43" i="1"/>
  <c r="K43" i="1"/>
  <c r="F61" i="1"/>
  <c r="G61" i="1"/>
  <c r="H61" i="1"/>
  <c r="I61" i="1"/>
  <c r="J61" i="1"/>
  <c r="K61" i="1"/>
  <c r="F102" i="1"/>
  <c r="G102" i="1"/>
  <c r="H102" i="1"/>
  <c r="I102" i="1"/>
  <c r="J102" i="1"/>
  <c r="K102" i="1"/>
  <c r="F72" i="1"/>
  <c r="G72" i="1"/>
  <c r="H72" i="1"/>
  <c r="I72" i="1"/>
  <c r="J72" i="1"/>
  <c r="K72" i="1"/>
  <c r="F71" i="1"/>
  <c r="G71" i="1"/>
  <c r="H71" i="1"/>
  <c r="I71" i="1"/>
  <c r="J71" i="1"/>
  <c r="K71" i="1"/>
  <c r="F103" i="1"/>
  <c r="G103" i="1"/>
  <c r="H103" i="1"/>
  <c r="I103" i="1"/>
  <c r="J103" i="1"/>
  <c r="K103" i="1"/>
  <c r="F127" i="1"/>
  <c r="G127" i="1"/>
  <c r="H127" i="1"/>
  <c r="I127" i="1"/>
  <c r="J127" i="1"/>
  <c r="K127" i="1"/>
  <c r="F65" i="1"/>
  <c r="G65" i="1"/>
  <c r="H65" i="1"/>
  <c r="I65" i="1"/>
  <c r="J65" i="1"/>
  <c r="K65" i="1"/>
  <c r="F93" i="1"/>
  <c r="G93" i="1"/>
  <c r="H93" i="1"/>
  <c r="I93" i="1"/>
  <c r="J93" i="1"/>
  <c r="K93" i="1"/>
  <c r="A43" i="1"/>
  <c r="A61" i="1"/>
  <c r="A102" i="1"/>
  <c r="A72" i="1"/>
  <c r="A71" i="1"/>
  <c r="A103" i="1"/>
  <c r="A127" i="1"/>
  <c r="A65" i="1"/>
  <c r="A93" i="1"/>
  <c r="A110" i="1" l="1"/>
  <c r="F110" i="1"/>
  <c r="G110" i="1"/>
  <c r="H110" i="1"/>
  <c r="I110" i="1"/>
  <c r="J110" i="1"/>
  <c r="K110" i="1"/>
  <c r="A42" i="1"/>
  <c r="F42" i="1"/>
  <c r="G42" i="1"/>
  <c r="H42" i="1"/>
  <c r="I42" i="1"/>
  <c r="J42" i="1"/>
  <c r="K42" i="1"/>
  <c r="A48" i="1"/>
  <c r="F48" i="1"/>
  <c r="G48" i="1"/>
  <c r="H48" i="1"/>
  <c r="I48" i="1"/>
  <c r="J48" i="1"/>
  <c r="K48" i="1"/>
  <c r="A16" i="1" l="1"/>
  <c r="A158" i="1"/>
  <c r="A40" i="1"/>
  <c r="A125" i="1"/>
  <c r="A174" i="1"/>
  <c r="A66" i="1"/>
  <c r="F16" i="1"/>
  <c r="G16" i="1"/>
  <c r="H16" i="1"/>
  <c r="I16" i="1"/>
  <c r="J16" i="1"/>
  <c r="K16" i="1"/>
  <c r="F158" i="1"/>
  <c r="G158" i="1"/>
  <c r="H158" i="1"/>
  <c r="I158" i="1"/>
  <c r="J158" i="1"/>
  <c r="K158" i="1"/>
  <c r="F40" i="1"/>
  <c r="G40" i="1"/>
  <c r="H40" i="1"/>
  <c r="I40" i="1"/>
  <c r="J40" i="1"/>
  <c r="K40" i="1"/>
  <c r="F125" i="1"/>
  <c r="G125" i="1"/>
  <c r="H125" i="1"/>
  <c r="I125" i="1"/>
  <c r="J125" i="1"/>
  <c r="K125" i="1"/>
  <c r="F174" i="1"/>
  <c r="G174" i="1"/>
  <c r="H174" i="1"/>
  <c r="I174" i="1"/>
  <c r="J174" i="1"/>
  <c r="K174" i="1"/>
  <c r="F66" i="1"/>
  <c r="G66" i="1"/>
  <c r="H66" i="1"/>
  <c r="I66" i="1"/>
  <c r="J66" i="1"/>
  <c r="K66" i="1"/>
  <c r="A41" i="1"/>
  <c r="A91" i="1"/>
  <c r="A104" i="1"/>
  <c r="A39" i="1"/>
  <c r="F41" i="1"/>
  <c r="G41" i="1"/>
  <c r="H41" i="1"/>
  <c r="I41" i="1"/>
  <c r="J41" i="1"/>
  <c r="K41" i="1"/>
  <c r="F91" i="1"/>
  <c r="G91" i="1"/>
  <c r="H91" i="1"/>
  <c r="I91" i="1"/>
  <c r="J91" i="1"/>
  <c r="K91" i="1"/>
  <c r="F104" i="1"/>
  <c r="G104" i="1"/>
  <c r="H104" i="1"/>
  <c r="I104" i="1"/>
  <c r="J104" i="1"/>
  <c r="K104" i="1"/>
  <c r="F39" i="1"/>
  <c r="G39" i="1"/>
  <c r="H39" i="1"/>
  <c r="I39" i="1"/>
  <c r="J39" i="1"/>
  <c r="K39" i="1"/>
  <c r="A63" i="1" l="1"/>
  <c r="A70" i="1"/>
  <c r="A160" i="1"/>
  <c r="A69" i="1"/>
  <c r="A145" i="1"/>
  <c r="A53" i="1"/>
  <c r="A81" i="1"/>
  <c r="A167" i="1"/>
  <c r="F63" i="1"/>
  <c r="G63" i="1"/>
  <c r="H63" i="1"/>
  <c r="I63" i="1"/>
  <c r="J63" i="1"/>
  <c r="K63" i="1"/>
  <c r="F70" i="1"/>
  <c r="G70" i="1"/>
  <c r="H70" i="1"/>
  <c r="I70" i="1"/>
  <c r="J70" i="1"/>
  <c r="K70" i="1"/>
  <c r="F160" i="1"/>
  <c r="G160" i="1"/>
  <c r="H160" i="1"/>
  <c r="I160" i="1"/>
  <c r="J160" i="1"/>
  <c r="K160" i="1"/>
  <c r="F69" i="1"/>
  <c r="G69" i="1"/>
  <c r="H69" i="1"/>
  <c r="I69" i="1"/>
  <c r="J69" i="1"/>
  <c r="K69" i="1"/>
  <c r="F145" i="1"/>
  <c r="G145" i="1"/>
  <c r="H145" i="1"/>
  <c r="I145" i="1"/>
  <c r="J145" i="1"/>
  <c r="K145" i="1"/>
  <c r="F53" i="1"/>
  <c r="G53" i="1"/>
  <c r="H53" i="1"/>
  <c r="I53" i="1"/>
  <c r="J53" i="1"/>
  <c r="K53" i="1"/>
  <c r="F81" i="1"/>
  <c r="G81" i="1"/>
  <c r="H81" i="1"/>
  <c r="I81" i="1"/>
  <c r="J81" i="1"/>
  <c r="K81" i="1"/>
  <c r="F167" i="1"/>
  <c r="G167" i="1"/>
  <c r="H167" i="1"/>
  <c r="I167" i="1"/>
  <c r="J167" i="1"/>
  <c r="K167" i="1"/>
  <c r="A115" i="1" l="1"/>
  <c r="A108" i="1"/>
  <c r="A112" i="1"/>
  <c r="A38" i="1"/>
  <c r="A34" i="1"/>
  <c r="A47" i="1"/>
  <c r="A54" i="1"/>
  <c r="A116" i="1"/>
  <c r="A57" i="1"/>
  <c r="A114" i="1"/>
  <c r="A49" i="1"/>
  <c r="A105" i="1"/>
  <c r="A64" i="1"/>
  <c r="A159" i="1"/>
  <c r="F115" i="1"/>
  <c r="G115" i="1"/>
  <c r="H115" i="1"/>
  <c r="I115" i="1"/>
  <c r="J115" i="1"/>
  <c r="K115" i="1"/>
  <c r="F108" i="1"/>
  <c r="G108" i="1"/>
  <c r="H108" i="1"/>
  <c r="I108" i="1"/>
  <c r="J108" i="1"/>
  <c r="K108" i="1"/>
  <c r="F112" i="1"/>
  <c r="G112" i="1"/>
  <c r="H112" i="1"/>
  <c r="I112" i="1"/>
  <c r="J112" i="1"/>
  <c r="K112" i="1"/>
  <c r="F38" i="1"/>
  <c r="G38" i="1"/>
  <c r="H38" i="1"/>
  <c r="I38" i="1"/>
  <c r="J38" i="1"/>
  <c r="K38" i="1"/>
  <c r="F34" i="1"/>
  <c r="G34" i="1"/>
  <c r="H34" i="1"/>
  <c r="I34" i="1"/>
  <c r="J34" i="1"/>
  <c r="K34" i="1"/>
  <c r="F47" i="1"/>
  <c r="G47" i="1"/>
  <c r="H47" i="1"/>
  <c r="I47" i="1"/>
  <c r="J47" i="1"/>
  <c r="K47" i="1"/>
  <c r="F54" i="1"/>
  <c r="G54" i="1"/>
  <c r="H54" i="1"/>
  <c r="I54" i="1"/>
  <c r="J54" i="1"/>
  <c r="K54" i="1"/>
  <c r="F116" i="1"/>
  <c r="G116" i="1"/>
  <c r="H116" i="1"/>
  <c r="I116" i="1"/>
  <c r="J116" i="1"/>
  <c r="K116" i="1"/>
  <c r="F57" i="1"/>
  <c r="G57" i="1"/>
  <c r="H57" i="1"/>
  <c r="I57" i="1"/>
  <c r="J57" i="1"/>
  <c r="K57" i="1"/>
  <c r="F114" i="1"/>
  <c r="G114" i="1"/>
  <c r="H114" i="1"/>
  <c r="I114" i="1"/>
  <c r="J114" i="1"/>
  <c r="K114" i="1"/>
  <c r="F49" i="1"/>
  <c r="G49" i="1"/>
  <c r="H49" i="1"/>
  <c r="I49" i="1"/>
  <c r="J49" i="1"/>
  <c r="K49" i="1"/>
  <c r="F105" i="1"/>
  <c r="G105" i="1"/>
  <c r="H105" i="1"/>
  <c r="I105" i="1"/>
  <c r="J105" i="1"/>
  <c r="K105" i="1"/>
  <c r="F64" i="1"/>
  <c r="G64" i="1"/>
  <c r="H64" i="1"/>
  <c r="I64" i="1"/>
  <c r="J64" i="1"/>
  <c r="K64" i="1"/>
  <c r="F159" i="1"/>
  <c r="G159" i="1"/>
  <c r="H159" i="1"/>
  <c r="I159" i="1"/>
  <c r="J159" i="1"/>
  <c r="K159" i="1"/>
  <c r="A32" i="1" l="1"/>
  <c r="A29" i="1"/>
  <c r="A113" i="1"/>
  <c r="A120" i="1"/>
  <c r="F32" i="1"/>
  <c r="G32" i="1"/>
  <c r="H32" i="1"/>
  <c r="I32" i="1"/>
  <c r="J32" i="1"/>
  <c r="K32" i="1"/>
  <c r="F29" i="1"/>
  <c r="G29" i="1"/>
  <c r="H29" i="1"/>
  <c r="I29" i="1"/>
  <c r="J29" i="1"/>
  <c r="K29" i="1"/>
  <c r="F113" i="1"/>
  <c r="G113" i="1"/>
  <c r="H113" i="1"/>
  <c r="I113" i="1"/>
  <c r="J113" i="1"/>
  <c r="K113" i="1"/>
  <c r="F120" i="1"/>
  <c r="G120" i="1"/>
  <c r="H120" i="1"/>
  <c r="I120" i="1"/>
  <c r="J120" i="1"/>
  <c r="K120" i="1"/>
  <c r="F55" i="1" l="1"/>
  <c r="G55" i="1"/>
  <c r="H55" i="1"/>
  <c r="I55" i="1"/>
  <c r="J55" i="1"/>
  <c r="K55" i="1"/>
  <c r="A55" i="1"/>
  <c r="F79" i="1"/>
  <c r="F31" i="1"/>
  <c r="G31" i="1"/>
  <c r="H31" i="1"/>
  <c r="I31" i="1"/>
  <c r="J31" i="1"/>
  <c r="K31" i="1"/>
  <c r="F37" i="1"/>
  <c r="G37" i="1"/>
  <c r="H37" i="1"/>
  <c r="I37" i="1"/>
  <c r="J37" i="1"/>
  <c r="K37" i="1"/>
  <c r="A31" i="1"/>
  <c r="A37" i="1"/>
  <c r="A146" i="1" l="1"/>
  <c r="A33" i="1"/>
  <c r="F146" i="1"/>
  <c r="G146" i="1"/>
  <c r="H146" i="1"/>
  <c r="I146" i="1"/>
  <c r="J146" i="1"/>
  <c r="K146" i="1"/>
  <c r="F33" i="1"/>
  <c r="G33" i="1"/>
  <c r="H33" i="1"/>
  <c r="I33" i="1"/>
  <c r="J33" i="1"/>
  <c r="K33" i="1"/>
  <c r="A94" i="1"/>
  <c r="A17" i="1"/>
  <c r="F94" i="1"/>
  <c r="G94" i="1"/>
  <c r="H94" i="1"/>
  <c r="I94" i="1"/>
  <c r="J94" i="1"/>
  <c r="K94" i="1"/>
  <c r="F17" i="1"/>
  <c r="G17" i="1"/>
  <c r="H17" i="1"/>
  <c r="I17" i="1"/>
  <c r="J17" i="1"/>
  <c r="K17" i="1"/>
  <c r="A177" i="1" l="1"/>
  <c r="F177" i="1"/>
  <c r="G177" i="1"/>
  <c r="H177" i="1"/>
  <c r="I177" i="1"/>
  <c r="J177" i="1"/>
  <c r="K177" i="1"/>
  <c r="G79" i="1" l="1"/>
  <c r="H79" i="1"/>
  <c r="I79" i="1"/>
  <c r="J79" i="1"/>
  <c r="K79" i="1"/>
  <c r="F107" i="1"/>
  <c r="G107" i="1"/>
  <c r="H107" i="1"/>
  <c r="I107" i="1"/>
  <c r="J107" i="1"/>
  <c r="K107" i="1"/>
  <c r="F59" i="1"/>
  <c r="G59" i="1"/>
  <c r="H59" i="1"/>
  <c r="I59" i="1"/>
  <c r="J59" i="1"/>
  <c r="K59" i="1"/>
  <c r="F30" i="1"/>
  <c r="G30" i="1"/>
  <c r="H30" i="1"/>
  <c r="I30" i="1"/>
  <c r="J30" i="1"/>
  <c r="K30" i="1"/>
  <c r="F126" i="1"/>
  <c r="G126" i="1"/>
  <c r="H126" i="1"/>
  <c r="I126" i="1"/>
  <c r="J126" i="1"/>
  <c r="K126" i="1"/>
  <c r="F74" i="1"/>
  <c r="G74" i="1"/>
  <c r="H74" i="1"/>
  <c r="I74" i="1"/>
  <c r="J74" i="1"/>
  <c r="K74" i="1"/>
  <c r="F60" i="1"/>
  <c r="G60" i="1"/>
  <c r="H60" i="1"/>
  <c r="I60" i="1"/>
  <c r="J60" i="1"/>
  <c r="K60" i="1"/>
  <c r="F180" i="1"/>
  <c r="G180" i="1"/>
  <c r="H180" i="1"/>
  <c r="I180" i="1"/>
  <c r="J180" i="1"/>
  <c r="K180" i="1"/>
  <c r="F50" i="1"/>
  <c r="G50" i="1"/>
  <c r="H50" i="1"/>
  <c r="I50" i="1"/>
  <c r="J50" i="1"/>
  <c r="K50" i="1"/>
  <c r="F86" i="1"/>
  <c r="G86" i="1"/>
  <c r="H86" i="1"/>
  <c r="I86" i="1"/>
  <c r="J86" i="1"/>
  <c r="K86" i="1"/>
  <c r="F68" i="1"/>
  <c r="G68" i="1"/>
  <c r="H68" i="1"/>
  <c r="I68" i="1"/>
  <c r="J68" i="1"/>
  <c r="K68" i="1"/>
  <c r="F78" i="1"/>
  <c r="G78" i="1"/>
  <c r="H78" i="1"/>
  <c r="I78" i="1"/>
  <c r="J78" i="1"/>
  <c r="K78" i="1"/>
  <c r="F36" i="1"/>
  <c r="G36" i="1"/>
  <c r="H36" i="1"/>
  <c r="I36" i="1"/>
  <c r="J36" i="1"/>
  <c r="K36" i="1"/>
  <c r="F51" i="1"/>
  <c r="G51" i="1"/>
  <c r="H51" i="1"/>
  <c r="I51" i="1"/>
  <c r="J51" i="1"/>
  <c r="K51" i="1"/>
  <c r="F35" i="1"/>
  <c r="G35" i="1"/>
  <c r="H35" i="1"/>
  <c r="I35" i="1"/>
  <c r="J35" i="1"/>
  <c r="K35" i="1"/>
  <c r="F28" i="1"/>
  <c r="G28" i="1"/>
  <c r="H28" i="1"/>
  <c r="I28" i="1"/>
  <c r="J28" i="1"/>
  <c r="K28" i="1"/>
  <c r="A36" i="1"/>
  <c r="A51" i="1"/>
  <c r="A35" i="1"/>
  <c r="A28" i="1"/>
  <c r="A78" i="1"/>
  <c r="A60" i="1"/>
  <c r="A46" i="1" l="1"/>
  <c r="A74" i="1"/>
  <c r="F46" i="1"/>
  <c r="G46" i="1"/>
  <c r="H46" i="1"/>
  <c r="I46" i="1"/>
  <c r="J46" i="1"/>
  <c r="K46" i="1"/>
  <c r="A141" i="1"/>
  <c r="F141" i="1"/>
  <c r="G141" i="1"/>
  <c r="H141" i="1"/>
  <c r="I141" i="1"/>
  <c r="J141" i="1"/>
  <c r="K141" i="1"/>
  <c r="F45" i="1" l="1"/>
  <c r="G45" i="1"/>
  <c r="H45" i="1"/>
  <c r="I45" i="1"/>
  <c r="J45" i="1"/>
  <c r="K45" i="1"/>
  <c r="A45" i="1"/>
  <c r="A50" i="1"/>
  <c r="A180" i="1"/>
  <c r="A92" i="1" l="1"/>
  <c r="A68" i="1"/>
  <c r="A62" i="1"/>
  <c r="F92" i="1"/>
  <c r="G92" i="1"/>
  <c r="H92" i="1"/>
  <c r="I92" i="1"/>
  <c r="J92" i="1"/>
  <c r="K92" i="1"/>
  <c r="F62" i="1"/>
  <c r="G62" i="1"/>
  <c r="H62" i="1"/>
  <c r="I62" i="1"/>
  <c r="J62" i="1"/>
  <c r="K62" i="1"/>
  <c r="A44" i="1" l="1"/>
  <c r="A27" i="1"/>
  <c r="A163" i="1"/>
  <c r="A122" i="1"/>
  <c r="A89" i="1"/>
  <c r="A59" i="1"/>
  <c r="A30" i="1"/>
  <c r="A95" i="1"/>
  <c r="A107" i="1"/>
  <c r="A86" i="1"/>
  <c r="A58" i="1"/>
  <c r="F44" i="1"/>
  <c r="G44" i="1"/>
  <c r="H44" i="1"/>
  <c r="I44" i="1"/>
  <c r="J44" i="1"/>
  <c r="K44" i="1"/>
  <c r="F27" i="1"/>
  <c r="G27" i="1"/>
  <c r="H27" i="1"/>
  <c r="I27" i="1"/>
  <c r="J27" i="1"/>
  <c r="K27" i="1"/>
  <c r="F163" i="1"/>
  <c r="G163" i="1"/>
  <c r="H163" i="1"/>
  <c r="I163" i="1"/>
  <c r="J163" i="1"/>
  <c r="K163" i="1"/>
  <c r="F122" i="1"/>
  <c r="G122" i="1"/>
  <c r="H122" i="1"/>
  <c r="I122" i="1"/>
  <c r="J122" i="1"/>
  <c r="K122" i="1"/>
  <c r="F89" i="1"/>
  <c r="G89" i="1"/>
  <c r="H89" i="1"/>
  <c r="I89" i="1"/>
  <c r="J89" i="1"/>
  <c r="K89" i="1"/>
  <c r="F95" i="1"/>
  <c r="G95" i="1"/>
  <c r="H95" i="1"/>
  <c r="I95" i="1"/>
  <c r="J95" i="1"/>
  <c r="K95" i="1"/>
  <c r="F58" i="1"/>
  <c r="G58" i="1"/>
  <c r="H58" i="1"/>
  <c r="I58" i="1"/>
  <c r="J58" i="1"/>
  <c r="K58" i="1"/>
  <c r="A143" i="1" l="1"/>
  <c r="A147" i="1"/>
  <c r="A144" i="1"/>
  <c r="A90" i="1"/>
  <c r="A52" i="1"/>
  <c r="A76" i="1"/>
  <c r="A126" i="1"/>
  <c r="A79" i="1"/>
  <c r="A56" i="1"/>
  <c r="F143" i="1"/>
  <c r="G143" i="1"/>
  <c r="H143" i="1"/>
  <c r="I143" i="1"/>
  <c r="J143" i="1"/>
  <c r="K143" i="1"/>
  <c r="F147" i="1"/>
  <c r="G147" i="1"/>
  <c r="H147" i="1"/>
  <c r="I147" i="1"/>
  <c r="J147" i="1"/>
  <c r="K147" i="1"/>
  <c r="F144" i="1"/>
  <c r="G144" i="1"/>
  <c r="H144" i="1"/>
  <c r="I144" i="1"/>
  <c r="J144" i="1"/>
  <c r="K144" i="1"/>
  <c r="F90" i="1"/>
  <c r="G90" i="1"/>
  <c r="H90" i="1"/>
  <c r="I90" i="1"/>
  <c r="J90" i="1"/>
  <c r="K90" i="1"/>
  <c r="F52" i="1"/>
  <c r="G52" i="1"/>
  <c r="H52" i="1"/>
  <c r="I52" i="1"/>
  <c r="J52" i="1"/>
  <c r="K52" i="1"/>
  <c r="F76" i="1"/>
  <c r="G76" i="1"/>
  <c r="H76" i="1"/>
  <c r="I76" i="1"/>
  <c r="J76" i="1"/>
  <c r="K76" i="1"/>
  <c r="F56" i="1"/>
  <c r="G56" i="1"/>
  <c r="H56" i="1"/>
  <c r="I56" i="1"/>
  <c r="J56" i="1"/>
  <c r="K5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<sst xmlns="http://schemas.openxmlformats.org/spreadsheetml/2006/main" count="13933" uniqueCount="2631">
  <si>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</si>
  <si>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</si>
  <si>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</si>
  <si>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</si>
  <si>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</si>
  <si>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</si>
  <si>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</si>
  <si>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</si>
  <si>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</si>
  <si>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</si>
  <si>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</si>
  <si>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</si>
  <si>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</si>
  <si>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</si>
  <si>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</si>
  <si>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</si>
  <si>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</si>
  <si>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</si>
  <si>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</si>
  <si>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</si>
  <si>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</si>
  <si>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</si>
  <si>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</si>
  <si>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</si>
  <si>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</si>
  <si>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</si>
  <si>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</si>
  <si>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</si>
  <si>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</si>
  <si>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</si>
  <si>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</si>
  <si>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</si>
  <si>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</si>
  <si>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</si>
  <si>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</si>
  <si>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</si>
  <si>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</si>
  <si>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</si>
  <si>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</si>
  <si>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</si>
  <si>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</si>
  <si>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</si>
  <si>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</si>
  <si>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</si>
  <si>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</si>
  <si>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</si>
  <si>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</si>
  <si>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</si>
  <si>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</si>
  <si>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</si>
  <si>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</si>
  <si>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</si>
  <si>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</si>
  <si>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</si>
  <si>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</si>
  <si>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</si>
  <si>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</si>
  <si>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</si>
  <si>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</si>
  <si>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</si>
  <si>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</si>
  <si>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</si>
  <si>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</si>
  <si>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</si>
  <si>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</si>
  <si>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</si>
  <si>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</si>
  <si>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</si>
  <si>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</si>
  <si>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</si>
  <si>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</si>
  <si>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</si>
  <si>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</si>
  <si>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</si>
  <si>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</si>
  <si>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</si>
  <si>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</si>
  <si>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</si>
  <si>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</si>
  <si>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</si>
  <si>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</si>
  <si>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</si>
  <si>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</si>
  <si>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</si>
  <si>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</si>
  <si>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</si>
  <si>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</si>
  <si>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</si>
  <si>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</si>
  <si>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</si>
  <si>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</si>
  <si>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</si>
  <si>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</si>
  <si>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</si>
  <si>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</si>
  <si>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</si>
  <si>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</si>
  <si>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</si>
  <si>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</si>
  <si>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</si>
  <si>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</si>
  <si>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</si>
  <si>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</si>
  <si>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</si>
  <si>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</si>
  <si>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</si>
  <si>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</si>
  <si>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</si>
  <si>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</si>
  <si>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</si>
  <si>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</si>
  <si>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</si>
  <si>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</si>
  <si>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</si>
  <si>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</si>
  <si>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</si>
  <si>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</si>
  <si>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</si>
  <si>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</si>
  <si>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</si>
  <si>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</si>
  <si>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</si>
  <si>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</si>
  <si>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</si>
  <si>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</si>
  <si>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</si>
  <si>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</si>
  <si>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</si>
  <si>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</si>
  <si>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</si>
  <si>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</si>
  <si>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</si>
  <si>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</si>
  <si>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</si>
  <si>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</si>
  <si>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</si>
  <si>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</si>
  <si>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</si>
  <si>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</si>
  <si>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</si>
  <si>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</si>
  <si>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</si>
  <si>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</si>
  <si>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</si>
  <si>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</si>
  <si>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</si>
  <si>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</si>
  <si>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</si>
  <si>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</si>
  <si>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</si>
  <si>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</si>
  <si>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</si>
  <si>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</si>
  <si>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</si>
  <si>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</si>
  <si>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</si>
  <si>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</si>
  <si>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</si>
  <si>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</si>
  <si>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</si>
  <si>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</si>
  <si>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</si>
  <si>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</si>
  <si>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</si>
  <si>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</si>
  <si>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</si>
  <si>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</si>
  <si>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</si>
  <si>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</si>
  <si>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</si>
  <si>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</si>
  <si>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</si>
  <si>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</si>
  <si>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</si>
  <si>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</si>
  <si>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</si>
  <si>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</si>
  <si>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</si>
  <si>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</si>
  <si>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</si>
  <si>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</si>
  <si>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</si>
  <si>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</si>
  <si>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</si>
  <si>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</si>
  <si>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</si>
  <si>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</si>
  <si>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</si>
  <si>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</si>
  <si>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</si>
  <si>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</si>
  <si>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</si>
  <si>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</si>
  <si>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</si>
  <si>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</si>
  <si>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</si>
  <si>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</si>
  <si>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</si>
  <si>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</si>
  <si>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</si>
  <si>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</si>
  <si>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</si>
  <si>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</si>
  <si>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</si>
  <si>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</si>
  <si>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</si>
  <si>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</si>
  <si>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</si>
  <si>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</si>
  <si>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</si>
  <si>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</si>
  <si>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</si>
  <si>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</si>
  <si>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</si>
  <si>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</si>
  <si>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</si>
  <si>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</si>
  <si>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</si>
  <si>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</si>
  <si>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</si>
  <si>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</si>
  <si>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</si>
  <si>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</si>
  <si>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</si>
  <si>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</si>
  <si>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</si>
  <si>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</si>
  <si>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</si>
  <si>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</si>
  <si>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</si>
  <si>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</si>
  <si>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</si>
  <si>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</si>
  <si>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</si>
  <si>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</si>
  <si>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</si>
  <si>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</si>
  <si>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</si>
  <si>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</si>
  <si>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</si>
  <si>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</si>
  <si>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</si>
  <si>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</si>
  <si>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</si>
  <si>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</si>
  <si>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</si>
  <si>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</si>
  <si>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</si>
  <si>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</si>
  <si>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</si>
  <si>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</si>
  <si>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</si>
  <si>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</si>
  <si>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</si>
  <si>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</si>
  <si>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</si>
  <si>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</si>
  <si>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</si>
  <si>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</si>
  <si>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</si>
  <si>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</si>
  <si>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</si>
  <si>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</si>
  <si>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</si>
  <si>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</si>
  <si>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</si>
  <si>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</si>
  <si>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</si>
  <si>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</si>
  <si>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</si>
  <si>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</si>
  <si>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</si>
  <si>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</si>
  <si>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</si>
  <si>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</si>
  <si>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</si>
  <si>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</si>
  <si>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</si>
  <si>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</si>
  <si>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</si>
  <si>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</si>
  <si>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</si>
  <si>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</si>
  <si>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</si>
  <si>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</si>
  <si>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</si>
  <si>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</si>
  <si>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</si>
  <si>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</si>
  <si>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</si>
  <si>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</si>
  <si>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</si>
  <si>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</si>
  <si>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</si>
  <si>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</si>
  <si>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</si>
  <si>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</si>
  <si>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</si>
  <si>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</si>
  <si>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</si>
  <si>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</si>
  <si>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</si>
  <si>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</si>
  <si>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</si>
  <si>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</si>
  <si>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</si>
  <si>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</si>
  <si>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</si>
  <si>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</si>
  <si>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</si>
  <si>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</si>
  <si>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</si>
  <si>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</si>
  <si>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</si>
  <si>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</si>
  <si>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</si>
  <si>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</si>
  <si>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</si>
  <si>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</si>
  <si>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</si>
  <si>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</si>
  <si>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</si>
  <si>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</si>
  <si>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</si>
  <si>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</si>
  <si>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</si>
  <si>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</si>
  <si>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</si>
  <si>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</si>
  <si>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</si>
  <si>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</si>
  <si>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</si>
  <si>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</si>
  <si>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</si>
  <si>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</si>
  <si>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</si>
  <si>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</si>
  <si>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</si>
  <si>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</si>
  <si>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</si>
  <si>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</si>
  <si>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</si>
  <si>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</si>
  <si>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</si>
  <si>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</si>
  <si>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</si>
  <si>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</si>
  <si>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</si>
  <si>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</si>
  <si>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</si>
  <si>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</si>
  <si>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</si>
  <si>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</si>
  <si>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</si>
  <si>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</si>
  <si>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</si>
  <si>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</si>
  <si>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</si>
  <si>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</si>
  <si>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</si>
  <si>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</si>
  <si>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</si>
  <si>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</si>
  <si>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</si>
  <si>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</si>
  <si>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</si>
  <si>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</si>
  <si>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</si>
  <si>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</si>
  <si>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</si>
  <si>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</si>
  <si>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</si>
  <si>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</si>
  <si>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</si>
  <si>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</si>
  <si>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</si>
  <si>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</si>
  <si>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</si>
  <si>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</si>
  <si>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</si>
  <si>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</si>
  <si>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</si>
  <si>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</si>
  <si>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</si>
  <si>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</si>
  <si>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</si>
  <si>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</si>
  <si>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</si>
  <si>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</si>
  <si>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</si>
  <si>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</si>
  <si>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</si>
  <si>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</si>
  <si>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</si>
  <si>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</si>
  <si>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</si>
  <si>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</si>
  <si>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</si>
  <si>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</si>
  <si>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</si>
  <si>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</si>
  <si>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</si>
  <si>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</si>
  <si>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</si>
  <si>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</si>
  <si>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</si>
  <si>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</si>
  <si>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</si>
  <si>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</si>
  <si>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</si>
  <si>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</si>
  <si>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</si>
  <si>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</si>
  <si>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</si>
  <si>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</si>
  <si>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</si>
  <si>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</si>
  <si>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</si>
  <si>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</si>
  <si>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</si>
  <si>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</si>
  <si>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</si>
  <si>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</si>
  <si>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</si>
  <si>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</si>
  <si>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</si>
  <si>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</si>
  <si>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</si>
  <si>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</si>
  <si>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</si>
  <si>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</si>
  <si>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</si>
  <si>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</si>
  <si>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</si>
  <si>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</si>
  <si>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</si>
  <si>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</si>
  <si>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</si>
  <si>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</si>
  <si>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</si>
  <si>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</si>
  <si>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</si>
  <si>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</si>
  <si>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</si>
  <si>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</si>
  <si>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</si>
  <si>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</si>
  <si>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</si>
  <si>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</si>
  <si>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</si>
  <si>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</si>
  <si>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</si>
  <si>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</si>
  <si>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</si>
  <si>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</si>
  <si>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</si>
  <si>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</si>
  <si>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</si>
  <si>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</si>
  <si>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</si>
  <si>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</si>
  <si>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</si>
  <si>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</si>
  <si>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</si>
  <si>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</si>
  <si>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</si>
  <si>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</si>
  <si>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</si>
  <si>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</si>
  <si>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</si>
  <si>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</si>
  <si>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</si>
  <si>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</si>
  <si>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</si>
  <si>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</si>
  <si>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</si>
  <si>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</si>
  <si>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</si>
  <si>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</si>
  <si>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</si>
  <si>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</si>
  <si>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</si>
  <si>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</si>
  <si>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</si>
  <si>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</si>
  <si>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</si>
  <si>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</si>
  <si>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</si>
  <si>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</si>
  <si>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</si>
  <si>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</si>
  <si>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</si>
  <si>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</si>
  <si>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</si>
  <si>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</si>
  <si>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</si>
  <si>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</si>
  <si>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</si>
  <si>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</si>
  <si>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</si>
  <si>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</si>
  <si>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</si>
  <si>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</si>
  <si>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</si>
  <si>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</si>
  <si>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</si>
  <si>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</si>
  <si>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</si>
  <si>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</si>
  <si>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</si>
  <si>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</si>
  <si>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</si>
  <si>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</si>
  <si>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</si>
  <si>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</si>
  <si>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</si>
  <si>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</si>
  <si>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</si>
  <si>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</si>
  <si>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</si>
  <si>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</si>
  <si>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</si>
  <si>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</si>
  <si>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</si>
  <si>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</si>
  <si>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</si>
  <si>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</si>
  <si>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</si>
  <si>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</si>
  <si>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</si>
  <si>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</si>
  <si>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</si>
  <si>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</si>
  <si>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</si>
  <si>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</si>
  <si>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</si>
  <si>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</si>
  <si>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</si>
  <si>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</si>
  <si>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</si>
  <si>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</si>
  <si>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</si>
  <si>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</si>
  <si>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</si>
  <si>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</si>
  <si>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</si>
  <si>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</si>
  <si>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</si>
  <si>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</si>
  <si>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</si>
  <si>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</si>
  <si>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</si>
  <si>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</si>
  <si>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</si>
  <si>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</si>
  <si>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</si>
  <si>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</si>
  <si>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</si>
  <si>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</si>
  <si>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</si>
  <si>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</si>
  <si>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</si>
  <si>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</si>
  <si>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</si>
  <si>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</si>
  <si>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</si>
  <si>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</si>
  <si>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</si>
  <si>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</si>
  <si>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</si>
  <si>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</si>
  <si>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</si>
  <si>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</si>
  <si>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</si>
  <si>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</si>
  <si>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</si>
  <si>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</si>
  <si>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</si>
  <si>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</si>
  <si>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</si>
  <si>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</si>
  <si>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</si>
  <si>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</si>
  <si>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</si>
  <si>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</si>
  <si>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</si>
  <si>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</si>
  <si>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</si>
  <si>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</si>
  <si>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</si>
  <si>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</si>
  <si>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</si>
  <si>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</si>
  <si>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</si>
  <si>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</si>
  <si>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</si>
  <si>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</si>
  <si>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</si>
  <si>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</si>
  <si>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</si>
  <si>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</si>
  <si>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</si>
  <si>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</si>
  <si>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</si>
  <si>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</si>
  <si>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</si>
  <si>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</si>
  <si>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</si>
  <si>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</si>
  <si>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</si>
  <si>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</si>
  <si>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</si>
  <si>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</si>
  <si>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</si>
  <si>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</si>
  <si>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</si>
  <si>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</si>
  <si>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</si>
  <si>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</si>
  <si>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</si>
  <si>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</si>
  <si>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</si>
  <si>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</si>
  <si>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</si>
  <si>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</si>
  <si>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</si>
  <si>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</si>
  <si>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</si>
  <si>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</si>
  <si>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</si>
  <si>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</si>
  <si>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</si>
  <si>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</si>
  <si>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</si>
  <si>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</si>
  <si>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</si>
  <si>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</si>
  <si>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</si>
  <si>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</si>
  <si>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</si>
  <si>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</si>
  <si>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</si>
  <si>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</si>
  <si>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</si>
  <si>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</si>
  <si>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</si>
  <si>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</si>
  <si>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</si>
  <si>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</si>
  <si>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</si>
  <si>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</si>
  <si>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</si>
  <si>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</si>
  <si>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</si>
  <si>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</si>
  <si>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</si>
  <si>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</si>
  <si>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</si>
  <si>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</si>
  <si>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</si>
  <si>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</si>
  <si>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</si>
  <si>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</si>
  <si>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</si>
  <si>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</si>
  <si>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</si>
  <si>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</si>
  <si>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</si>
  <si>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</si>
  <si>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</si>
  <si>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</si>
  <si>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</si>
  <si>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</si>
  <si>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</si>
  <si>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</si>
  <si>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</si>
  <si>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</si>
  <si>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</si>
  <si>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</si>
  <si>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</si>
  <si>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</si>
  <si>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</si>
  <si>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</si>
  <si>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</si>
  <si>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</si>
  <si>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</si>
  <si>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</si>
  <si>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</si>
  <si>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</si>
  <si>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</si>
  <si>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</si>
  <si>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</si>
  <si>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</si>
  <si>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</si>
  <si>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</si>
  <si>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</si>
  <si>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</si>
  <si>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</si>
  <si>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</si>
  <si>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</si>
  <si>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</si>
  <si>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</si>
  <si>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</si>
  <si>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</si>
  <si>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</si>
  <si>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</si>
  <si>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</si>
  <si>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</si>
  <si>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</si>
  <si>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</si>
  <si>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</si>
  <si>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</si>
  <si>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</si>
  <si>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</si>
  <si>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</si>
  <si>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</si>
  <si>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</si>
  <si>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</si>
  <si>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</si>
  <si>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</si>
  <si>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</si>
  <si>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</si>
  <si>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</si>
  <si>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</si>
  <si>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</si>
  <si>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</si>
  <si>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</si>
  <si>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</si>
  <si>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</si>
  <si>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</si>
  <si>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</si>
  <si>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</si>
  <si>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</si>
  <si>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</si>
  <si>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</si>
  <si>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</si>
  <si>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</si>
  <si>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</si>
  <si>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</si>
  <si>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</si>
  <si>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</si>
  <si>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</si>
  <si>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</si>
  <si>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</si>
  <si>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</si>
  <si>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</si>
  <si>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</si>
  <si>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</si>
  <si>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</si>
  <si>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</si>
  <si>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</si>
  <si>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</si>
  <si>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</si>
  <si>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</si>
  <si>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</si>
  <si>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</si>
  <si>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</si>
  <si>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</si>
  <si>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</si>
  <si>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</si>
  <si>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</si>
  <si>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</si>
  <si>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</si>
  <si>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</si>
  <si>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</si>
  <si>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</si>
  <si>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</si>
  <si>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</si>
  <si>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</si>
  <si>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</si>
  <si>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</si>
  <si>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</si>
  <si>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</si>
  <si>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</si>
  <si>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</si>
  <si>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</si>
  <si>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</si>
  <si>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</si>
  <si>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</si>
  <si>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</si>
  <si>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</si>
  <si>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</si>
  <si>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</si>
  <si>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</si>
  <si>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</si>
  <si>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</si>
  <si>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</si>
  <si>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</si>
  <si>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</si>
  <si>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</si>
  <si>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</si>
  <si>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</si>
  <si>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</si>
  <si>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</si>
  <si>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</si>
  <si>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</si>
  <si>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</si>
  <si>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</si>
  <si>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</si>
  <si>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</si>
  <si>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</si>
  <si>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</si>
  <si>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</si>
  <si>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</si>
  <si>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</si>
  <si>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</si>
  <si>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</si>
  <si>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</si>
  <si>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</si>
  <si>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</si>
  <si>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</si>
  <si>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</si>
  <si>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</si>
  <si>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</si>
  <si>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</si>
  <si>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</si>
  <si>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</si>
  <si>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</si>
  <si>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</si>
  <si>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</si>
  <si>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</si>
  <si>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</si>
  <si>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</si>
  <si>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</si>
  <si>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</si>
  <si>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</si>
  <si>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</si>
  <si>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</si>
  <si>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</si>
  <si>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</si>
  <si>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</si>
  <si>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</si>
  <si>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</si>
  <si>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</si>
  <si>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</si>
  <si>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</si>
  <si>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</si>
  <si>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</si>
  <si>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</si>
  <si>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</si>
  <si>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</si>
  <si>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</si>
  <si>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</si>
  <si>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</si>
  <si>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</si>
  <si>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</si>
  <si>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</si>
  <si>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</si>
  <si>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</si>
  <si>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</si>
  <si>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</si>
  <si>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</si>
  <si>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</si>
  <si>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</si>
  <si>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</si>
  <si>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</si>
  <si>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</si>
  <si>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</si>
  <si>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</si>
  <si>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</si>
  <si>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</si>
  <si>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</si>
  <si>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</si>
  <si>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</si>
  <si>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</si>
  <si>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</si>
  <si>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</si>
  <si>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</si>
  <si>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</si>
  <si>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</si>
  <si>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</si>
  <si>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</si>
  <si>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</si>
  <si>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</si>
  <si>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</si>
  <si>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</si>
  <si>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</si>
  <si>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</si>
  <si>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</si>
  <si>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</si>
  <si>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</si>
  <si>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</si>
  <si>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</si>
  <si>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</si>
  <si>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</si>
  <si>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</si>
  <si>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</si>
  <si>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</si>
  <si>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</si>
  <si>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</si>
  <si>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</si>
  <si>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</si>
  <si>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</si>
  <si>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</si>
  <si>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</si>
  <si>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</si>
  <si>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</si>
  <si>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</si>
  <si>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</si>
  <si>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</si>
  <si>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</si>
  <si>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</si>
  <si>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</si>
  <si>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</si>
  <si>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</si>
  <si>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</si>
  <si>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</si>
  <si>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</si>
  <si>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</si>
  <si>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</si>
  <si>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</si>
  <si>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</si>
  <si>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</si>
  <si>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</si>
  <si>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</si>
  <si>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</si>
  <si>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</si>
  <si>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</si>
  <si>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</si>
  <si>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</si>
  <si>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</si>
  <si>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</si>
  <si>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</si>
  <si>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</si>
  <si>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</si>
  <si>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</si>
  <si>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</si>
  <si>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</si>
  <si>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</si>
  <si>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</si>
  <si>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</si>
  <si>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</si>
  <si>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</si>
  <si>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</si>
  <si>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</si>
  <si>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</si>
  <si>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</si>
  <si>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</si>
  <si>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</si>
  <si>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</si>
  <si>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</si>
  <si>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</si>
  <si>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</si>
  <si>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</si>
  <si>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</si>
  <si>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</si>
  <si>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</si>
  <si>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</si>
  <si>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</si>
  <si>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</si>
  <si>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</si>
  <si>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</si>
  <si>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</si>
  <si>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</si>
  <si>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</si>
  <si>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</si>
  <si>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</si>
  <si>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</si>
  <si>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</si>
  <si>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</si>
  <si>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</si>
  <si>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</si>
  <si>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</si>
  <si>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</si>
  <si>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</si>
  <si>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</si>
  <si>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</si>
  <si>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</si>
  <si>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</si>
  <si>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</si>
  <si>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</si>
  <si>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</si>
  <si>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</si>
  <si>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</si>
  <si>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</si>
  <si>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</si>
  <si>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</si>
  <si>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</si>
  <si>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</si>
  <si>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</si>
  <si>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</si>
  <si>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</si>
  <si>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</si>
  <si>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</si>
  <si>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</si>
  <si>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</si>
  <si>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</si>
  <si>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</si>
  <si>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</si>
  <si>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</si>
  <si>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</si>
  <si>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</si>
  <si>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</si>
  <si>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</si>
  <si>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</si>
  <si>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</si>
  <si>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</si>
  <si>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</si>
  <si>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</si>
  <si>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</si>
  <si>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</si>
  <si>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</si>
  <si>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</si>
  <si>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</si>
  <si>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</si>
  <si>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</si>
  <si>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</si>
  <si>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</si>
  <si>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</si>
  <si>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</si>
  <si>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</si>
  <si>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</si>
  <si>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</si>
  <si>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</si>
  <si>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</si>
  <si>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</si>
  <si>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</si>
  <si>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</si>
  <si>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</si>
  <si>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</si>
  <si>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</si>
  <si>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</si>
  <si>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</si>
  <si>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</si>
  <si>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</si>
  <si>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</si>
  <si>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</si>
  <si>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</si>
  <si>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</si>
  <si>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</si>
  <si>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</si>
  <si>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</si>
  <si>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</si>
  <si>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</si>
  <si>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</si>
  <si>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</si>
  <si>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</si>
  <si>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</si>
  <si>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</si>
  <si>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</si>
  <si>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</si>
  <si>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</si>
  <si>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</si>
  <si>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</si>
  <si>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</si>
  <si>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</si>
  <si>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</si>
  <si>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</si>
  <si>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</si>
  <si>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</si>
  <si>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</si>
  <si>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</si>
  <si>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</si>
  <si>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</si>
  <si>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</si>
  <si>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</si>
  <si>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</si>
  <si>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</si>
  <si>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</si>
  <si>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</si>
  <si>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</si>
  <si>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</si>
  <si>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</si>
  <si>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</si>
  <si>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</si>
  <si>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</si>
  <si>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</si>
  <si>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</si>
  <si>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</si>
  <si>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</si>
  <si>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</si>
  <si>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</si>
  <si>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</si>
  <si>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</si>
  <si>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</si>
  <si>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</si>
  <si>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</si>
  <si>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</si>
  <si>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</si>
  <si>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</si>
  <si>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</si>
  <si>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</si>
  <si>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</si>
  <si>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</si>
  <si>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</si>
  <si>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</si>
  <si>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</si>
  <si>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</si>
  <si>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</si>
  <si>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</si>
  <si>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</si>
  <si>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</si>
  <si>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</si>
  <si>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</si>
  <si>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</si>
  <si>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</si>
  <si>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</si>
  <si>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</si>
  <si>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</si>
  <si>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</si>
  <si>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</si>
  <si>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</si>
  <si>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</si>
  <si>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</si>
  <si>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</si>
  <si>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</si>
  <si>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</si>
  <si>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</si>
  <si>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</si>
  <si>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</si>
  <si>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</si>
  <si>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</si>
  <si>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</si>
  <si>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</si>
  <si>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</si>
  <si>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</si>
  <si>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</si>
  <si>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</si>
  <si>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</si>
  <si>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</si>
  <si>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</si>
  <si>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</si>
  <si>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</si>
  <si>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</si>
  <si>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</si>
  <si>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</si>
  <si>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</si>
  <si>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</si>
  <si>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</si>
  <si>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</si>
  <si>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</si>
  <si>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</si>
  <si>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</si>
  <si>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</si>
  <si>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</si>
  <si>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</si>
  <si>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</si>
  <si>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</si>
  <si>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</si>
  <si>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</si>
  <si>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</si>
  <si>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</si>
  <si>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</si>
  <si>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</si>
  <si>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</si>
  <si>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</si>
  <si>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</si>
  <si>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</si>
  <si>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</si>
  <si>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</si>
  <si>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</si>
  <si>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</si>
  <si>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</si>
  <si>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</si>
  <si>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</si>
  <si>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</si>
  <si>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</si>
  <si>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</si>
  <si>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</si>
  <si>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</si>
  <si>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</si>
  <si>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</si>
  <si>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</si>
  <si>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</si>
  <si>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</si>
  <si>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</si>
  <si>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</si>
  <si>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</si>
  <si>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</si>
  <si>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</si>
  <si>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</si>
  <si>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</si>
  <si>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</si>
  <si>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</si>
  <si>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</si>
  <si>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</si>
  <si>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</si>
  <si>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</si>
  <si>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</si>
  <si>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</si>
  <si>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</si>
  <si>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</si>
  <si>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</si>
  <si>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</si>
  <si>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</si>
  <si>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</si>
  <si>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</si>
  <si>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</si>
  <si>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</si>
  <si>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</si>
  <si>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</si>
  <si>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</si>
  <si>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</si>
  <si>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</si>
  <si>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</si>
  <si>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</si>
  <si>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</si>
  <si>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</si>
  <si>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</si>
  <si>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</si>
  <si>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</si>
  <si>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</si>
  <si>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</si>
  <si>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</si>
  <si>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</si>
  <si>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</si>
  <si>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</si>
  <si>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</si>
  <si>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</si>
  <si>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</si>
  <si>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</si>
  <si>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</si>
  <si>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</si>
  <si>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</si>
  <si>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</si>
  <si>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</si>
  <si>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</si>
  <si>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</si>
  <si>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</si>
  <si>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</si>
  <si>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</si>
  <si>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</si>
  <si>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</si>
  <si>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</si>
  <si>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</si>
  <si>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</si>
  <si>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</si>
  <si>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</si>
  <si>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</si>
  <si>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</si>
  <si>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</si>
  <si>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</si>
  <si>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</si>
  <si>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</si>
  <si>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</si>
  <si>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</si>
  <si>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</si>
  <si>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</si>
  <si>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</si>
  <si>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</si>
  <si>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</si>
  <si>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</si>
  <si>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</si>
  <si>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</si>
  <si>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</si>
  <si>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</si>
  <si>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</si>
  <si>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</si>
  <si>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</si>
  <si>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</si>
  <si>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</si>
  <si>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</si>
  <si>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</si>
  <si>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</si>
  <si>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</si>
  <si>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</si>
  <si>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</si>
  <si>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</si>
  <si>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</si>
  <si>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</si>
  <si>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</si>
  <si>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</si>
  <si>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</si>
  <si>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</si>
  <si>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</si>
  <si>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</si>
  <si>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</si>
  <si>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</si>
  <si>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</si>
  <si>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</si>
  <si>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</si>
  <si>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</si>
  <si>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</si>
  <si>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</si>
  <si>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</si>
  <si>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</si>
  <si>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</si>
  <si>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</si>
  <si>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</si>
  <si>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</si>
  <si>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</si>
  <si>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</si>
  <si>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</si>
  <si>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</si>
  <si>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</si>
  <si>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</si>
  <si>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</si>
  <si>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</si>
  <si>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</si>
  <si>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</si>
  <si>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</si>
  <si>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</si>
  <si>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</si>
  <si>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</si>
  <si>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</si>
  <si>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</si>
  <si>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</si>
  <si>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</si>
  <si>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</si>
  <si>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</si>
  <si>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</si>
  <si>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</si>
  <si>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</si>
  <si>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</si>
  <si>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</si>
  <si>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</si>
  <si>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</si>
  <si>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</si>
  <si>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</si>
  <si>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</si>
  <si>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</si>
  <si>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</si>
  <si>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</si>
  <si>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</si>
  <si>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</si>
  <si>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</si>
  <si>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</si>
  <si>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</si>
  <si>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</si>
  <si>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</si>
  <si>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</si>
  <si>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</si>
  <si>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</si>
  <si>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</si>
  <si>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</si>
  <si>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</si>
  <si>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</si>
  <si>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</si>
  <si>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</si>
  <si>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</si>
  <si>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</si>
  <si>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</si>
  <si>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</si>
  <si>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</si>
  <si>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</si>
  <si>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</si>
  <si>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</si>
  <si>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</si>
  <si>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</si>
  <si>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</si>
  <si>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</si>
  <si>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</si>
  <si>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</si>
  <si>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</si>
  <si>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</si>
  <si>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</si>
  <si>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</si>
  <si>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</si>
  <si>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</si>
  <si>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</si>
  <si>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</si>
  <si>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</si>
  <si>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</si>
  <si>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</si>
  <si>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</si>
  <si>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</si>
  <si>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</si>
  <si>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</si>
  <si>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</si>
  <si>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</si>
  <si>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</si>
  <si>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</si>
  <si>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</si>
  <si>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</si>
  <si>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</si>
  <si>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</si>
  <si>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</si>
  <si>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</si>
  <si>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</si>
  <si>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</si>
  <si>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</si>
  <si>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</si>
  <si>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</si>
  <si>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</si>
  <si>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</si>
  <si>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</si>
  <si>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</si>
  <si>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</si>
  <si>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</si>
  <si>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</si>
  <si>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</si>
  <si>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</si>
  <si>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</si>
  <si>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</si>
  <si>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</si>
  <si>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</si>
  <si>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</si>
  <si>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</si>
  <si>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</si>
  <si>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</si>
  <si>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</si>
  <si>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</si>
  <si>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</si>
  <si>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</si>
  <si>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</si>
  <si>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</si>
  <si>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</si>
  <si>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</si>
  <si>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</si>
  <si>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</si>
  <si>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</si>
  <si>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</si>
  <si>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</si>
  <si>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</si>
  <si>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</si>
  <si>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</si>
  <si>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</si>
  <si>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</si>
  <si>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</si>
  <si>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</si>
  <si>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</si>
  <si>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</si>
  <si>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</si>
  <si>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</si>
  <si>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</si>
  <si>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</si>
  <si>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</si>
  <si>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</si>
  <si>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</si>
  <si>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</si>
  <si>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</si>
  <si>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</si>
  <si>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</si>
  <si>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</si>
  <si>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</si>
  <si>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</si>
  <si>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</si>
  <si>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</si>
  <si>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</si>
  <si>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</si>
  <si>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</si>
  <si>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</si>
  <si>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</si>
  <si>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</si>
  <si>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</si>
  <si>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</si>
  <si>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</si>
  <si>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</si>
  <si>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</si>
  <si>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</si>
  <si>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</si>
  <si>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</si>
  <si>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</si>
  <si>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</si>
  <si>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</si>
  <si>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</si>
  <si>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</si>
  <si>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</si>
  <si>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</si>
  <si>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</si>
  <si>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</si>
  <si>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</si>
  <si>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</si>
  <si>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</si>
  <si>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</si>
  <si>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</si>
  <si>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</si>
  <si>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</si>
  <si>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</si>
  <si>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</si>
  <si>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</si>
  <si>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</si>
  <si>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</si>
  <si>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</si>
  <si>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</si>
  <si>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</si>
  <si>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</si>
  <si>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</si>
  <si>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</si>
  <si>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</si>
  <si>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</si>
  <si>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</si>
  <si>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</si>
  <si>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</si>
  <si>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</si>
  <si>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</si>
  <si>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</si>
  <si>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</si>
  <si>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</si>
  <si>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</si>
  <si>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</si>
  <si>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</si>
  <si>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</si>
  <si>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</si>
  <si>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</si>
  <si>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</si>
  <si>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</si>
  <si>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</si>
  <si>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</si>
  <si>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</si>
  <si>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</si>
  <si>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</si>
  <si>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</si>
  <si>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</si>
  <si>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</si>
  <si>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</si>
  <si>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</si>
  <si>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</si>
  <si>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</si>
  <si>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</si>
  <si>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</si>
  <si>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</si>
  <si>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</si>
  <si>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</si>
  <si>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</si>
  <si>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</si>
  <si>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</si>
  <si>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</si>
  <si>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</si>
  <si>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</si>
  <si>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</si>
  <si>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</si>
  <si>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</si>
  <si>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</si>
  <si>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</si>
  <si>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</si>
  <si>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</si>
  <si>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</si>
  <si>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</si>
  <si>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</si>
  <si>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</si>
  <si>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</si>
  <si>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</si>
  <si>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</si>
  <si>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</si>
  <si>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</si>
  <si>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</si>
  <si>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</si>
  <si>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</si>
  <si>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</si>
  <si>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</si>
  <si>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</si>
  <si>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</si>
  <si>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</si>
  <si>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</si>
  <si>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</si>
  <si>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</si>
  <si>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</si>
  <si>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</si>
  <si>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</si>
  <si>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</si>
  <si>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</si>
  <si>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</si>
  <si>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</si>
  <si>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</si>
  <si>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</si>
  <si>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</si>
  <si>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</si>
  <si>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</si>
  <si>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</si>
  <si>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</si>
  <si>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</si>
  <si>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</si>
  <si>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</si>
  <si>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</si>
  <si>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</si>
  <si>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</si>
  <si>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</si>
  <si>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</si>
  <si>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</si>
  <si>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</si>
  <si>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</si>
  <si>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</si>
  <si>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</si>
  <si>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</si>
  <si>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</si>
  <si>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</si>
  <si>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</si>
  <si>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</si>
  <si>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</si>
  <si>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</si>
  <si>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</si>
  <si>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</si>
  <si>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</si>
  <si>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</si>
  <si>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</si>
  <si>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</si>
  <si>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</si>
  <si>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</si>
  <si>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</si>
  <si>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</si>
  <si>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</si>
  <si>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</si>
  <si>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</si>
  <si>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</si>
  <si>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</si>
  <si>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</si>
  <si>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</si>
  <si>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</si>
  <si>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</si>
  <si>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</si>
  <si>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</si>
  <si>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</si>
  <si>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</si>
  <si>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</si>
  <si>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</si>
  <si>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</si>
  <si>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</si>
  <si>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</si>
  <si>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</si>
  <si>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</si>
  <si>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</si>
  <si>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</si>
  <si>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</si>
  <si>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</si>
  <si>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</si>
  <si>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</si>
  <si>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</si>
  <si>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</si>
  <si>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</si>
  <si>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</si>
  <si>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</si>
  <si>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</si>
  <si>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</si>
  <si>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</si>
  <si>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</si>
  <si>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</si>
  <si>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</si>
  <si>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</si>
  <si>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</si>
  <si>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</si>
  <si>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</si>
  <si>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</si>
  <si>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</si>
  <si>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</si>
  <si>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</si>
  <si>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</si>
  <si>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</si>
  <si>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</si>
  <si>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</si>
  <si>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</si>
  <si>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</si>
  <si>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</si>
  <si>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</si>
  <si>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</si>
  <si>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</si>
  <si>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</si>
  <si>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</si>
  <si>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</si>
  <si>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</si>
  <si>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</si>
  <si>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</si>
  <si>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</si>
  <si>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</si>
  <si>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</si>
  <si>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</si>
  <si>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</si>
  <si>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</si>
  <si>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</si>
  <si>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</si>
  <si>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</si>
  <si>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</si>
  <si>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</si>
  <si>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</si>
  <si>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</si>
  <si>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</si>
  <si>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</si>
  <si>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</si>
  <si>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</si>
  <si>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</si>
  <si>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</si>
  <si>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</si>
  <si>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</si>
  <si>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</si>
  <si>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</si>
  <si>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</si>
  <si>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</si>
  <si>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</si>
  <si>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</si>
  <si>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</si>
  <si>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</si>
  <si>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</si>
  <si>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</si>
  <si>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</si>
  <si>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</si>
  <si>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</si>
  <si>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</si>
  <si>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</si>
  <si>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</si>
  <si>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</si>
  <si>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</si>
  <si>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</si>
  <si>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</si>
  <si>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</si>
  <si>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</si>
  <si>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</si>
  <si>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</si>
  <si>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</si>
  <si>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</si>
  <si>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</si>
  <si>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</si>
  <si>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</si>
  <si>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</si>
  <si>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</si>
  <si>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</si>
  <si>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</si>
  <si>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</si>
  <si>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</si>
  <si>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</si>
  <si>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</si>
  <si>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</si>
  <si>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</si>
  <si>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</si>
  <si>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</si>
  <si>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</si>
  <si>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</si>
  <si>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</si>
  <si>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</si>
  <si>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</si>
  <si>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</si>
  <si>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</si>
  <si>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</si>
  <si>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</si>
  <si>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</si>
  <si>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</si>
  <si>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</si>
  <si>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</si>
  <si>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</si>
  <si>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</si>
  <si>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</si>
  <si>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</si>
  <si>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</si>
  <si>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</si>
  <si>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</si>
  <si>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</si>
  <si>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</si>
  <si>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</si>
  <si>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</si>
  <si>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</si>
  <si>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</si>
  <si>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</si>
  <si>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</si>
  <si>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</si>
  <si>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</si>
  <si>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</si>
  <si>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</si>
  <si>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</si>
  <si>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</si>
  <si>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</si>
  <si>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</si>
  <si>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</si>
  <si>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</si>
  <si>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</si>
  <si>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</si>
  <si>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</si>
  <si>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</si>
  <si>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</si>
  <si>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</si>
  <si>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</si>
  <si>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</si>
  <si>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</si>
  <si>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</si>
  <si>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</si>
  <si>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</si>
  <si>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</si>
  <si>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</si>
  <si>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</si>
  <si>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</si>
  <si>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</si>
  <si>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</si>
  <si>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</si>
  <si>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</si>
  <si>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</si>
  <si>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</si>
  <si>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</si>
  <si>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</si>
  <si>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</si>
  <si>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</si>
  <si>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</si>
  <si>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</si>
  <si>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</si>
  <si>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</si>
  <si>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</si>
  <si>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</si>
  <si>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</si>
  <si>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</si>
  <si>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</si>
  <si>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</si>
  <si>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</si>
  <si>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</si>
  <si>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</si>
  <si>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</si>
  <si>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</si>
  <si>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</si>
  <si>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</si>
  <si>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</si>
  <si>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</si>
  <si>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</si>
  <si>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</si>
  <si>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</si>
  <si>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</si>
  <si>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</si>
  <si>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</si>
  <si>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</si>
  <si>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</si>
  <si>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</si>
  <si>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</si>
  <si>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</si>
  <si>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</si>
  <si>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</si>
  <si>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</si>
  <si>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</si>
  <si>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</si>
  <si>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</si>
  <si>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</si>
  <si>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</si>
  <si>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</si>
  <si>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</si>
  <si>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</si>
  <si>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</si>
  <si>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</si>
  <si>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</si>
  <si>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</si>
  <si>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</si>
  <si>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</si>
  <si>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</si>
  <si>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</si>
  <si>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</si>
  <si>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</si>
  <si>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</si>
  <si>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</si>
  <si>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</si>
  <si>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</si>
  <si>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</si>
  <si>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</si>
  <si>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</si>
  <si>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</si>
  <si>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</si>
  <si>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</si>
  <si>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</si>
  <si>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</si>
  <si>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</si>
  <si>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</si>
  <si>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</si>
  <si>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</si>
  <si>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</si>
  <si>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</si>
  <si>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</si>
  <si>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</si>
  <si>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</si>
  <si>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</si>
  <si>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</si>
  <si>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</si>
  <si>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</si>
  <si>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</si>
  <si>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</si>
  <si>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</si>
  <si>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</si>
  <si>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</si>
  <si>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</si>
  <si>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</si>
  <si>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</si>
  <si>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</si>
  <si>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</si>
  <si>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</si>
  <si>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</si>
  <si>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</si>
  <si>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</si>
  <si>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</si>
  <si>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</si>
  <si>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</si>
  <si>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</si>
  <si>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</si>
  <si>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</si>
  <si>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</si>
  <si>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</si>
  <si>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</si>
  <si>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</si>
  <si>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</si>
  <si>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</si>
  <si>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</si>
  <si>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</si>
  <si>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</si>
  <si>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</si>
  <si>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</si>
  <si>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</si>
  <si>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</si>
  <si>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</si>
  <si>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</si>
  <si>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</si>
  <si>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</si>
  <si>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</si>
  <si>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</si>
  <si>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</si>
  <si>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</si>
  <si>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</si>
  <si>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</si>
  <si>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</si>
  <si>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</si>
  <si>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</si>
  <si>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</si>
  <si>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</si>
  <si>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</si>
  <si>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</si>
  <si>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</si>
  <si>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</si>
  <si>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</si>
  <si>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</si>
  <si>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</si>
  <si>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</si>
  <si>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</si>
  <si>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</si>
  <si>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</si>
  <si>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</si>
  <si>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</si>
  <si>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</si>
  <si>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</si>
  <si>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</si>
  <si>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</si>
  <si>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</si>
  <si>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</si>
  <si>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</si>
  <si>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</si>
  <si>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</si>
  <si>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</si>
  <si>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</si>
  <si>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</si>
  <si>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</si>
  <si>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</si>
  <si>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</si>
  <si>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</si>
  <si>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</si>
  <si>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</si>
  <si>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</si>
  <si>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</si>
  <si>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</si>
  <si>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</si>
  <si>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</si>
  <si>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</si>
  <si>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</si>
  <si>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</si>
  <si>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</si>
  <si>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</si>
  <si>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</si>
  <si>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</si>
  <si>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</si>
  <si>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</si>
  <si>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</si>
  <si>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</si>
  <si>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</si>
  <si>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</si>
  <si>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</si>
  <si>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</si>
  <si>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</si>
  <si>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</si>
  <si>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</si>
  <si>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</si>
  <si>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</si>
  <si>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</si>
  <si>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</si>
  <si>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</si>
  <si>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</si>
  <si>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</si>
  <si>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</si>
  <si>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</si>
  <si>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</si>
  <si>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</si>
  <si>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</si>
  <si>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</si>
  <si>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</si>
  <si>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</si>
  <si>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</si>
  <si>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</si>
  <si>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</si>
  <si>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</si>
  <si>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</si>
  <si>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</si>
  <si>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</si>
  <si>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</si>
  <si>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</si>
  <si>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</si>
  <si>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</si>
  <si>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</si>
  <si>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</si>
  <si>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</si>
  <si>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</si>
  <si>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</si>
  <si>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</si>
  <si>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</si>
  <si>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</si>
  <si>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</si>
  <si>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</si>
  <si>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</si>
  <si>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</si>
  <si>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</si>
  <si>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</si>
  <si>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</si>
  <si>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</si>
  <si>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</si>
  <si>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</si>
  <si>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</si>
  <si>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</si>
  <si>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</si>
  <si>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</si>
  <si>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</si>
  <si>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</si>
  <si>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</si>
  <si>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</si>
  <si>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</si>
  <si>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</si>
  <si>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</si>
  <si>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</si>
  <si>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</si>
  <si>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</si>
  <si>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</si>
  <si>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</si>
  <si>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</si>
  <si>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</si>
  <si>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</si>
  <si>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</si>
  <si>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</si>
  <si>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</si>
  <si>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</si>
  <si>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</si>
  <si>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</si>
  <si>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</si>
  <si>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</si>
  <si>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</si>
  <si>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</si>
  <si>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</si>
  <si>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</si>
  <si>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</si>
  <si>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</si>
  <si>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</si>
  <si>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</si>
  <si>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</si>
  <si>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</si>
  <si>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</si>
  <si>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</si>
  <si>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</si>
  <si>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</si>
  <si>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</si>
  <si>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</si>
  <si>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</si>
  <si>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</si>
  <si>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</si>
  <si>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</si>
  <si>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</si>
  <si>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</si>
  <si>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</si>
  <si>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</si>
  <si>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</si>
  <si>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</si>
  <si>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</si>
  <si>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</si>
  <si>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</si>
  <si>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</si>
  <si>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</si>
  <si>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</si>
  <si>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</si>
  <si>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</si>
  <si>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</si>
  <si>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</si>
  <si>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</si>
  <si>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</si>
  <si>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</si>
  <si>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</si>
  <si>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</si>
  <si>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</si>
  <si>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</si>
  <si>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</si>
  <si>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</si>
  <si>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</si>
  <si>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</si>
  <si>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</si>
  <si>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</si>
  <si>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</si>
  <si>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</si>
  <si>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</si>
  <si>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</si>
  <si>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</si>
  <si>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</si>
  <si>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</si>
  <si>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</si>
  <si>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</si>
  <si>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</si>
  <si>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</si>
  <si>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</si>
  <si>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</si>
  <si>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</si>
  <si>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</si>
  <si>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</si>
  <si>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</si>
  <si>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</si>
  <si>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</si>
  <si>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</si>
  <si>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</si>
  <si>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</si>
  <si>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</si>
  <si>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</si>
  <si>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</si>
  <si>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</si>
  <si>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</si>
  <si>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</si>
  <si>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</si>
  <si>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</si>
  <si>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</si>
  <si>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</si>
  <si>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</si>
  <si>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</si>
  <si>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</si>
  <si>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</si>
  <si>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</si>
  <si>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</si>
  <si>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</si>
  <si>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</si>
  <si>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</si>
  <si>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</si>
  <si>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</si>
  <si>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</si>
  <si>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</si>
  <si>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</si>
  <si>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</si>
  <si>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</si>
  <si>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</si>
  <si>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</si>
  <si>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</si>
  <si>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</si>
  <si>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</si>
  <si>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</si>
  <si>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</si>
  <si>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</si>
  <si>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</si>
  <si>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</si>
  <si>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</si>
  <si>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</si>
  <si>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</si>
  <si>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</si>
  <si>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</si>
  <si>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</si>
  <si>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</si>
  <si>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</si>
  <si>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</si>
  <si>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</si>
  <si>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</si>
  <si>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</si>
  <si>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</si>
  <si>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</si>
  <si>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</si>
  <si>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</si>
  <si>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</si>
  <si>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</si>
  <si>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</si>
  <si>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</si>
  <si>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</si>
  <si>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</si>
  <si>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</si>
  <si>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</si>
  <si>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</si>
  <si>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</si>
  <si>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</si>
  <si>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</si>
  <si>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</si>
  <si>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</si>
  <si>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</si>
  <si>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</si>
  <si>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</si>
  <si>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</si>
  <si>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</si>
  <si>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</si>
  <si>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</si>
  <si>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</si>
  <si>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</si>
  <si>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</si>
  <si>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</si>
  <si>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</si>
  <si>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</si>
  <si>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</si>
  <si>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</si>
  <si>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</si>
  <si>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</si>
  <si>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</si>
  <si>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</si>
  <si>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</si>
  <si>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</si>
  <si>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</si>
  <si>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</si>
  <si>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</si>
  <si>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</si>
  <si>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</si>
  <si>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</si>
  <si>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</si>
  <si>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</si>
  <si>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</si>
  <si>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</si>
  <si>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</si>
  <si>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</si>
  <si>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</si>
  <si>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</si>
  <si>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</si>
  <si>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</si>
  <si>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</si>
  <si>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</si>
  <si>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</si>
  <si>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</si>
  <si>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</si>
  <si>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</si>
  <si>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</si>
  <si>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</si>
  <si>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</si>
  <si>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</si>
  <si>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</si>
  <si>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</si>
  <si>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</si>
  <si>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</si>
  <si>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</si>
  <si>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</si>
  <si>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</si>
  <si>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</si>
  <si>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</si>
  <si>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</si>
  <si>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</si>
  <si>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</si>
  <si>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</si>
  <si>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</si>
  <si>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</si>
  <si>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</si>
  <si>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</si>
  <si>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</si>
  <si>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</si>
  <si>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</si>
  <si>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</si>
  <si>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</si>
  <si>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</si>
  <si>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</si>
  <si>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</si>
  <si>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</si>
  <si>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</si>
  <si>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</si>
  <si>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</si>
  <si>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</si>
  <si>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</si>
  <si>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</si>
  <si>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</si>
  <si>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</si>
  <si>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</si>
  <si>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</si>
  <si>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</si>
  <si>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</si>
  <si>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</si>
  <si>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</si>
  <si>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</si>
  <si>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</si>
  <si>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</si>
  <si>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</si>
  <si>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</si>
  <si>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</si>
  <si>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</si>
  <si>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</si>
  <si>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</si>
  <si>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</si>
  <si>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</si>
  <si>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</si>
  <si>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</si>
  <si>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</si>
  <si>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</si>
  <si>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</si>
  <si>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</si>
  <si>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</si>
  <si>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</si>
  <si>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</si>
  <si>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</si>
  <si>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</si>
  <si>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</si>
  <si>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</si>
  <si>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</si>
  <si>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</si>
  <si>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</si>
  <si>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</si>
  <si>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</si>
  <si>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</si>
  <si>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</si>
  <si>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</si>
  <si>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</si>
  <si>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</si>
  <si>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</si>
  <si>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</si>
  <si>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</si>
  <si>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</si>
  <si>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</si>
  <si>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</si>
  <si>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</si>
  <si>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</si>
  <si>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</si>
  <si>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</si>
  <si>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</si>
  <si>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</si>
  <si>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</si>
  <si>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</si>
  <si>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</si>
  <si>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</si>
  <si>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</si>
  <si>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</si>
  <si>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</si>
  <si>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</si>
  <si>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</si>
  <si>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</si>
  <si>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</si>
  <si>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</si>
  <si>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</si>
  <si>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</si>
  <si>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</si>
  <si>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</si>
  <si>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</si>
  <si>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</si>
  <si>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</si>
  <si>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</si>
  <si>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</si>
  <si>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</si>
  <si>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</si>
  <si>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</si>
  <si>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</si>
  <si>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</si>
  <si>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</si>
  <si>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</si>
  <si>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</si>
  <si>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</si>
  <si>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</si>
  <si>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</si>
  <si>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</si>
  <si>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</si>
  <si>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</si>
  <si>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</si>
  <si>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</si>
  <si>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</si>
  <si>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</si>
  <si>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</si>
  <si>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</si>
  <si>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</si>
  <si>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</si>
  <si>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</si>
  <si>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</si>
  <si>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</si>
  <si>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</si>
  <si>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</si>
  <si>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</si>
  <si>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</si>
  <si>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</si>
  <si>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</si>
  <si>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</si>
  <si>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</si>
  <si>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</si>
  <si>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</si>
  <si>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</si>
  <si>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</si>
  <si>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</si>
  <si>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</si>
  <si>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</si>
  <si>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</si>
  <si>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</si>
  <si>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</si>
  <si>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</si>
  <si>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</si>
  <si>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</si>
  <si>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</si>
  <si>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</si>
  <si>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</si>
  <si>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</si>
  <si>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</si>
  <si>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</si>
  <si>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</si>
  <si>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</si>
  <si>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</si>
  <si>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</si>
  <si>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</si>
  <si>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</si>
  <si>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</si>
  <si>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</si>
  <si>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</si>
  <si>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</si>
  <si>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</si>
  <si>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</si>
  <si>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</si>
  <si>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</si>
  <si>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</si>
  <si>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</si>
  <si>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</si>
  <si>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</si>
  <si>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</si>
  <si>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</si>
  <si>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</si>
  <si>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</si>
  <si>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</si>
  <si>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</si>
  <si>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</si>
  <si>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</si>
  <si>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</si>
  <si>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</si>
  <si>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</si>
  <si>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</si>
  <si>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</si>
  <si>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</si>
  <si>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</si>
  <si>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</si>
  <si>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</si>
  <si>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</si>
  <si>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</si>
  <si>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</si>
  <si>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</si>
  <si>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</si>
  <si>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</si>
  <si>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</si>
  <si>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</si>
  <si>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</si>
  <si>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</si>
  <si>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</si>
  <si>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</si>
  <si>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</si>
  <si>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</si>
  <si>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</si>
  <si>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</si>
  <si>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</si>
  <si>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</si>
  <si>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</si>
  <si>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</si>
  <si>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</si>
  <si>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</si>
  <si>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</si>
  <si>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</si>
  <si>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</si>
  <si>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</si>
  <si>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</si>
  <si>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</si>
  <si>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</si>
  <si>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</si>
  <si>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</si>
  <si>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</si>
  <si>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</si>
  <si>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</si>
  <si>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</si>
  <si>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</si>
  <si>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</si>
  <si>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</si>
  <si>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</si>
  <si>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</si>
  <si>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</si>
  <si>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</si>
  <si>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</si>
  <si>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</si>
  <si>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</si>
  <si>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</si>
  <si>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</si>
  <si>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</si>
  <si>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</si>
  <si>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</si>
  <si>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</si>
  <si>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</si>
  <si>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</si>
  <si>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</si>
  <si>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</si>
  <si>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</si>
  <si>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</si>
  <si>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</si>
  <si>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</si>
  <si>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</si>
  <si>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</si>
  <si>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</si>
  <si>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</si>
  <si>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</si>
  <si>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</si>
  <si>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</si>
  <si>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</si>
  <si>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</si>
  <si>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</si>
  <si>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</si>
  <si>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</si>
  <si>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</si>
  <si>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</si>
  <si>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</si>
  <si>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</si>
  <si>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</si>
  <si>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</si>
  <si>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</si>
  <si>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</si>
  <si>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</si>
  <si>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</si>
  <si>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</si>
  <si>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</si>
  <si>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</si>
  <si>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</si>
  <si>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</si>
  <si>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</si>
  <si>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</si>
  <si>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</si>
  <si>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</si>
  <si>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</si>
  <si>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</si>
  <si>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</si>
  <si>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</si>
  <si>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</si>
  <si>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</si>
  <si>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</si>
  <si>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</si>
  <si>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</si>
  <si>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</si>
  <si>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</si>
  <si>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</si>
  <si>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CARGA FALLIDA</t>
  </si>
  <si>
    <t>REINICIO FALLIDO</t>
  </si>
  <si>
    <t>Alvarez Eusebio, Wascar Antonio</t>
  </si>
  <si>
    <t>Unidad de Monitoreo</t>
  </si>
  <si>
    <t>1 Gaveta Vacía y 2 Fallando</t>
  </si>
  <si>
    <t>GAVETA DE RECHAZO LLENA</t>
  </si>
  <si>
    <t>335759115 </t>
  </si>
  <si>
    <t>335759154 </t>
  </si>
  <si>
    <t xml:space="preserve">FALLA NO CONFIRMADA </t>
  </si>
  <si>
    <t>11 Enero de 2021</t>
  </si>
  <si>
    <t>335759184</t>
  </si>
  <si>
    <t>335759183</t>
  </si>
  <si>
    <t>335759182</t>
  </si>
  <si>
    <t>335759206</t>
  </si>
  <si>
    <t>335759205</t>
  </si>
  <si>
    <t>335759201</t>
  </si>
  <si>
    <t>335759200</t>
  </si>
  <si>
    <t>335759199</t>
  </si>
  <si>
    <t>335759198</t>
  </si>
  <si>
    <t>335759196</t>
  </si>
  <si>
    <t>335759193</t>
  </si>
  <si>
    <t>335759192</t>
  </si>
  <si>
    <t>En Servicio</t>
  </si>
  <si>
    <t>335759800</t>
  </si>
  <si>
    <t>335759694</t>
  </si>
  <si>
    <t>335759669</t>
  </si>
  <si>
    <t>335759658</t>
  </si>
  <si>
    <t>335759657</t>
  </si>
  <si>
    <t>335759620</t>
  </si>
  <si>
    <t>335759492</t>
  </si>
  <si>
    <t>335759487</t>
  </si>
  <si>
    <t>335759481</t>
  </si>
  <si>
    <t>335759479</t>
  </si>
  <si>
    <t>335759433</t>
  </si>
  <si>
    <t>335759403</t>
  </si>
  <si>
    <t>335759381</t>
  </si>
  <si>
    <t>335759310</t>
  </si>
  <si>
    <t>335759275</t>
  </si>
  <si>
    <t>335759236</t>
  </si>
  <si>
    <t>335759233</t>
  </si>
  <si>
    <t>335759225</t>
  </si>
  <si>
    <t>335759223</t>
  </si>
  <si>
    <t>335759210</t>
  </si>
  <si>
    <t>SIN ACTIVIDAD DE RETIRO</t>
  </si>
  <si>
    <t>335759510</t>
  </si>
  <si>
    <t>335759434</t>
  </si>
  <si>
    <t>Closed</t>
  </si>
  <si>
    <t>De La Cruz Marcelo, Mawel Andres</t>
  </si>
  <si>
    <t>Doñe Ramirez, Luis Manuel</t>
  </si>
  <si>
    <t>CARGA EXITOSA</t>
  </si>
  <si>
    <t>335760136</t>
  </si>
  <si>
    <t>335760103</t>
  </si>
  <si>
    <t>335760101</t>
  </si>
  <si>
    <t>335760098</t>
  </si>
  <si>
    <t>335760043</t>
  </si>
  <si>
    <t>335760041</t>
  </si>
  <si>
    <t>335760026</t>
  </si>
  <si>
    <t>335760025</t>
  </si>
  <si>
    <t>335760017</t>
  </si>
  <si>
    <t>335759999</t>
  </si>
  <si>
    <t>335759968</t>
  </si>
  <si>
    <t>335759948</t>
  </si>
  <si>
    <t>335759945</t>
  </si>
  <si>
    <t>335759932</t>
  </si>
  <si>
    <t>335759918</t>
  </si>
  <si>
    <t xml:space="preserve">Gil Carrera, Santiago </t>
  </si>
  <si>
    <t>335760301</t>
  </si>
  <si>
    <t>335760300</t>
  </si>
  <si>
    <t>335760297</t>
  </si>
  <si>
    <t>335760265</t>
  </si>
  <si>
    <t>335760222</t>
  </si>
  <si>
    <t>335760219</t>
  </si>
  <si>
    <t>335760212</t>
  </si>
  <si>
    <t>335760380</t>
  </si>
  <si>
    <t>335760371</t>
  </si>
  <si>
    <t>335760358</t>
  </si>
  <si>
    <t>335760350</t>
  </si>
  <si>
    <t>335760248</t>
  </si>
  <si>
    <t>335760224</t>
  </si>
  <si>
    <t>335759832</t>
  </si>
  <si>
    <t>335760336</t>
  </si>
  <si>
    <t>335759940</t>
  </si>
  <si>
    <t>335759823</t>
  </si>
  <si>
    <t>CARGA</t>
  </si>
  <si>
    <t xml:space="preserve">FUERA DE SERVICIO   </t>
  </si>
  <si>
    <t xml:space="preserve">LECTOR   </t>
  </si>
  <si>
    <t>REINICIO EXITOSO</t>
  </si>
  <si>
    <t>335760412</t>
  </si>
  <si>
    <t>335760404</t>
  </si>
  <si>
    <t>335760398</t>
  </si>
  <si>
    <t>335760312</t>
  </si>
  <si>
    <t>335760601</t>
  </si>
  <si>
    <t>335760595</t>
  </si>
  <si>
    <t>335760592</t>
  </si>
  <si>
    <t>335760480</t>
  </si>
  <si>
    <t>335760475</t>
  </si>
  <si>
    <t>335760578</t>
  </si>
  <si>
    <t>335760570</t>
  </si>
  <si>
    <t>335760572</t>
  </si>
  <si>
    <t>335760575</t>
  </si>
  <si>
    <t>335760573</t>
  </si>
  <si>
    <t>335760525</t>
  </si>
  <si>
    <t>335760499</t>
  </si>
  <si>
    <t>335760611</t>
  </si>
  <si>
    <t>335760591</t>
  </si>
  <si>
    <t>335760589</t>
  </si>
  <si>
    <t>335760584</t>
  </si>
  <si>
    <t>335760576</t>
  </si>
  <si>
    <t>335760477</t>
  </si>
  <si>
    <t>GAVETA VACIAS + GAVETA FALLANDO</t>
  </si>
  <si>
    <t>335760614</t>
  </si>
  <si>
    <t>335760612</t>
  </si>
  <si>
    <t>335760608</t>
  </si>
  <si>
    <t>335760605</t>
  </si>
  <si>
    <t>335760579</t>
  </si>
  <si>
    <t>REINICIO LECTOR EXITOSO</t>
  </si>
  <si>
    <t>Cuevas Peralta, Ivan Hanell</t>
  </si>
  <si>
    <t xml:space="preserve">Martinez Perez, Jeffrey </t>
  </si>
  <si>
    <t>335760312 </t>
  </si>
  <si>
    <t>335759968 </t>
  </si>
  <si>
    <t>335760641</t>
  </si>
  <si>
    <t>335760640</t>
  </si>
  <si>
    <t>335760639</t>
  </si>
  <si>
    <t>335760638</t>
  </si>
  <si>
    <t>335760637</t>
  </si>
  <si>
    <t>335760636</t>
  </si>
  <si>
    <t>335760635</t>
  </si>
  <si>
    <t>335760634</t>
  </si>
  <si>
    <t>335760633</t>
  </si>
  <si>
    <t>335760629</t>
  </si>
  <si>
    <t>observacion</t>
  </si>
  <si>
    <t>335760636 </t>
  </si>
  <si>
    <t>335760640 </t>
  </si>
  <si>
    <t>335760634 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</si>
</sst>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22" fontId="50" fillId="5" borderId="68" xfId="0" applyNumberFormat="1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9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906"/>
      <tableStyleElement type="headerRow" dxfId="905"/>
      <tableStyleElement type="totalRow" dxfId="904"/>
      <tableStyleElement type="firstColumn" dxfId="903"/>
      <tableStyleElement type="lastColumn" dxfId="902"/>
      <tableStyleElement type="firstRowStripe" dxfId="901"/>
      <tableStyleElement type="firstColumnStripe" dxfId="9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01"/>
  <sheetViews>
    <sheetView tabSelected="1" topLeftCell="H1" zoomScale="80" zoomScaleNormal="80" workbookViewId="0">
      <pane ySplit="4" topLeftCell="A5" activePane="bottomLeft" state="frozen"/>
      <selection pane="bottomLeft" activeCell="M128" sqref="M5:M128"/>
    </sheetView>
  </sheetViews>
  <sheetFormatPr defaultColWidth="27.28515625" defaultRowHeight="15" x14ac:dyDescent="0.25"/>
  <cols>
    <col min="1" max="1" width="25.85546875" style="71" bestFit="1" customWidth="1"/>
    <col min="2" max="2" width="20.85546875" style="47" bestFit="1" customWidth="1"/>
    <col min="3" max="3" width="17.7109375" style="48" bestFit="1" customWidth="1"/>
    <col min="4" max="4" width="29.5703125" style="71" bestFit="1" customWidth="1"/>
    <col min="5" max="5" width="12.7109375" style="85" bestFit="1" customWidth="1"/>
    <col min="6" max="6" width="12.42578125" style="49" bestFit="1" customWidth="1"/>
    <col min="7" max="7" width="62.85546875" style="49" bestFit="1" customWidth="1"/>
    <col min="8" max="11" width="7" style="49" bestFit="1" customWidth="1"/>
    <col min="12" max="12" width="50.28515625" style="49" bestFit="1" customWidth="1"/>
    <col min="13" max="13" width="20" style="71" bestFit="1" customWidth="1"/>
    <col min="14" max="14" width="18" style="87" bestFit="1" customWidth="1"/>
    <col min="15" max="15" width="40" style="87" bestFit="1" customWidth="1"/>
    <col min="16" max="16" width="23.5703125" style="75" bestFit="1" customWidth="1"/>
    <col min="17" max="17" width="50.28515625" style="67" bestFit="1" customWidth="1"/>
    <col min="18" max="16384" width="27.2851562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2506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SUR</v>
      </c>
      <c r="B5" s="114" t="s">
        <v>2542</v>
      </c>
      <c r="C5" s="115">
        <v>44207.367384259262</v>
      </c>
      <c r="D5" s="115" t="s">
        <v>2500</v>
      </c>
      <c r="E5" s="110">
        <v>131</v>
      </c>
      <c r="F5" s="86" t="str">
        <f>VLOOKUP(E5,VIP!$A$2:$O11251,2,0)</f>
        <v>DRBR131</v>
      </c>
      <c r="G5" s="109" t="str">
        <f>VLOOKUP(E5,'LISTADO ATM'!$A$2:$B$893,2,0)</f>
        <v xml:space="preserve">ATM Oficina Baní I </v>
      </c>
      <c r="H5" s="109" t="str">
        <f>VLOOKUP(E5,VIP!$A$2:$O16172,7,FALSE)</f>
        <v>Si</v>
      </c>
      <c r="I5" s="109" t="str">
        <f>VLOOKUP(E5,VIP!$A$2:$O8137,8,FALSE)</f>
        <v>Si</v>
      </c>
      <c r="J5" s="109" t="str">
        <f>VLOOKUP(E5,VIP!$A$2:$O8087,8,FALSE)</f>
        <v>Si</v>
      </c>
      <c r="K5" s="109" t="str">
        <f>VLOOKUP(E5,VIP!$A$2:$O11661,6,0)</f>
        <v>NO</v>
      </c>
      <c r="L5" s="120" t="s">
        <v>2492</v>
      </c>
      <c r="M5" s="127" t="s">
        <v>2519</v>
      </c>
      <c r="N5" s="127" t="s">
        <v>2543</v>
      </c>
      <c r="O5" s="114" t="s">
        <v>2544</v>
      </c>
      <c r="P5" s="127" t="s">
        <v>2546</v>
      </c>
      <c r="Q5" s="127">
        <v>44207.504687499997</v>
      </c>
    </row>
    <row r="6" spans="1:17" ht="18" x14ac:dyDescent="0.25">
      <c r="A6" s="86" t="str">
        <f>VLOOKUP(E6,'LISTADO ATM'!$A$2:$C$894,3,0)</f>
        <v>NORTE</v>
      </c>
      <c r="B6" s="114" t="s">
        <v>2541</v>
      </c>
      <c r="C6" s="115">
        <v>44207.382743055554</v>
      </c>
      <c r="D6" s="115" t="s">
        <v>2500</v>
      </c>
      <c r="E6" s="110">
        <v>636</v>
      </c>
      <c r="F6" s="86" t="str">
        <f>VLOOKUP(E6,VIP!$A$2:$O11250,2,0)</f>
        <v>DRBR110</v>
      </c>
      <c r="G6" s="109" t="str">
        <f>VLOOKUP(E6,'LISTADO ATM'!$A$2:$B$893,2,0)</f>
        <v xml:space="preserve">ATM Oficina Tamboríl </v>
      </c>
      <c r="H6" s="109" t="str">
        <f>VLOOKUP(E6,VIP!$A$2:$O16171,7,FALSE)</f>
        <v>Si</v>
      </c>
      <c r="I6" s="109" t="str">
        <f>VLOOKUP(E6,VIP!$A$2:$O8136,8,FALSE)</f>
        <v>Si</v>
      </c>
      <c r="J6" s="109" t="str">
        <f>VLOOKUP(E6,VIP!$A$2:$O8086,8,FALSE)</f>
        <v>Si</v>
      </c>
      <c r="K6" s="109" t="str">
        <f>VLOOKUP(E6,VIP!$A$2:$O11660,6,0)</f>
        <v>SI</v>
      </c>
      <c r="L6" s="120" t="s">
        <v>2492</v>
      </c>
      <c r="M6" s="127" t="s">
        <v>2519</v>
      </c>
      <c r="N6" s="127" t="s">
        <v>2543</v>
      </c>
      <c r="O6" s="114" t="s">
        <v>2545</v>
      </c>
      <c r="P6" s="127" t="s">
        <v>2546</v>
      </c>
      <c r="Q6" s="127">
        <v>44207.558159722219</v>
      </c>
    </row>
    <row r="7" spans="1:17" ht="18" x14ac:dyDescent="0.25">
      <c r="A7" s="86" t="str">
        <f>VLOOKUP(E7,'LISTADO ATM'!$A$2:$C$894,3,0)</f>
        <v>DISTRITO NACIONAL</v>
      </c>
      <c r="B7" s="114" t="s">
        <v>2571</v>
      </c>
      <c r="C7" s="115">
        <v>44207.629571759258</v>
      </c>
      <c r="D7" s="115" t="s">
        <v>2500</v>
      </c>
      <c r="E7" s="110">
        <v>596</v>
      </c>
      <c r="F7" s="86" t="str">
        <f>VLOOKUP(E7,VIP!$A$2:$O11258,2,0)</f>
        <v>DRBR274</v>
      </c>
      <c r="G7" s="109" t="str">
        <f>VLOOKUP(E7,'LISTADO ATM'!$A$2:$B$893,2,0)</f>
        <v xml:space="preserve">ATM Autobanco Malecón Center </v>
      </c>
      <c r="H7" s="109" t="str">
        <f>VLOOKUP(E7,VIP!$A$2:$O16179,7,FALSE)</f>
        <v>Si</v>
      </c>
      <c r="I7" s="109" t="str">
        <f>VLOOKUP(E7,VIP!$A$2:$O8144,8,FALSE)</f>
        <v>Si</v>
      </c>
      <c r="J7" s="109" t="str">
        <f>VLOOKUP(E7,VIP!$A$2:$O8094,8,FALSE)</f>
        <v>Si</v>
      </c>
      <c r="K7" s="109" t="str">
        <f>VLOOKUP(E7,VIP!$A$2:$O11668,6,0)</f>
        <v>NO</v>
      </c>
      <c r="L7" s="120" t="s">
        <v>2580</v>
      </c>
      <c r="M7" s="127" t="s">
        <v>2519</v>
      </c>
      <c r="N7" s="127" t="s">
        <v>2543</v>
      </c>
      <c r="O7" s="114" t="s">
        <v>2545</v>
      </c>
      <c r="P7" s="127" t="s">
        <v>2546</v>
      </c>
      <c r="Q7" s="127">
        <v>44207.63177083333</v>
      </c>
    </row>
    <row r="8" spans="1:17" ht="18" x14ac:dyDescent="0.25">
      <c r="A8" s="86" t="str">
        <f>VLOOKUP(E8,'LISTADO ATM'!$A$2:$C$894,3,0)</f>
        <v>DISTRITO NACIONAL</v>
      </c>
      <c r="B8" s="114" t="s">
        <v>2576</v>
      </c>
      <c r="C8" s="115">
        <v>44207.462835648148</v>
      </c>
      <c r="D8" s="115" t="s">
        <v>2500</v>
      </c>
      <c r="E8" s="110">
        <v>437</v>
      </c>
      <c r="F8" s="86" t="str">
        <f>VLOOKUP(E8,VIP!$A$2:$O11263,2,0)</f>
        <v>DRBR437</v>
      </c>
      <c r="G8" s="109" t="str">
        <f>VLOOKUP(E8,'LISTADO ATM'!$A$2:$B$893,2,0)</f>
        <v xml:space="preserve">ATM Autobanco Torre III </v>
      </c>
      <c r="H8" s="109" t="str">
        <f>VLOOKUP(E8,VIP!$A$2:$O16184,7,FALSE)</f>
        <v>Si</v>
      </c>
      <c r="I8" s="109" t="str">
        <f>VLOOKUP(E8,VIP!$A$2:$O8149,8,FALSE)</f>
        <v>Si</v>
      </c>
      <c r="J8" s="109" t="str">
        <f>VLOOKUP(E8,VIP!$A$2:$O8099,8,FALSE)</f>
        <v>Si</v>
      </c>
      <c r="K8" s="109" t="str">
        <f>VLOOKUP(E8,VIP!$A$2:$O11673,6,0)</f>
        <v>SI</v>
      </c>
      <c r="L8" s="120" t="s">
        <v>2580</v>
      </c>
      <c r="M8" s="127" t="s">
        <v>2519</v>
      </c>
      <c r="N8" s="127" t="s">
        <v>2543</v>
      </c>
      <c r="O8" s="114" t="s">
        <v>2545</v>
      </c>
      <c r="P8" s="127" t="s">
        <v>2546</v>
      </c>
      <c r="Q8" s="127">
        <v>44207.644270833334</v>
      </c>
    </row>
    <row r="9" spans="1:17" ht="18" x14ac:dyDescent="0.25">
      <c r="A9" s="86" t="str">
        <f>VLOOKUP(E9,'LISTADO ATM'!$A$2:$C$894,3,0)</f>
        <v>DISTRITO NACIONAL</v>
      </c>
      <c r="B9" s="114" t="s">
        <v>2574</v>
      </c>
      <c r="C9" s="115">
        <v>44207.594537037039</v>
      </c>
      <c r="D9" s="115" t="s">
        <v>2500</v>
      </c>
      <c r="E9" s="110">
        <v>993</v>
      </c>
      <c r="F9" s="86" t="str">
        <f>VLOOKUP(E9,VIP!$A$2:$O11261,2,0)</f>
        <v>DRBR993</v>
      </c>
      <c r="G9" s="109" t="str">
        <f>VLOOKUP(E9,'LISTADO ATM'!$A$2:$B$893,2,0)</f>
        <v xml:space="preserve">ATM Centro Medico Integral II </v>
      </c>
      <c r="H9" s="109" t="str">
        <f>VLOOKUP(E9,VIP!$A$2:$O16182,7,FALSE)</f>
        <v>Si</v>
      </c>
      <c r="I9" s="109" t="str">
        <f>VLOOKUP(E9,VIP!$A$2:$O8147,8,FALSE)</f>
        <v>Si</v>
      </c>
      <c r="J9" s="109" t="str">
        <f>VLOOKUP(E9,VIP!$A$2:$O8097,8,FALSE)</f>
        <v>Si</v>
      </c>
      <c r="K9" s="109" t="str">
        <f>VLOOKUP(E9,VIP!$A$2:$O11671,6,0)</f>
        <v>NO</v>
      </c>
      <c r="L9" s="120" t="s">
        <v>2492</v>
      </c>
      <c r="M9" s="127" t="s">
        <v>2519</v>
      </c>
      <c r="N9" s="127" t="s">
        <v>2543</v>
      </c>
      <c r="O9" s="114" t="s">
        <v>2544</v>
      </c>
      <c r="P9" s="127" t="s">
        <v>2546</v>
      </c>
      <c r="Q9" s="127">
        <v>44207.64565972222</v>
      </c>
    </row>
    <row r="10" spans="1:17" ht="18" x14ac:dyDescent="0.25">
      <c r="A10" s="86" t="str">
        <f>VLOOKUP(E10,'LISTADO ATM'!$A$2:$C$894,3,0)</f>
        <v>DISTRITO NACIONAL</v>
      </c>
      <c r="B10" s="114" t="s">
        <v>2570</v>
      </c>
      <c r="C10" s="115">
        <v>44207.631620370368</v>
      </c>
      <c r="D10" s="115" t="s">
        <v>2500</v>
      </c>
      <c r="E10" s="110">
        <v>314</v>
      </c>
      <c r="F10" s="86" t="str">
        <f>VLOOKUP(E10,VIP!$A$2:$O11257,2,0)</f>
        <v>DRBR314</v>
      </c>
      <c r="G10" s="109" t="str">
        <f>VLOOKUP(E10,'LISTADO ATM'!$A$2:$B$893,2,0)</f>
        <v xml:space="preserve">ATM UNP Cambita Garabito (San Cristóbal) </v>
      </c>
      <c r="H10" s="109" t="str">
        <f>VLOOKUP(E10,VIP!$A$2:$O16178,7,FALSE)</f>
        <v>Si</v>
      </c>
      <c r="I10" s="109" t="str">
        <f>VLOOKUP(E10,VIP!$A$2:$O8143,8,FALSE)</f>
        <v>Si</v>
      </c>
      <c r="J10" s="109" t="str">
        <f>VLOOKUP(E10,VIP!$A$2:$O8093,8,FALSE)</f>
        <v>Si</v>
      </c>
      <c r="K10" s="109" t="str">
        <f>VLOOKUP(E10,VIP!$A$2:$O11667,6,0)</f>
        <v>NO</v>
      </c>
      <c r="L10" s="120" t="s">
        <v>2580</v>
      </c>
      <c r="M10" s="127" t="s">
        <v>2519</v>
      </c>
      <c r="N10" s="127" t="s">
        <v>2543</v>
      </c>
      <c r="O10" s="114" t="s">
        <v>2545</v>
      </c>
      <c r="P10" s="127" t="s">
        <v>2546</v>
      </c>
      <c r="Q10" s="127">
        <v>44207.649131944447</v>
      </c>
    </row>
    <row r="11" spans="1:17" ht="18" x14ac:dyDescent="0.25">
      <c r="A11" s="86" t="str">
        <f>VLOOKUP(E11,'LISTADO ATM'!$A$2:$C$894,3,0)</f>
        <v>ESTE</v>
      </c>
      <c r="B11" s="114" t="s">
        <v>2572</v>
      </c>
      <c r="C11" s="115">
        <v>44207.625671296293</v>
      </c>
      <c r="D11" s="115" t="s">
        <v>2500</v>
      </c>
      <c r="E11" s="110">
        <v>742</v>
      </c>
      <c r="F11" s="86" t="str">
        <f>VLOOKUP(E11,VIP!$A$2:$O11259,2,0)</f>
        <v>DRBR990</v>
      </c>
      <c r="G11" s="109" t="str">
        <f>VLOOKUP(E11,'LISTADO ATM'!$A$2:$B$893,2,0)</f>
        <v xml:space="preserve">ATM Oficina Plaza del Rey (La Romana) </v>
      </c>
      <c r="H11" s="109" t="str">
        <f>VLOOKUP(E11,VIP!$A$2:$O16180,7,FALSE)</f>
        <v>Si</v>
      </c>
      <c r="I11" s="109" t="str">
        <f>VLOOKUP(E11,VIP!$A$2:$O8145,8,FALSE)</f>
        <v>Si</v>
      </c>
      <c r="J11" s="109" t="str">
        <f>VLOOKUP(E11,VIP!$A$2:$O8095,8,FALSE)</f>
        <v>Si</v>
      </c>
      <c r="K11" s="109" t="str">
        <f>VLOOKUP(E11,VIP!$A$2:$O11669,6,0)</f>
        <v>NO</v>
      </c>
      <c r="L11" s="120" t="s">
        <v>2580</v>
      </c>
      <c r="M11" s="127" t="s">
        <v>2519</v>
      </c>
      <c r="N11" s="127" t="s">
        <v>2543</v>
      </c>
      <c r="O11" s="114" t="s">
        <v>2545</v>
      </c>
      <c r="P11" s="127" t="s">
        <v>2546</v>
      </c>
      <c r="Q11" s="127">
        <v>44207.649131944447</v>
      </c>
    </row>
    <row r="12" spans="1:17" ht="18" x14ac:dyDescent="0.25">
      <c r="A12" s="86" t="str">
        <f>VLOOKUP(E12,'LISTADO ATM'!$A$2:$C$894,3,0)</f>
        <v>DISTRITO NACIONAL</v>
      </c>
      <c r="B12" s="114" t="s">
        <v>2575</v>
      </c>
      <c r="C12" s="115">
        <v>44207.589930555558</v>
      </c>
      <c r="D12" s="115" t="s">
        <v>2500</v>
      </c>
      <c r="E12" s="110">
        <v>12</v>
      </c>
      <c r="F12" s="86" t="str">
        <f>VLOOKUP(E12,VIP!$A$2:$O11262,2,0)</f>
        <v>DRBR012</v>
      </c>
      <c r="G12" s="109" t="str">
        <f>VLOOKUP(E12,'LISTADO ATM'!$A$2:$B$893,2,0)</f>
        <v xml:space="preserve">ATM Comercial Ganadera (San Isidro) </v>
      </c>
      <c r="H12" s="109" t="str">
        <f>VLOOKUP(E12,VIP!$A$2:$O16183,7,FALSE)</f>
        <v>Si</v>
      </c>
      <c r="I12" s="109" t="str">
        <f>VLOOKUP(E12,VIP!$A$2:$O8148,8,FALSE)</f>
        <v>No</v>
      </c>
      <c r="J12" s="109" t="str">
        <f>VLOOKUP(E12,VIP!$A$2:$O8098,8,FALSE)</f>
        <v>No</v>
      </c>
      <c r="K12" s="109" t="str">
        <f>VLOOKUP(E12,VIP!$A$2:$O11672,6,0)</f>
        <v>NO</v>
      </c>
      <c r="L12" s="120" t="s">
        <v>2581</v>
      </c>
      <c r="M12" s="127" t="s">
        <v>2519</v>
      </c>
      <c r="N12" s="127" t="s">
        <v>2543</v>
      </c>
      <c r="O12" s="114" t="s">
        <v>2499</v>
      </c>
      <c r="P12" s="127" t="s">
        <v>2546</v>
      </c>
      <c r="Q12" s="127">
        <v>44207.649826388886</v>
      </c>
    </row>
    <row r="13" spans="1:17" ht="18" x14ac:dyDescent="0.25">
      <c r="A13" s="86" t="str">
        <f>VLOOKUP(E13,'LISTADO ATM'!$A$2:$C$894,3,0)</f>
        <v>NORTE</v>
      </c>
      <c r="B13" s="114" t="s">
        <v>2573</v>
      </c>
      <c r="C13" s="115">
        <v>44207.624155092592</v>
      </c>
      <c r="D13" s="115" t="s">
        <v>2500</v>
      </c>
      <c r="E13" s="110">
        <v>748</v>
      </c>
      <c r="F13" s="86" t="str">
        <f>VLOOKUP(E13,VIP!$A$2:$O11260,2,0)</f>
        <v>DRBR150</v>
      </c>
      <c r="G13" s="109" t="str">
        <f>VLOOKUP(E13,'LISTADO ATM'!$A$2:$B$893,2,0)</f>
        <v xml:space="preserve">ATM Centro de Caja (Santiago) </v>
      </c>
      <c r="H13" s="109" t="str">
        <f>VLOOKUP(E13,VIP!$A$2:$O16181,7,FALSE)</f>
        <v>Si</v>
      </c>
      <c r="I13" s="109" t="str">
        <f>VLOOKUP(E13,VIP!$A$2:$O8146,8,FALSE)</f>
        <v>Si</v>
      </c>
      <c r="J13" s="109" t="str">
        <f>VLOOKUP(E13,VIP!$A$2:$O8096,8,FALSE)</f>
        <v>Si</v>
      </c>
      <c r="K13" s="109" t="str">
        <f>VLOOKUP(E13,VIP!$A$2:$O11670,6,0)</f>
        <v>NO</v>
      </c>
      <c r="L13" s="120" t="s">
        <v>2580</v>
      </c>
      <c r="M13" s="127" t="s">
        <v>2519</v>
      </c>
      <c r="N13" s="127" t="s">
        <v>2543</v>
      </c>
      <c r="O13" s="114" t="s">
        <v>2545</v>
      </c>
      <c r="P13" s="127" t="s">
        <v>2546</v>
      </c>
      <c r="Q13" s="127">
        <v>44207.651909722219</v>
      </c>
    </row>
    <row r="14" spans="1:17" ht="18" x14ac:dyDescent="0.25">
      <c r="A14" s="86" t="str">
        <f>VLOOKUP(E14,'LISTADO ATM'!$A$2:$C$894,3,0)</f>
        <v>NORTE</v>
      </c>
      <c r="B14" s="114" t="s">
        <v>2611</v>
      </c>
      <c r="C14" s="115">
        <v>44207.736539351848</v>
      </c>
      <c r="D14" s="115" t="s">
        <v>2500</v>
      </c>
      <c r="E14" s="110">
        <v>292</v>
      </c>
      <c r="F14" s="86" t="str">
        <f>VLOOKUP(E14,VIP!$A$2:$O11294,2,0)</f>
        <v>DRBR292</v>
      </c>
      <c r="G14" s="109" t="str">
        <f>VLOOKUP(E14,'LISTADO ATM'!$A$2:$B$893,2,0)</f>
        <v xml:space="preserve">ATM UNP Castañuelas (Montecristi) </v>
      </c>
      <c r="H14" s="109" t="str">
        <f>VLOOKUP(E14,VIP!$A$2:$O16215,7,FALSE)</f>
        <v>Si</v>
      </c>
      <c r="I14" s="109" t="str">
        <f>VLOOKUP(E14,VIP!$A$2:$O8180,8,FALSE)</f>
        <v>Si</v>
      </c>
      <c r="J14" s="109" t="str">
        <f>VLOOKUP(E14,VIP!$A$2:$O8130,8,FALSE)</f>
        <v>Si</v>
      </c>
      <c r="K14" s="109" t="str">
        <f>VLOOKUP(E14,VIP!$A$2:$O11704,6,0)</f>
        <v>NO</v>
      </c>
      <c r="L14" s="120" t="s">
        <v>2546</v>
      </c>
      <c r="M14" s="127" t="s">
        <v>2519</v>
      </c>
      <c r="N14" s="127" t="s">
        <v>2543</v>
      </c>
      <c r="O14" s="114" t="s">
        <v>2614</v>
      </c>
      <c r="P14" s="117" t="s">
        <v>2546</v>
      </c>
      <c r="Q14" s="127">
        <v>44207.765972222223</v>
      </c>
    </row>
    <row r="15" spans="1:17" ht="18" x14ac:dyDescent="0.25">
      <c r="A15" s="86" t="str">
        <f>VLOOKUP(E15,'LISTADO ATM'!$A$2:$C$894,3,0)</f>
        <v>DISTRITO NACIONAL</v>
      </c>
      <c r="B15" s="114" t="s">
        <v>2610</v>
      </c>
      <c r="C15" s="115">
        <v>44207.775949074072</v>
      </c>
      <c r="D15" s="115" t="s">
        <v>2500</v>
      </c>
      <c r="E15" s="110">
        <v>377</v>
      </c>
      <c r="F15" s="86" t="str">
        <f>VLOOKUP(E15,VIP!$A$2:$O11293,2,0)</f>
        <v>DRBR377</v>
      </c>
      <c r="G15" s="109" t="str">
        <f>VLOOKUP(E15,'LISTADO ATM'!$A$2:$B$893,2,0)</f>
        <v>ATM Estación del Metro Eduardo Brito</v>
      </c>
      <c r="H15" s="109" t="str">
        <f>VLOOKUP(E15,VIP!$A$2:$O16214,7,FALSE)</f>
        <v>Si</v>
      </c>
      <c r="I15" s="109" t="str">
        <f>VLOOKUP(E15,VIP!$A$2:$O8179,8,FALSE)</f>
        <v>Si</v>
      </c>
      <c r="J15" s="109" t="str">
        <f>VLOOKUP(E15,VIP!$A$2:$O8129,8,FALSE)</f>
        <v>Si</v>
      </c>
      <c r="K15" s="109" t="str">
        <f>VLOOKUP(E15,VIP!$A$2:$O11703,6,0)</f>
        <v>NO</v>
      </c>
      <c r="L15" s="120" t="s">
        <v>2612</v>
      </c>
      <c r="M15" s="127" t="s">
        <v>2519</v>
      </c>
      <c r="N15" s="127" t="s">
        <v>2543</v>
      </c>
      <c r="O15" s="114" t="s">
        <v>2613</v>
      </c>
      <c r="P15" s="117" t="s">
        <v>2546</v>
      </c>
      <c r="Q15" s="127">
        <v>44207.771527777775</v>
      </c>
    </row>
    <row r="16" spans="1:17" ht="18" x14ac:dyDescent="0.25">
      <c r="A16" s="86" t="str">
        <f>VLOOKUP(E16,'LISTADO ATM'!$A$2:$C$894,3,0)</f>
        <v>DISTRITO NACIONAL</v>
      </c>
      <c r="B16" s="114">
        <v>335759180</v>
      </c>
      <c r="C16" s="115">
        <v>44206.951701388891</v>
      </c>
      <c r="D16" s="115" t="s">
        <v>2189</v>
      </c>
      <c r="E16" s="110">
        <v>147</v>
      </c>
      <c r="F16" s="86" t="str">
        <f>VLOOKUP(E16,VIP!$A$2:$O11297,2,0)</f>
        <v>DRBR147</v>
      </c>
      <c r="G16" s="109" t="str">
        <f>VLOOKUP(E16,'LISTADO ATM'!$A$2:$B$893,2,0)</f>
        <v xml:space="preserve">ATM Kiosco Megacentro I </v>
      </c>
      <c r="H16" s="109" t="str">
        <f>VLOOKUP(E16,VIP!$A$2:$O16218,7,FALSE)</f>
        <v>Si</v>
      </c>
      <c r="I16" s="109" t="str">
        <f>VLOOKUP(E16,VIP!$A$2:$O8183,8,FALSE)</f>
        <v>Si</v>
      </c>
      <c r="J16" s="109" t="str">
        <f>VLOOKUP(E16,VIP!$A$2:$O8133,8,FALSE)</f>
        <v>Si</v>
      </c>
      <c r="K16" s="109" t="str">
        <f>VLOOKUP(E16,VIP!$A$2:$O11707,6,0)</f>
        <v>NO</v>
      </c>
      <c r="L16" s="120" t="s">
        <v>2441</v>
      </c>
      <c r="M16" s="127" t="s">
        <v>2519</v>
      </c>
      <c r="N16" s="116" t="s">
        <v>2482</v>
      </c>
      <c r="O16" s="114" t="s">
        <v>2485</v>
      </c>
      <c r="P16" s="116" t="s">
        <v>2497</v>
      </c>
      <c r="Q16" s="127">
        <v>44207.498437499999</v>
      </c>
    </row>
    <row r="17" spans="1:17" ht="18" x14ac:dyDescent="0.25">
      <c r="A17" s="86" t="str">
        <f>VLOOKUP(E17,'LISTADO ATM'!$A$2:$C$894,3,0)</f>
        <v>DISTRITO NACIONAL</v>
      </c>
      <c r="B17" s="114">
        <v>335759095</v>
      </c>
      <c r="C17" s="115">
        <v>44205.706689814811</v>
      </c>
      <c r="D17" s="115" t="s">
        <v>2189</v>
      </c>
      <c r="E17" s="110">
        <v>769</v>
      </c>
      <c r="F17" s="86" t="str">
        <f>VLOOKUP(E17,VIP!$A$2:$O11248,2,0)</f>
        <v>DRBR769</v>
      </c>
      <c r="G17" s="109" t="str">
        <f>VLOOKUP(E17,'LISTADO ATM'!$A$2:$B$893,2,0)</f>
        <v>ATM UNP Pablo Mella Morales</v>
      </c>
      <c r="H17" s="109" t="str">
        <f>VLOOKUP(E17,VIP!$A$2:$O16169,7,FALSE)</f>
        <v>Si</v>
      </c>
      <c r="I17" s="109" t="str">
        <f>VLOOKUP(E17,VIP!$A$2:$O8134,8,FALSE)</f>
        <v>Si</v>
      </c>
      <c r="J17" s="109" t="str">
        <f>VLOOKUP(E17,VIP!$A$2:$O8084,8,FALSE)</f>
        <v>Si</v>
      </c>
      <c r="K17" s="109" t="str">
        <f>VLOOKUP(E17,VIP!$A$2:$O11658,6,0)</f>
        <v>NO</v>
      </c>
      <c r="L17" s="120" t="s">
        <v>2441</v>
      </c>
      <c r="M17" s="127" t="s">
        <v>2519</v>
      </c>
      <c r="N17" s="116" t="s">
        <v>2482</v>
      </c>
      <c r="O17" s="114" t="s">
        <v>2485</v>
      </c>
      <c r="P17" s="116" t="s">
        <v>2497</v>
      </c>
      <c r="Q17" s="127">
        <v>44207.551215277781</v>
      </c>
    </row>
    <row r="18" spans="1:17" ht="18" x14ac:dyDescent="0.25">
      <c r="A18" s="86" t="str">
        <f>VLOOKUP(E18,'LISTADO ATM'!$A$2:$C$894,3,0)</f>
        <v>DISTRITO NACIONAL</v>
      </c>
      <c r="B18" s="114" t="s">
        <v>2554</v>
      </c>
      <c r="C18" s="115">
        <v>44207.507291666669</v>
      </c>
      <c r="D18" s="115" t="s">
        <v>2189</v>
      </c>
      <c r="E18" s="110">
        <v>438</v>
      </c>
      <c r="F18" s="86" t="str">
        <f>VLOOKUP(E18,VIP!$A$2:$O11257,2,0)</f>
        <v>DRBR438</v>
      </c>
      <c r="G18" s="109" t="str">
        <f>VLOOKUP(E18,'LISTADO ATM'!$A$2:$B$893,2,0)</f>
        <v xml:space="preserve">ATM Autobanco Torre IV </v>
      </c>
      <c r="H18" s="109" t="str">
        <f>VLOOKUP(E18,VIP!$A$2:$O16178,7,FALSE)</f>
        <v>Si</v>
      </c>
      <c r="I18" s="109" t="str">
        <f>VLOOKUP(E18,VIP!$A$2:$O8143,8,FALSE)</f>
        <v>Si</v>
      </c>
      <c r="J18" s="109" t="str">
        <f>VLOOKUP(E18,VIP!$A$2:$O8093,8,FALSE)</f>
        <v>Si</v>
      </c>
      <c r="K18" s="109" t="str">
        <f>VLOOKUP(E18,VIP!$A$2:$O11667,6,0)</f>
        <v>SI</v>
      </c>
      <c r="L18" s="120" t="s">
        <v>2228</v>
      </c>
      <c r="M18" s="127" t="s">
        <v>2519</v>
      </c>
      <c r="N18" s="116" t="s">
        <v>2482</v>
      </c>
      <c r="O18" s="114" t="s">
        <v>2485</v>
      </c>
      <c r="P18" s="116" t="s">
        <v>2497</v>
      </c>
      <c r="Q18" s="127">
        <v>44207.616493055553</v>
      </c>
    </row>
    <row r="19" spans="1:17" ht="18" x14ac:dyDescent="0.25">
      <c r="A19" s="86" t="str">
        <f>VLOOKUP(E19,'LISTADO ATM'!$A$2:$C$894,3,0)</f>
        <v>DISTRITO NACIONAL</v>
      </c>
      <c r="B19" s="114" t="s">
        <v>2528</v>
      </c>
      <c r="C19" s="115">
        <v>44207.374166666668</v>
      </c>
      <c r="D19" s="115" t="s">
        <v>2500</v>
      </c>
      <c r="E19" s="110">
        <v>113</v>
      </c>
      <c r="F19" s="86" t="str">
        <f>VLOOKUP(E19,VIP!$A$2:$O11267,2,0)</f>
        <v>DRBR113</v>
      </c>
      <c r="G19" s="109" t="str">
        <f>VLOOKUP(E19,'LISTADO ATM'!$A$2:$B$893,2,0)</f>
        <v xml:space="preserve">ATM Autoservicio Atalaya del Mar </v>
      </c>
      <c r="H19" s="109" t="str">
        <f>VLOOKUP(E19,VIP!$A$2:$O16188,7,FALSE)</f>
        <v>Si</v>
      </c>
      <c r="I19" s="109" t="str">
        <f>VLOOKUP(E19,VIP!$A$2:$O8153,8,FALSE)</f>
        <v>No</v>
      </c>
      <c r="J19" s="109" t="str">
        <f>VLOOKUP(E19,VIP!$A$2:$O8103,8,FALSE)</f>
        <v>No</v>
      </c>
      <c r="K19" s="109" t="str">
        <f>VLOOKUP(E19,VIP!$A$2:$O11677,6,0)</f>
        <v>NO</v>
      </c>
      <c r="L19" s="120" t="s">
        <v>2540</v>
      </c>
      <c r="M19" s="127" t="s">
        <v>2519</v>
      </c>
      <c r="N19" s="127" t="s">
        <v>2543</v>
      </c>
      <c r="O19" s="114" t="s">
        <v>2499</v>
      </c>
      <c r="P19" s="127" t="s">
        <v>2583</v>
      </c>
      <c r="Q19" s="127">
        <v>44207.6484375</v>
      </c>
    </row>
    <row r="20" spans="1:17" ht="18" x14ac:dyDescent="0.25">
      <c r="A20" s="86" t="str">
        <f>VLOOKUP(E20,'LISTADO ATM'!$A$2:$C$894,3,0)</f>
        <v>ESTE</v>
      </c>
      <c r="B20" s="114" t="s">
        <v>2578</v>
      </c>
      <c r="C20" s="115">
        <v>44207.485092592593</v>
      </c>
      <c r="D20" s="115" t="s">
        <v>2500</v>
      </c>
      <c r="E20" s="110">
        <v>802</v>
      </c>
      <c r="F20" s="86" t="str">
        <f>VLOOKUP(E20,VIP!$A$2:$O11265,2,0)</f>
        <v>DRBR802</v>
      </c>
      <c r="G20" s="109" t="str">
        <f>VLOOKUP(E20,'LISTADO ATM'!$A$2:$B$893,2,0)</f>
        <v xml:space="preserve">ATM UNP Aeropuerto La Romana </v>
      </c>
      <c r="H20" s="109" t="str">
        <f>VLOOKUP(E20,VIP!$A$2:$O16186,7,FALSE)</f>
        <v>Si</v>
      </c>
      <c r="I20" s="109" t="str">
        <f>VLOOKUP(E20,VIP!$A$2:$O8151,8,FALSE)</f>
        <v>Si</v>
      </c>
      <c r="J20" s="109" t="str">
        <f>VLOOKUP(E20,VIP!$A$2:$O8101,8,FALSE)</f>
        <v>Si</v>
      </c>
      <c r="K20" s="109" t="str">
        <f>VLOOKUP(E20,VIP!$A$2:$O11675,6,0)</f>
        <v>NO</v>
      </c>
      <c r="L20" s="120" t="s">
        <v>2582</v>
      </c>
      <c r="M20" s="127" t="s">
        <v>2519</v>
      </c>
      <c r="N20" s="127" t="s">
        <v>2543</v>
      </c>
      <c r="O20" s="114" t="s">
        <v>2499</v>
      </c>
      <c r="P20" s="127" t="s">
        <v>2583</v>
      </c>
      <c r="Q20" s="127">
        <v>44207.6484375</v>
      </c>
    </row>
    <row r="21" spans="1:17" ht="18" x14ac:dyDescent="0.25">
      <c r="A21" s="86" t="str">
        <f>VLOOKUP(E21,'LISTADO ATM'!$A$2:$C$894,3,0)</f>
        <v>DISTRITO NACIONAL</v>
      </c>
      <c r="B21" s="114" t="s">
        <v>2579</v>
      </c>
      <c r="C21" s="115">
        <v>44207.458923611113</v>
      </c>
      <c r="D21" s="115" t="s">
        <v>2500</v>
      </c>
      <c r="E21" s="110">
        <v>160</v>
      </c>
      <c r="F21" s="86" t="str">
        <f>VLOOKUP(E21,VIP!$A$2:$O11266,2,0)</f>
        <v>DRBR160</v>
      </c>
      <c r="G21" s="109" t="str">
        <f>VLOOKUP(E21,'LISTADO ATM'!$A$2:$B$893,2,0)</f>
        <v xml:space="preserve">ATM Oficina Herrera </v>
      </c>
      <c r="H21" s="109" t="str">
        <f>VLOOKUP(E21,VIP!$A$2:$O16187,7,FALSE)</f>
        <v>Si</v>
      </c>
      <c r="I21" s="109" t="str">
        <f>VLOOKUP(E21,VIP!$A$2:$O8152,8,FALSE)</f>
        <v>Si</v>
      </c>
      <c r="J21" s="109" t="str">
        <f>VLOOKUP(E21,VIP!$A$2:$O8102,8,FALSE)</f>
        <v>Si</v>
      </c>
      <c r="K21" s="109" t="str">
        <f>VLOOKUP(E21,VIP!$A$2:$O11676,6,0)</f>
        <v>NO</v>
      </c>
      <c r="L21" s="120" t="s">
        <v>2435</v>
      </c>
      <c r="M21" s="127" t="s">
        <v>2519</v>
      </c>
      <c r="N21" s="127" t="s">
        <v>2543</v>
      </c>
      <c r="O21" s="114" t="s">
        <v>2545</v>
      </c>
      <c r="P21" s="127" t="s">
        <v>2583</v>
      </c>
      <c r="Q21" s="127">
        <v>44207.649131944447</v>
      </c>
    </row>
    <row r="22" spans="1:17" ht="18" x14ac:dyDescent="0.25">
      <c r="A22" s="86" t="str">
        <f>VLOOKUP(E22,'LISTADO ATM'!$A$2:$C$894,3,0)</f>
        <v>SUR</v>
      </c>
      <c r="B22" s="114" t="s">
        <v>2577</v>
      </c>
      <c r="C22" s="115">
        <v>44207.622303240743</v>
      </c>
      <c r="D22" s="115" t="s">
        <v>2500</v>
      </c>
      <c r="E22" s="110">
        <v>825</v>
      </c>
      <c r="F22" s="86" t="str">
        <f>VLOOKUP(E22,VIP!$A$2:$O11264,2,0)</f>
        <v>DRBR825</v>
      </c>
      <c r="G22" s="109" t="str">
        <f>VLOOKUP(E22,'LISTADO ATM'!$A$2:$B$893,2,0)</f>
        <v xml:space="preserve">ATM Estacion Eco Cibeles (Las Matas de Farfán) </v>
      </c>
      <c r="H22" s="109" t="str">
        <f>VLOOKUP(E22,VIP!$A$2:$O16185,7,FALSE)</f>
        <v>Si</v>
      </c>
      <c r="I22" s="109" t="str">
        <f>VLOOKUP(E22,VIP!$A$2:$O8150,8,FALSE)</f>
        <v>Si</v>
      </c>
      <c r="J22" s="109" t="str">
        <f>VLOOKUP(E22,VIP!$A$2:$O8100,8,FALSE)</f>
        <v>Si</v>
      </c>
      <c r="K22" s="109" t="str">
        <f>VLOOKUP(E22,VIP!$A$2:$O11674,6,0)</f>
        <v>NO</v>
      </c>
      <c r="L22" s="120" t="s">
        <v>2441</v>
      </c>
      <c r="M22" s="127" t="s">
        <v>2519</v>
      </c>
      <c r="N22" s="127" t="s">
        <v>2543</v>
      </c>
      <c r="O22" s="114" t="s">
        <v>2545</v>
      </c>
      <c r="P22" s="127" t="s">
        <v>2583</v>
      </c>
      <c r="Q22" s="127">
        <v>44207.65121527778</v>
      </c>
    </row>
    <row r="23" spans="1:17" ht="18" x14ac:dyDescent="0.25">
      <c r="A23" s="86" t="str">
        <f>VLOOKUP(E23,'LISTADO ATM'!$A$2:$C$894,3,0)</f>
        <v>NORTE</v>
      </c>
      <c r="B23" s="114" t="s">
        <v>2607</v>
      </c>
      <c r="C23" s="115">
        <v>44207.779513888891</v>
      </c>
      <c r="D23" s="115" t="s">
        <v>2500</v>
      </c>
      <c r="E23" s="110">
        <v>283</v>
      </c>
      <c r="F23" s="86" t="str">
        <f>VLOOKUP(E23,VIP!$A$2:$O11290,2,0)</f>
        <v>DRBR283</v>
      </c>
      <c r="G23" s="109" t="str">
        <f>VLOOKUP(E23,'LISTADO ATM'!$A$2:$B$893,2,0)</f>
        <v xml:space="preserve">ATM Oficina Nibaje </v>
      </c>
      <c r="H23" s="109" t="str">
        <f>VLOOKUP(E23,VIP!$A$2:$O16211,7,FALSE)</f>
        <v>Si</v>
      </c>
      <c r="I23" s="109" t="str">
        <f>VLOOKUP(E23,VIP!$A$2:$O8176,8,FALSE)</f>
        <v>Si</v>
      </c>
      <c r="J23" s="109" t="str">
        <f>VLOOKUP(E23,VIP!$A$2:$O8126,8,FALSE)</f>
        <v>Si</v>
      </c>
      <c r="K23" s="109" t="str">
        <f>VLOOKUP(E23,VIP!$A$2:$O11700,6,0)</f>
        <v>NO</v>
      </c>
      <c r="L23" s="120" t="s">
        <v>2546</v>
      </c>
      <c r="M23" s="127" t="s">
        <v>2519</v>
      </c>
      <c r="N23" s="127" t="s">
        <v>2543</v>
      </c>
      <c r="O23" s="114" t="s">
        <v>2613</v>
      </c>
      <c r="P23" s="117" t="s">
        <v>2583</v>
      </c>
      <c r="Q23" s="127">
        <v>44207.760416666664</v>
      </c>
    </row>
    <row r="24" spans="1:17" ht="18" x14ac:dyDescent="0.25">
      <c r="A24" s="86" t="str">
        <f>VLOOKUP(E24,'LISTADO ATM'!$A$2:$C$894,3,0)</f>
        <v>NORTE</v>
      </c>
      <c r="B24" s="114" t="s">
        <v>2608</v>
      </c>
      <c r="C24" s="115">
        <v>44207.778784722221</v>
      </c>
      <c r="D24" s="115" t="s">
        <v>2500</v>
      </c>
      <c r="E24" s="110">
        <v>747</v>
      </c>
      <c r="F24" s="86" t="str">
        <f>VLOOKUP(E24,VIP!$A$2:$O11291,2,0)</f>
        <v>DRBR200</v>
      </c>
      <c r="G24" s="109" t="str">
        <f>VLOOKUP(E24,'LISTADO ATM'!$A$2:$B$893,2,0)</f>
        <v xml:space="preserve">ATM Club BR (Santiago) </v>
      </c>
      <c r="H24" s="109" t="str">
        <f>VLOOKUP(E24,VIP!$A$2:$O16212,7,FALSE)</f>
        <v>Si</v>
      </c>
      <c r="I24" s="109" t="str">
        <f>VLOOKUP(E24,VIP!$A$2:$O8177,8,FALSE)</f>
        <v>Si</v>
      </c>
      <c r="J24" s="109" t="str">
        <f>VLOOKUP(E24,VIP!$A$2:$O8127,8,FALSE)</f>
        <v>Si</v>
      </c>
      <c r="K24" s="109" t="str">
        <f>VLOOKUP(E24,VIP!$A$2:$O11701,6,0)</f>
        <v>SI</v>
      </c>
      <c r="L24" s="120" t="s">
        <v>2612</v>
      </c>
      <c r="M24" s="127" t="s">
        <v>2519</v>
      </c>
      <c r="N24" s="127" t="s">
        <v>2543</v>
      </c>
      <c r="O24" s="114" t="s">
        <v>2613</v>
      </c>
      <c r="P24" s="117" t="s">
        <v>2583</v>
      </c>
      <c r="Q24" s="127">
        <v>44207.771527777775</v>
      </c>
    </row>
    <row r="25" spans="1:17" ht="18" x14ac:dyDescent="0.25">
      <c r="A25" s="86" t="str">
        <f>VLOOKUP(E25,'LISTADO ATM'!$A$2:$C$894,3,0)</f>
        <v>DISTRITO NACIONAL</v>
      </c>
      <c r="B25" s="114" t="s">
        <v>2609</v>
      </c>
      <c r="C25" s="115">
        <v>44207.776631944442</v>
      </c>
      <c r="D25" s="115" t="s">
        <v>2500</v>
      </c>
      <c r="E25" s="110">
        <v>816</v>
      </c>
      <c r="F25" s="86" t="str">
        <f>VLOOKUP(E25,VIP!$A$2:$O11292,2,0)</f>
        <v>DRBR816</v>
      </c>
      <c r="G25" s="109" t="str">
        <f>VLOOKUP(E25,'LISTADO ATM'!$A$2:$B$893,2,0)</f>
        <v xml:space="preserve">ATM Oficina Pedro Brand </v>
      </c>
      <c r="H25" s="109" t="str">
        <f>VLOOKUP(E25,VIP!$A$2:$O16213,7,FALSE)</f>
        <v>Si</v>
      </c>
      <c r="I25" s="109" t="str">
        <f>VLOOKUP(E25,VIP!$A$2:$O8178,8,FALSE)</f>
        <v>Si</v>
      </c>
      <c r="J25" s="109" t="str">
        <f>VLOOKUP(E25,VIP!$A$2:$O8128,8,FALSE)</f>
        <v>Si</v>
      </c>
      <c r="K25" s="109" t="str">
        <f>VLOOKUP(E25,VIP!$A$2:$O11702,6,0)</f>
        <v>NO</v>
      </c>
      <c r="L25" s="120" t="s">
        <v>2612</v>
      </c>
      <c r="M25" s="127" t="s">
        <v>2519</v>
      </c>
      <c r="N25" s="127" t="s">
        <v>2543</v>
      </c>
      <c r="O25" s="114" t="s">
        <v>2613</v>
      </c>
      <c r="P25" s="117" t="s">
        <v>2583</v>
      </c>
      <c r="Q25" s="127">
        <v>44207.774305555555</v>
      </c>
    </row>
    <row r="26" spans="1:17" ht="18" x14ac:dyDescent="0.25">
      <c r="A26" s="86" t="str">
        <f>VLOOKUP(E26,'LISTADO ATM'!$A$2:$C$894,3,0)</f>
        <v>DISTRITO NACIONAL</v>
      </c>
      <c r="B26" s="114" t="s">
        <v>2529</v>
      </c>
      <c r="C26" s="115">
        <v>44207.373854166668</v>
      </c>
      <c r="D26" s="115" t="s">
        <v>2189</v>
      </c>
      <c r="E26" s="110">
        <v>815</v>
      </c>
      <c r="F26" s="86" t="str">
        <f>VLOOKUP(E26,VIP!$A$2:$O11336,2,0)</f>
        <v>DRBR24A</v>
      </c>
      <c r="G26" s="109" t="str">
        <f>VLOOKUP(E26,'LISTADO ATM'!$A$2:$B$893,2,0)</f>
        <v xml:space="preserve">ATM Oficina Atalaya del Mar </v>
      </c>
      <c r="H26" s="109" t="str">
        <f>VLOOKUP(E26,VIP!$A$2:$O16257,7,FALSE)</f>
        <v>Si</v>
      </c>
      <c r="I26" s="109" t="str">
        <f>VLOOKUP(E26,VIP!$A$2:$O8222,8,FALSE)</f>
        <v>Si</v>
      </c>
      <c r="J26" s="109" t="str">
        <f>VLOOKUP(E26,VIP!$A$2:$O8172,8,FALSE)</f>
        <v>Si</v>
      </c>
      <c r="K26" s="109" t="str">
        <f>VLOOKUP(E26,VIP!$A$2:$O11746,6,0)</f>
        <v>SI</v>
      </c>
      <c r="L26" s="120" t="s">
        <v>2540</v>
      </c>
      <c r="M26" s="127" t="s">
        <v>2519</v>
      </c>
      <c r="N26" s="116" t="s">
        <v>2482</v>
      </c>
      <c r="O26" s="114" t="s">
        <v>2485</v>
      </c>
      <c r="P26" s="116" t="s">
        <v>2498</v>
      </c>
      <c r="Q26" s="127">
        <v>44207.494270833333</v>
      </c>
    </row>
    <row r="27" spans="1:17" ht="18" x14ac:dyDescent="0.25">
      <c r="A27" s="86" t="str">
        <f>VLOOKUP(E27,'LISTADO ATM'!$A$2:$C$894,3,0)</f>
        <v>SUR</v>
      </c>
      <c r="B27" s="118">
        <v>335758945</v>
      </c>
      <c r="C27" s="115">
        <v>44204.724629629629</v>
      </c>
      <c r="D27" s="115" t="s">
        <v>2189</v>
      </c>
      <c r="E27" s="110">
        <v>817</v>
      </c>
      <c r="F27" s="86" t="str">
        <f>VLOOKUP(E27,VIP!$A$2:$O11220,2,0)</f>
        <v>DRBR817</v>
      </c>
      <c r="G27" s="109" t="str">
        <f>VLOOKUP(E27,'LISTADO ATM'!$A$2:$B$893,2,0)</f>
        <v xml:space="preserve">ATM Ayuntamiento Sabana Larga (San José de Ocoa) </v>
      </c>
      <c r="H27" s="109" t="str">
        <f>VLOOKUP(E27,VIP!$A$2:$O16141,7,FALSE)</f>
        <v>Si</v>
      </c>
      <c r="I27" s="109" t="str">
        <f>VLOOKUP(E27,VIP!$A$2:$O8106,8,FALSE)</f>
        <v>Si</v>
      </c>
      <c r="J27" s="109" t="str">
        <f>VLOOKUP(E27,VIP!$A$2:$O8056,8,FALSE)</f>
        <v>Si</v>
      </c>
      <c r="K27" s="109" t="str">
        <f>VLOOKUP(E27,VIP!$A$2:$O11630,6,0)</f>
        <v>NO</v>
      </c>
      <c r="L27" s="120" t="s">
        <v>2441</v>
      </c>
      <c r="M27" s="127" t="s">
        <v>2519</v>
      </c>
      <c r="N27" s="116" t="s">
        <v>2488</v>
      </c>
      <c r="O27" s="114" t="s">
        <v>2485</v>
      </c>
      <c r="P27" s="116" t="s">
        <v>2498</v>
      </c>
      <c r="Q27" s="127">
        <v>44207.702777777777</v>
      </c>
    </row>
    <row r="28" spans="1:17" ht="18" x14ac:dyDescent="0.25">
      <c r="A28" s="86" t="str">
        <f>VLOOKUP(E28,'LISTADO ATM'!$A$2:$C$894,3,0)</f>
        <v>DISTRITO NACIONAL</v>
      </c>
      <c r="B28" s="118">
        <v>335759076</v>
      </c>
      <c r="C28" s="115">
        <v>44205.548483796294</v>
      </c>
      <c r="D28" s="115" t="s">
        <v>2189</v>
      </c>
      <c r="E28" s="110">
        <v>841</v>
      </c>
      <c r="F28" s="86" t="str">
        <f>VLOOKUP(E28,VIP!$A$2:$O11251,2,0)</f>
        <v>DRBR841</v>
      </c>
      <c r="G28" s="109" t="str">
        <f>VLOOKUP(E28,'LISTADO ATM'!$A$2:$B$893,2,0)</f>
        <v xml:space="preserve">ATM CEA </v>
      </c>
      <c r="H28" s="109" t="str">
        <f>VLOOKUP(E28,VIP!$A$2:$O16172,7,FALSE)</f>
        <v>Si</v>
      </c>
      <c r="I28" s="109" t="str">
        <f>VLOOKUP(E28,VIP!$A$2:$O8137,8,FALSE)</f>
        <v>No</v>
      </c>
      <c r="J28" s="109" t="str">
        <f>VLOOKUP(E28,VIP!$A$2:$O8087,8,FALSE)</f>
        <v>No</v>
      </c>
      <c r="K28" s="109" t="str">
        <f>VLOOKUP(E28,VIP!$A$2:$O11661,6,0)</f>
        <v>NO</v>
      </c>
      <c r="L28" s="120" t="s">
        <v>2254</v>
      </c>
      <c r="M28" s="127" t="s">
        <v>2519</v>
      </c>
      <c r="N28" s="116" t="s">
        <v>2482</v>
      </c>
      <c r="O28" s="114" t="s">
        <v>2485</v>
      </c>
      <c r="P28" s="116"/>
      <c r="Q28" s="127">
        <v>44207.38177083333</v>
      </c>
    </row>
    <row r="29" spans="1:17" ht="18" x14ac:dyDescent="0.25">
      <c r="A29" s="86" t="str">
        <f>VLOOKUP(E29,'LISTADO ATM'!$A$2:$C$894,3,0)</f>
        <v>SUR</v>
      </c>
      <c r="B29" s="126">
        <v>335759116</v>
      </c>
      <c r="C29" s="115">
        <v>44206.333356481482</v>
      </c>
      <c r="D29" s="115" t="s">
        <v>2189</v>
      </c>
      <c r="E29" s="110">
        <v>592</v>
      </c>
      <c r="F29" s="86" t="str">
        <f>VLOOKUP(E29,VIP!$A$2:$O11252,2,0)</f>
        <v>DRBR081</v>
      </c>
      <c r="G29" s="109" t="str">
        <f>VLOOKUP(E29,'LISTADO ATM'!$A$2:$B$893,2,0)</f>
        <v xml:space="preserve">ATM Centro de Caja San Cristóbal I </v>
      </c>
      <c r="H29" s="109" t="str">
        <f>VLOOKUP(E29,VIP!$A$2:$O16173,7,FALSE)</f>
        <v>Si</v>
      </c>
      <c r="I29" s="109" t="str">
        <f>VLOOKUP(E29,VIP!$A$2:$O8138,8,FALSE)</f>
        <v>Si</v>
      </c>
      <c r="J29" s="109" t="str">
        <f>VLOOKUP(E29,VIP!$A$2:$O8088,8,FALSE)</f>
        <v>Si</v>
      </c>
      <c r="K29" s="109" t="str">
        <f>VLOOKUP(E29,VIP!$A$2:$O11662,6,0)</f>
        <v>SI</v>
      </c>
      <c r="L29" s="120" t="s">
        <v>2254</v>
      </c>
      <c r="M29" s="127" t="s">
        <v>2519</v>
      </c>
      <c r="N29" s="116" t="s">
        <v>2482</v>
      </c>
      <c r="O29" s="114" t="s">
        <v>2485</v>
      </c>
      <c r="P29" s="116"/>
      <c r="Q29" s="127">
        <v>44207.385937500003</v>
      </c>
    </row>
    <row r="30" spans="1:17" ht="18" x14ac:dyDescent="0.25">
      <c r="A30" s="86" t="str">
        <f>VLOOKUP(E30,'LISTADO ATM'!$A$2:$C$894,3,0)</f>
        <v>DISTRITO NACIONAL</v>
      </c>
      <c r="B30" s="118">
        <v>335758897</v>
      </c>
      <c r="C30" s="115">
        <v>44204.684999999998</v>
      </c>
      <c r="D30" s="115" t="s">
        <v>2477</v>
      </c>
      <c r="E30" s="110">
        <v>629</v>
      </c>
      <c r="F30" s="86" t="str">
        <f>VLOOKUP(E30,VIP!$A$2:$O11232,2,0)</f>
        <v>DRBR24M</v>
      </c>
      <c r="G30" s="109" t="str">
        <f>VLOOKUP(E30,'LISTADO ATM'!$A$2:$B$893,2,0)</f>
        <v xml:space="preserve">ATM Oficina Americana Independencia I </v>
      </c>
      <c r="H30" s="109" t="str">
        <f>VLOOKUP(E30,VIP!$A$2:$O16153,7,FALSE)</f>
        <v>Si</v>
      </c>
      <c r="I30" s="109" t="str">
        <f>VLOOKUP(E30,VIP!$A$2:$O8118,8,FALSE)</f>
        <v>Si</v>
      </c>
      <c r="J30" s="109" t="str">
        <f>VLOOKUP(E30,VIP!$A$2:$O8068,8,FALSE)</f>
        <v>Si</v>
      </c>
      <c r="K30" s="109" t="str">
        <f>VLOOKUP(E30,VIP!$A$2:$O11642,6,0)</f>
        <v>SI</v>
      </c>
      <c r="L30" s="120" t="s">
        <v>2430</v>
      </c>
      <c r="M30" s="127" t="s">
        <v>2519</v>
      </c>
      <c r="N30" s="116" t="s">
        <v>2482</v>
      </c>
      <c r="O30" s="114" t="s">
        <v>2484</v>
      </c>
      <c r="P30" s="116"/>
      <c r="Q30" s="127">
        <v>44207.391493055555</v>
      </c>
    </row>
    <row r="31" spans="1:17" ht="18" x14ac:dyDescent="0.25">
      <c r="A31" s="86" t="str">
        <f>VLOOKUP(E31,'LISTADO ATM'!$A$2:$C$894,3,0)</f>
        <v>SUR</v>
      </c>
      <c r="B31" s="114">
        <v>335759109</v>
      </c>
      <c r="C31" s="115">
        <v>44206.005555555559</v>
      </c>
      <c r="D31" s="115" t="s">
        <v>2189</v>
      </c>
      <c r="E31" s="110">
        <v>995</v>
      </c>
      <c r="F31" s="86" t="str">
        <f>VLOOKUP(E31,VIP!$A$2:$O11248,2,0)</f>
        <v>DRBR545</v>
      </c>
      <c r="G31" s="109" t="str">
        <f>VLOOKUP(E31,'LISTADO ATM'!$A$2:$B$893,2,0)</f>
        <v xml:space="preserve">ATM Oficina San Cristobal III (Lobby) </v>
      </c>
      <c r="H31" s="109" t="str">
        <f>VLOOKUP(E31,VIP!$A$2:$O16169,7,FALSE)</f>
        <v>Si</v>
      </c>
      <c r="I31" s="109" t="str">
        <f>VLOOKUP(E31,VIP!$A$2:$O8134,8,FALSE)</f>
        <v>No</v>
      </c>
      <c r="J31" s="109" t="str">
        <f>VLOOKUP(E31,VIP!$A$2:$O8084,8,FALSE)</f>
        <v>No</v>
      </c>
      <c r="K31" s="109" t="str">
        <f>VLOOKUP(E31,VIP!$A$2:$O11658,6,0)</f>
        <v>NO</v>
      </c>
      <c r="L31" s="120" t="s">
        <v>2254</v>
      </c>
      <c r="M31" s="127" t="s">
        <v>2519</v>
      </c>
      <c r="N31" s="116" t="s">
        <v>2482</v>
      </c>
      <c r="O31" s="114" t="s">
        <v>2485</v>
      </c>
      <c r="P31" s="116"/>
      <c r="Q31" s="127">
        <v>44207.394270833334</v>
      </c>
    </row>
    <row r="32" spans="1:17" ht="18" x14ac:dyDescent="0.25">
      <c r="A32" s="86" t="str">
        <f>VLOOKUP(E32,'LISTADO ATM'!$A$2:$C$894,3,0)</f>
        <v>SUR</v>
      </c>
      <c r="B32" s="126">
        <v>335759117</v>
      </c>
      <c r="C32" s="115">
        <v>44206.334432870368</v>
      </c>
      <c r="D32" s="115" t="s">
        <v>2189</v>
      </c>
      <c r="E32" s="110">
        <v>873</v>
      </c>
      <c r="F32" s="86" t="str">
        <f>VLOOKUP(E32,VIP!$A$2:$O11251,2,0)</f>
        <v>DRBR873</v>
      </c>
      <c r="G32" s="109" t="str">
        <f>VLOOKUP(E32,'LISTADO ATM'!$A$2:$B$893,2,0)</f>
        <v xml:space="preserve">ATM Centro de Caja San Cristóbal II </v>
      </c>
      <c r="H32" s="109" t="str">
        <f>VLOOKUP(E32,VIP!$A$2:$O16172,7,FALSE)</f>
        <v>Si</v>
      </c>
      <c r="I32" s="109" t="str">
        <f>VLOOKUP(E32,VIP!$A$2:$O8137,8,FALSE)</f>
        <v>Si</v>
      </c>
      <c r="J32" s="109" t="str">
        <f>VLOOKUP(E32,VIP!$A$2:$O8087,8,FALSE)</f>
        <v>Si</v>
      </c>
      <c r="K32" s="109" t="str">
        <f>VLOOKUP(E32,VIP!$A$2:$O11661,6,0)</f>
        <v>SI</v>
      </c>
      <c r="L32" s="120" t="s">
        <v>2254</v>
      </c>
      <c r="M32" s="127" t="s">
        <v>2519</v>
      </c>
      <c r="N32" s="116" t="s">
        <v>2482</v>
      </c>
      <c r="O32" s="114" t="s">
        <v>2485</v>
      </c>
      <c r="P32" s="116"/>
      <c r="Q32" s="127">
        <v>44207.396354166667</v>
      </c>
    </row>
    <row r="33" spans="1:17" ht="18" x14ac:dyDescent="0.25">
      <c r="A33" s="86" t="str">
        <f>VLOOKUP(E33,'LISTADO ATM'!$A$2:$C$894,3,0)</f>
        <v>NORTE</v>
      </c>
      <c r="B33" s="114">
        <v>335759101</v>
      </c>
      <c r="C33" s="115">
        <v>44205.801180555558</v>
      </c>
      <c r="D33" s="115" t="s">
        <v>2189</v>
      </c>
      <c r="E33" s="110">
        <v>288</v>
      </c>
      <c r="F33" s="86" t="str">
        <f>VLOOKUP(E33,VIP!$A$2:$O11249,2,0)</f>
        <v>DRBR288</v>
      </c>
      <c r="G33" s="109" t="str">
        <f>VLOOKUP(E33,'LISTADO ATM'!$A$2:$B$893,2,0)</f>
        <v xml:space="preserve">ATM Oficina Camino Real II (Puerto Plata) </v>
      </c>
      <c r="H33" s="109" t="str">
        <f>VLOOKUP(E33,VIP!$A$2:$O16170,7,FALSE)</f>
        <v>N/A</v>
      </c>
      <c r="I33" s="109" t="str">
        <f>VLOOKUP(E33,VIP!$A$2:$O8135,8,FALSE)</f>
        <v>N/A</v>
      </c>
      <c r="J33" s="109" t="str">
        <f>VLOOKUP(E33,VIP!$A$2:$O8085,8,FALSE)</f>
        <v>N/A</v>
      </c>
      <c r="K33" s="109" t="str">
        <f>VLOOKUP(E33,VIP!$A$2:$O11659,6,0)</f>
        <v>N/A</v>
      </c>
      <c r="L33" s="120" t="s">
        <v>2228</v>
      </c>
      <c r="M33" s="127" t="s">
        <v>2519</v>
      </c>
      <c r="N33" s="116" t="s">
        <v>2482</v>
      </c>
      <c r="O33" s="114" t="s">
        <v>2485</v>
      </c>
      <c r="P33" s="116"/>
      <c r="Q33" s="127">
        <v>44207.397743055553</v>
      </c>
    </row>
    <row r="34" spans="1:17" ht="18" x14ac:dyDescent="0.25">
      <c r="A34" s="86" t="str">
        <f>VLOOKUP(E34,'LISTADO ATM'!$A$2:$C$894,3,0)</f>
        <v>DISTRITO NACIONAL</v>
      </c>
      <c r="B34" s="126">
        <v>335759140</v>
      </c>
      <c r="C34" s="115">
        <v>44206.423576388886</v>
      </c>
      <c r="D34" s="115" t="s">
        <v>2189</v>
      </c>
      <c r="E34" s="110">
        <v>671</v>
      </c>
      <c r="F34" s="86" t="str">
        <f>VLOOKUP(E34,VIP!$A$2:$O11256,2,0)</f>
        <v>DRBR671</v>
      </c>
      <c r="G34" s="109" t="str">
        <f>VLOOKUP(E34,'LISTADO ATM'!$A$2:$B$893,2,0)</f>
        <v>ATM Ayuntamiento Sto. Dgo. Norte</v>
      </c>
      <c r="H34" s="109" t="str">
        <f>VLOOKUP(E34,VIP!$A$2:$O16177,7,FALSE)</f>
        <v>Si</v>
      </c>
      <c r="I34" s="109" t="str">
        <f>VLOOKUP(E34,VIP!$A$2:$O8142,8,FALSE)</f>
        <v>Si</v>
      </c>
      <c r="J34" s="109" t="str">
        <f>VLOOKUP(E34,VIP!$A$2:$O8092,8,FALSE)</f>
        <v>Si</v>
      </c>
      <c r="K34" s="109" t="str">
        <f>VLOOKUP(E34,VIP!$A$2:$O11666,6,0)</f>
        <v>NO</v>
      </c>
      <c r="L34" s="120" t="s">
        <v>2254</v>
      </c>
      <c r="M34" s="127" t="s">
        <v>2519</v>
      </c>
      <c r="N34" s="116" t="s">
        <v>2482</v>
      </c>
      <c r="O34" s="114" t="s">
        <v>2485</v>
      </c>
      <c r="P34" s="116"/>
      <c r="Q34" s="127">
        <v>44207.3984375</v>
      </c>
    </row>
    <row r="35" spans="1:17" ht="18" x14ac:dyDescent="0.25">
      <c r="A35" s="86" t="str">
        <f>VLOOKUP(E35,'LISTADO ATM'!$A$2:$C$894,3,0)</f>
        <v>DISTRITO NACIONAL</v>
      </c>
      <c r="B35" s="118">
        <v>335759082</v>
      </c>
      <c r="C35" s="115">
        <v>44205.557743055557</v>
      </c>
      <c r="D35" s="115" t="s">
        <v>2189</v>
      </c>
      <c r="E35" s="110">
        <v>160</v>
      </c>
      <c r="F35" s="86" t="str">
        <f>VLOOKUP(E35,VIP!$A$2:$O11248,2,0)</f>
        <v>DRBR160</v>
      </c>
      <c r="G35" s="109" t="str">
        <f>VLOOKUP(E35,'LISTADO ATM'!$A$2:$B$893,2,0)</f>
        <v xml:space="preserve">ATM Oficina Herrera </v>
      </c>
      <c r="H35" s="109" t="str">
        <f>VLOOKUP(E35,VIP!$A$2:$O16169,7,FALSE)</f>
        <v>Si</v>
      </c>
      <c r="I35" s="109" t="str">
        <f>VLOOKUP(E35,VIP!$A$2:$O8134,8,FALSE)</f>
        <v>Si</v>
      </c>
      <c r="J35" s="109" t="str">
        <f>VLOOKUP(E35,VIP!$A$2:$O8084,8,FALSE)</f>
        <v>Si</v>
      </c>
      <c r="K35" s="109" t="str">
        <f>VLOOKUP(E35,VIP!$A$2:$O11658,6,0)</f>
        <v>NO</v>
      </c>
      <c r="L35" s="120" t="s">
        <v>2228</v>
      </c>
      <c r="M35" s="127" t="s">
        <v>2519</v>
      </c>
      <c r="N35" s="116" t="s">
        <v>2482</v>
      </c>
      <c r="O35" s="114" t="s">
        <v>2485</v>
      </c>
      <c r="P35" s="116"/>
      <c r="Q35" s="127">
        <v>44207.399131944447</v>
      </c>
    </row>
    <row r="36" spans="1:17" ht="18" x14ac:dyDescent="0.25">
      <c r="A36" s="86" t="str">
        <f>VLOOKUP(E36,'LISTADO ATM'!$A$2:$C$894,3,0)</f>
        <v>ESTE</v>
      </c>
      <c r="B36" s="118">
        <v>335759086</v>
      </c>
      <c r="C36" s="115">
        <v>44205.585590277777</v>
      </c>
      <c r="D36" s="115" t="s">
        <v>2189</v>
      </c>
      <c r="E36" s="110">
        <v>513</v>
      </c>
      <c r="F36" s="86" t="str">
        <f>VLOOKUP(E36,VIP!$A$2:$O11244,2,0)</f>
        <v>DRBR513</v>
      </c>
      <c r="G36" s="109" t="str">
        <f>VLOOKUP(E36,'LISTADO ATM'!$A$2:$B$893,2,0)</f>
        <v xml:space="preserve">ATM UNP Lagunas de Nisibón </v>
      </c>
      <c r="H36" s="109" t="str">
        <f>VLOOKUP(E36,VIP!$A$2:$O16165,7,FALSE)</f>
        <v>Si</v>
      </c>
      <c r="I36" s="109" t="str">
        <f>VLOOKUP(E36,VIP!$A$2:$O8130,8,FALSE)</f>
        <v>Si</v>
      </c>
      <c r="J36" s="109" t="str">
        <f>VLOOKUP(E36,VIP!$A$2:$O8080,8,FALSE)</f>
        <v>Si</v>
      </c>
      <c r="K36" s="109" t="str">
        <f>VLOOKUP(E36,VIP!$A$2:$O11654,6,0)</f>
        <v>NO</v>
      </c>
      <c r="L36" s="120" t="s">
        <v>2228</v>
      </c>
      <c r="M36" s="127" t="s">
        <v>2519</v>
      </c>
      <c r="N36" s="116" t="s">
        <v>2482</v>
      </c>
      <c r="O36" s="114" t="s">
        <v>2485</v>
      </c>
      <c r="P36" s="116"/>
      <c r="Q36" s="127">
        <v>44207.399826388886</v>
      </c>
    </row>
    <row r="37" spans="1:17" s="88" customFormat="1" ht="18" x14ac:dyDescent="0.25">
      <c r="A37" s="86" t="str">
        <f>VLOOKUP(E37,'LISTADO ATM'!$A$2:$C$894,3,0)</f>
        <v>SUR</v>
      </c>
      <c r="B37" s="114">
        <v>335759108</v>
      </c>
      <c r="C37" s="115">
        <v>44206.002083333333</v>
      </c>
      <c r="D37" s="115" t="s">
        <v>2189</v>
      </c>
      <c r="E37" s="110">
        <v>584</v>
      </c>
      <c r="F37" s="86" t="str">
        <f>VLOOKUP(E37,VIP!$A$2:$O11249,2,0)</f>
        <v>DRBR404</v>
      </c>
      <c r="G37" s="109" t="str">
        <f>VLOOKUP(E37,'LISTADO ATM'!$A$2:$B$893,2,0)</f>
        <v xml:space="preserve">ATM Oficina San Cristóbal I </v>
      </c>
      <c r="H37" s="109" t="str">
        <f>VLOOKUP(E37,VIP!$A$2:$O16170,7,FALSE)</f>
        <v>Si</v>
      </c>
      <c r="I37" s="109" t="str">
        <f>VLOOKUP(E37,VIP!$A$2:$O8135,8,FALSE)</f>
        <v>Si</v>
      </c>
      <c r="J37" s="109" t="str">
        <f>VLOOKUP(E37,VIP!$A$2:$O8085,8,FALSE)</f>
        <v>Si</v>
      </c>
      <c r="K37" s="109" t="str">
        <f>VLOOKUP(E37,VIP!$A$2:$O11659,6,0)</f>
        <v>SI</v>
      </c>
      <c r="L37" s="120" t="s">
        <v>2254</v>
      </c>
      <c r="M37" s="127" t="s">
        <v>2519</v>
      </c>
      <c r="N37" s="116" t="s">
        <v>2482</v>
      </c>
      <c r="O37" s="114" t="s">
        <v>2485</v>
      </c>
      <c r="P37" s="116"/>
      <c r="Q37" s="127">
        <v>44207.400520833333</v>
      </c>
    </row>
    <row r="38" spans="1:17" s="88" customFormat="1" ht="18" x14ac:dyDescent="0.25">
      <c r="A38" s="86" t="str">
        <f>VLOOKUP(E38,'LISTADO ATM'!$A$2:$C$894,3,0)</f>
        <v>SUR</v>
      </c>
      <c r="B38" s="126">
        <v>335759142</v>
      </c>
      <c r="C38" s="115">
        <v>44206.440995370373</v>
      </c>
      <c r="D38" s="115" t="s">
        <v>2189</v>
      </c>
      <c r="E38" s="110">
        <v>131</v>
      </c>
      <c r="F38" s="86" t="str">
        <f>VLOOKUP(E38,VIP!$A$2:$O11255,2,0)</f>
        <v>DRBR131</v>
      </c>
      <c r="G38" s="109" t="str">
        <f>VLOOKUP(E38,'LISTADO ATM'!$A$2:$B$893,2,0)</f>
        <v xml:space="preserve">ATM Oficina Baní I </v>
      </c>
      <c r="H38" s="109" t="str">
        <f>VLOOKUP(E38,VIP!$A$2:$O16176,7,FALSE)</f>
        <v>Si</v>
      </c>
      <c r="I38" s="109" t="str">
        <f>VLOOKUP(E38,VIP!$A$2:$O8141,8,FALSE)</f>
        <v>Si</v>
      </c>
      <c r="J38" s="109" t="str">
        <f>VLOOKUP(E38,VIP!$A$2:$O8091,8,FALSE)</f>
        <v>Si</v>
      </c>
      <c r="K38" s="109" t="str">
        <f>VLOOKUP(E38,VIP!$A$2:$O11665,6,0)</f>
        <v>NO</v>
      </c>
      <c r="L38" s="120" t="s">
        <v>2254</v>
      </c>
      <c r="M38" s="127" t="s">
        <v>2519</v>
      </c>
      <c r="N38" s="116" t="s">
        <v>2482</v>
      </c>
      <c r="O38" s="114" t="s">
        <v>2485</v>
      </c>
      <c r="P38" s="116"/>
      <c r="Q38" s="127">
        <v>44207.40121527778</v>
      </c>
    </row>
    <row r="39" spans="1:17" ht="18" x14ac:dyDescent="0.25">
      <c r="A39" s="86" t="str">
        <f>VLOOKUP(E39,'LISTADO ATM'!$A$2:$C$894,3,0)</f>
        <v>ESTE</v>
      </c>
      <c r="B39" s="114">
        <v>335759169</v>
      </c>
      <c r="C39" s="115">
        <v>44206.667060185187</v>
      </c>
      <c r="D39" s="115" t="s">
        <v>2500</v>
      </c>
      <c r="E39" s="110">
        <v>219</v>
      </c>
      <c r="F39" s="86" t="str">
        <f>VLOOKUP(E39,VIP!$A$2:$O11299,2,0)</f>
        <v>DRBR219</v>
      </c>
      <c r="G39" s="109" t="str">
        <f>VLOOKUP(E39,'LISTADO ATM'!$A$2:$B$893,2,0)</f>
        <v xml:space="preserve">ATM Oficina La Altagracia (Higuey) </v>
      </c>
      <c r="H39" s="109" t="str">
        <f>VLOOKUP(E39,VIP!$A$2:$O16220,7,FALSE)</f>
        <v>Si</v>
      </c>
      <c r="I39" s="109" t="str">
        <f>VLOOKUP(E39,VIP!$A$2:$O8185,8,FALSE)</f>
        <v>Si</v>
      </c>
      <c r="J39" s="109" t="str">
        <f>VLOOKUP(E39,VIP!$A$2:$O8135,8,FALSE)</f>
        <v>Si</v>
      </c>
      <c r="K39" s="109" t="str">
        <f>VLOOKUP(E39,VIP!$A$2:$O11709,6,0)</f>
        <v>NO</v>
      </c>
      <c r="L39" s="120" t="s">
        <v>2495</v>
      </c>
      <c r="M39" s="127" t="s">
        <v>2519</v>
      </c>
      <c r="N39" s="116" t="s">
        <v>2482</v>
      </c>
      <c r="O39" s="114" t="s">
        <v>2499</v>
      </c>
      <c r="P39" s="116"/>
      <c r="Q39" s="127">
        <v>44207.403298611112</v>
      </c>
    </row>
    <row r="40" spans="1:17" ht="18" x14ac:dyDescent="0.25">
      <c r="A40" s="86" t="str">
        <f>VLOOKUP(E40,'LISTADO ATM'!$A$2:$C$894,3,0)</f>
        <v>ESTE</v>
      </c>
      <c r="B40" s="114">
        <v>335759178</v>
      </c>
      <c r="C40" s="115">
        <v>44206.943414351852</v>
      </c>
      <c r="D40" s="115" t="s">
        <v>2189</v>
      </c>
      <c r="E40" s="110">
        <v>631</v>
      </c>
      <c r="F40" s="86" t="str">
        <f>VLOOKUP(E40,VIP!$A$2:$O11299,2,0)</f>
        <v>DRBR417</v>
      </c>
      <c r="G40" s="109" t="str">
        <f>VLOOKUP(E40,'LISTADO ATM'!$A$2:$B$893,2,0)</f>
        <v xml:space="preserve">ATM ASOCODEQUI (San Pedro) </v>
      </c>
      <c r="H40" s="109" t="str">
        <f>VLOOKUP(E40,VIP!$A$2:$O16220,7,FALSE)</f>
        <v>Si</v>
      </c>
      <c r="I40" s="109" t="str">
        <f>VLOOKUP(E40,VIP!$A$2:$O8185,8,FALSE)</f>
        <v>Si</v>
      </c>
      <c r="J40" s="109" t="str">
        <f>VLOOKUP(E40,VIP!$A$2:$O8135,8,FALSE)</f>
        <v>Si</v>
      </c>
      <c r="K40" s="109" t="str">
        <f>VLOOKUP(E40,VIP!$A$2:$O11709,6,0)</f>
        <v>NO</v>
      </c>
      <c r="L40" s="120" t="s">
        <v>2228</v>
      </c>
      <c r="M40" s="127" t="s">
        <v>2519</v>
      </c>
      <c r="N40" s="116" t="s">
        <v>2482</v>
      </c>
      <c r="O40" s="114" t="s">
        <v>2485</v>
      </c>
      <c r="P40" s="116"/>
      <c r="Q40" s="127">
        <v>44207.403298611112</v>
      </c>
    </row>
    <row r="41" spans="1:17" ht="18" x14ac:dyDescent="0.25">
      <c r="A41" s="86" t="str">
        <f>VLOOKUP(E41,'LISTADO ATM'!$A$2:$C$894,3,0)</f>
        <v>DISTRITO NACIONAL</v>
      </c>
      <c r="B41" s="114">
        <v>335759174</v>
      </c>
      <c r="C41" s="115">
        <v>44206.780787037038</v>
      </c>
      <c r="D41" s="115" t="s">
        <v>2189</v>
      </c>
      <c r="E41" s="110">
        <v>622</v>
      </c>
      <c r="F41" s="86" t="str">
        <f>VLOOKUP(E41,VIP!$A$2:$O11296,2,0)</f>
        <v>DRBR622</v>
      </c>
      <c r="G41" s="109" t="str">
        <f>VLOOKUP(E41,'LISTADO ATM'!$A$2:$B$893,2,0)</f>
        <v xml:space="preserve">ATM Ayuntamiento D.N. </v>
      </c>
      <c r="H41" s="109" t="str">
        <f>VLOOKUP(E41,VIP!$A$2:$O16217,7,FALSE)</f>
        <v>Si</v>
      </c>
      <c r="I41" s="109" t="str">
        <f>VLOOKUP(E41,VIP!$A$2:$O8182,8,FALSE)</f>
        <v>Si</v>
      </c>
      <c r="J41" s="109" t="str">
        <f>VLOOKUP(E41,VIP!$A$2:$O8132,8,FALSE)</f>
        <v>Si</v>
      </c>
      <c r="K41" s="109" t="str">
        <f>VLOOKUP(E41,VIP!$A$2:$O11706,6,0)</f>
        <v>NO</v>
      </c>
      <c r="L41" s="120" t="s">
        <v>2254</v>
      </c>
      <c r="M41" s="127" t="s">
        <v>2519</v>
      </c>
      <c r="N41" s="116" t="s">
        <v>2482</v>
      </c>
      <c r="O41" s="114" t="s">
        <v>2485</v>
      </c>
      <c r="P41" s="116"/>
      <c r="Q41" s="127">
        <v>44207.404687499999</v>
      </c>
    </row>
    <row r="42" spans="1:17" ht="18" x14ac:dyDescent="0.25">
      <c r="A42" s="86" t="str">
        <f>VLOOKUP(E42,'LISTADO ATM'!$A$2:$C$894,3,0)</f>
        <v>ESTE</v>
      </c>
      <c r="B42" s="114" t="s">
        <v>2508</v>
      </c>
      <c r="C42" s="115">
        <v>44207.022233796299</v>
      </c>
      <c r="D42" s="115" t="s">
        <v>2477</v>
      </c>
      <c r="E42" s="110">
        <v>211</v>
      </c>
      <c r="F42" s="86" t="str">
        <f>VLOOKUP(E42,VIP!$A$2:$O11300,2,0)</f>
        <v>DRBR211</v>
      </c>
      <c r="G42" s="109" t="str">
        <f>VLOOKUP(E42,'LISTADO ATM'!$A$2:$B$893,2,0)</f>
        <v xml:space="preserve">ATM Oficina La Romana I </v>
      </c>
      <c r="H42" s="109" t="str">
        <f>VLOOKUP(E42,VIP!$A$2:$O16221,7,FALSE)</f>
        <v>Si</v>
      </c>
      <c r="I42" s="109" t="str">
        <f>VLOOKUP(E42,VIP!$A$2:$O8186,8,FALSE)</f>
        <v>Si</v>
      </c>
      <c r="J42" s="109" t="str">
        <f>VLOOKUP(E42,VIP!$A$2:$O8136,8,FALSE)</f>
        <v>Si</v>
      </c>
      <c r="K42" s="109" t="str">
        <f>VLOOKUP(E42,VIP!$A$2:$O11710,6,0)</f>
        <v>NO</v>
      </c>
      <c r="L42" s="120" t="s">
        <v>2430</v>
      </c>
      <c r="M42" s="127" t="s">
        <v>2519</v>
      </c>
      <c r="N42" s="116" t="s">
        <v>2482</v>
      </c>
      <c r="O42" s="114" t="s">
        <v>2484</v>
      </c>
      <c r="P42" s="116"/>
      <c r="Q42" s="127">
        <v>44207.405381944445</v>
      </c>
    </row>
    <row r="43" spans="1:17" ht="18" x14ac:dyDescent="0.25">
      <c r="A43" s="86" t="str">
        <f>VLOOKUP(E43,'LISTADO ATM'!$A$2:$C$894,3,0)</f>
        <v>NORTE</v>
      </c>
      <c r="B43" s="114" t="s">
        <v>2510</v>
      </c>
      <c r="C43" s="115">
        <v>44207.319722222222</v>
      </c>
      <c r="D43" s="115" t="s">
        <v>2190</v>
      </c>
      <c r="E43" s="110">
        <v>432</v>
      </c>
      <c r="F43" s="86" t="str">
        <f>VLOOKUP(E43,VIP!$A$2:$O11325,2,0)</f>
        <v>DRBR432</v>
      </c>
      <c r="G43" s="109" t="str">
        <f>VLOOKUP(E43,'LISTADO ATM'!$A$2:$B$893,2,0)</f>
        <v xml:space="preserve">ATM Oficina Puerto Plata II </v>
      </c>
      <c r="H43" s="109" t="str">
        <f>VLOOKUP(E43,VIP!$A$2:$O16246,7,FALSE)</f>
        <v>Si</v>
      </c>
      <c r="I43" s="109" t="str">
        <f>VLOOKUP(E43,VIP!$A$2:$O8211,8,FALSE)</f>
        <v>Si</v>
      </c>
      <c r="J43" s="109" t="str">
        <f>VLOOKUP(E43,VIP!$A$2:$O8161,8,FALSE)</f>
        <v>Si</v>
      </c>
      <c r="K43" s="109" t="str">
        <f>VLOOKUP(E43,VIP!$A$2:$O11735,6,0)</f>
        <v>SI</v>
      </c>
      <c r="L43" s="120" t="s">
        <v>2463</v>
      </c>
      <c r="M43" s="127" t="s">
        <v>2519</v>
      </c>
      <c r="N43" s="116" t="s">
        <v>2482</v>
      </c>
      <c r="O43" s="114" t="s">
        <v>2483</v>
      </c>
      <c r="P43" s="116"/>
      <c r="Q43" s="127">
        <v>44207.407465277778</v>
      </c>
    </row>
    <row r="44" spans="1:17" ht="18" x14ac:dyDescent="0.25">
      <c r="A44" s="86" t="str">
        <f>VLOOKUP(E44,'LISTADO ATM'!$A$2:$C$894,3,0)</f>
        <v>DISTRITO NACIONAL</v>
      </c>
      <c r="B44" s="118">
        <v>335758974</v>
      </c>
      <c r="C44" s="115">
        <v>44204.749988425923</v>
      </c>
      <c r="D44" s="115" t="s">
        <v>2189</v>
      </c>
      <c r="E44" s="110">
        <v>280</v>
      </c>
      <c r="F44" s="86" t="str">
        <f>VLOOKUP(E44,VIP!$A$2:$O11215,2,0)</f>
        <v>DRBR752</v>
      </c>
      <c r="G44" s="109" t="str">
        <f>VLOOKUP(E44,'LISTADO ATM'!$A$2:$B$893,2,0)</f>
        <v xml:space="preserve">ATM Cooperativa BR </v>
      </c>
      <c r="H44" s="109" t="str">
        <f>VLOOKUP(E44,VIP!$A$2:$O16136,7,FALSE)</f>
        <v>Si</v>
      </c>
      <c r="I44" s="109" t="str">
        <f>VLOOKUP(E44,VIP!$A$2:$O8101,8,FALSE)</f>
        <v>Si</v>
      </c>
      <c r="J44" s="109" t="str">
        <f>VLOOKUP(E44,VIP!$A$2:$O8051,8,FALSE)</f>
        <v>Si</v>
      </c>
      <c r="K44" s="109" t="str">
        <f>VLOOKUP(E44,VIP!$A$2:$O11625,6,0)</f>
        <v>NO</v>
      </c>
      <c r="L44" s="120" t="s">
        <v>2228</v>
      </c>
      <c r="M44" s="127" t="s">
        <v>2519</v>
      </c>
      <c r="N44" s="116" t="s">
        <v>2482</v>
      </c>
      <c r="O44" s="114" t="s">
        <v>2485</v>
      </c>
      <c r="P44" s="116"/>
      <c r="Q44" s="127">
        <v>44207.419270833336</v>
      </c>
    </row>
    <row r="45" spans="1:17" ht="18" x14ac:dyDescent="0.25">
      <c r="A45" s="86" t="str">
        <f>VLOOKUP(E45,'LISTADO ATM'!$A$2:$C$894,3,0)</f>
        <v>DISTRITO NACIONAL</v>
      </c>
      <c r="B45" s="118">
        <v>335759026</v>
      </c>
      <c r="C45" s="115">
        <v>44205.333124999997</v>
      </c>
      <c r="D45" s="115" t="s">
        <v>2189</v>
      </c>
      <c r="E45" s="110">
        <v>237</v>
      </c>
      <c r="F45" s="86" t="str">
        <f>VLOOKUP(E45,VIP!$A$2:$O11239,2,0)</f>
        <v>DRBR237</v>
      </c>
      <c r="G45" s="109" t="str">
        <f>VLOOKUP(E45,'LISTADO ATM'!$A$2:$B$893,2,0)</f>
        <v xml:space="preserve">ATM UNP Plaza Vásquez </v>
      </c>
      <c r="H45" s="109" t="str">
        <f>VLOOKUP(E45,VIP!$A$2:$O16160,7,FALSE)</f>
        <v>Si</v>
      </c>
      <c r="I45" s="109" t="str">
        <f>VLOOKUP(E45,VIP!$A$2:$O8125,8,FALSE)</f>
        <v>Si</v>
      </c>
      <c r="J45" s="109" t="str">
        <f>VLOOKUP(E45,VIP!$A$2:$O8075,8,FALSE)</f>
        <v>Si</v>
      </c>
      <c r="K45" s="109" t="str">
        <f>VLOOKUP(E45,VIP!$A$2:$O11649,6,0)</f>
        <v>SI</v>
      </c>
      <c r="L45" s="120" t="s">
        <v>2228</v>
      </c>
      <c r="M45" s="127" t="s">
        <v>2519</v>
      </c>
      <c r="N45" s="116" t="s">
        <v>2482</v>
      </c>
      <c r="O45" s="114" t="s">
        <v>2485</v>
      </c>
      <c r="P45" s="116"/>
      <c r="Q45" s="127">
        <v>44207.430381944447</v>
      </c>
    </row>
    <row r="46" spans="1:17" ht="18" x14ac:dyDescent="0.25">
      <c r="A46" s="86" t="str">
        <f>VLOOKUP(E46,'LISTADO ATM'!$A$2:$C$894,3,0)</f>
        <v>DISTRITO NACIONAL</v>
      </c>
      <c r="B46" s="118">
        <v>335759061</v>
      </c>
      <c r="C46" s="115">
        <v>44205.447395833333</v>
      </c>
      <c r="D46" s="115" t="s">
        <v>2189</v>
      </c>
      <c r="E46" s="110">
        <v>192</v>
      </c>
      <c r="F46" s="86" t="str">
        <f>VLOOKUP(E46,VIP!$A$2:$O11241,2,0)</f>
        <v>DRBR192</v>
      </c>
      <c r="G46" s="109" t="str">
        <f>VLOOKUP(E46,'LISTADO ATM'!$A$2:$B$893,2,0)</f>
        <v xml:space="preserve">ATM Autobanco Luperón II </v>
      </c>
      <c r="H46" s="109" t="str">
        <f>VLOOKUP(E46,VIP!$A$2:$O16162,7,FALSE)</f>
        <v>Si</v>
      </c>
      <c r="I46" s="109" t="str">
        <f>VLOOKUP(E46,VIP!$A$2:$O8127,8,FALSE)</f>
        <v>Si</v>
      </c>
      <c r="J46" s="109" t="str">
        <f>VLOOKUP(E46,VIP!$A$2:$O8077,8,FALSE)</f>
        <v>Si</v>
      </c>
      <c r="K46" s="109" t="str">
        <f>VLOOKUP(E46,VIP!$A$2:$O11651,6,0)</f>
        <v>NO</v>
      </c>
      <c r="L46" s="120" t="s">
        <v>2228</v>
      </c>
      <c r="M46" s="127" t="s">
        <v>2519</v>
      </c>
      <c r="N46" s="116" t="s">
        <v>2482</v>
      </c>
      <c r="O46" s="114" t="s">
        <v>2485</v>
      </c>
      <c r="P46" s="116"/>
      <c r="Q46" s="127">
        <v>44207.43246527778</v>
      </c>
    </row>
    <row r="47" spans="1:17" ht="18" x14ac:dyDescent="0.25">
      <c r="A47" s="86" t="str">
        <f>VLOOKUP(E47,'LISTADO ATM'!$A$2:$C$894,3,0)</f>
        <v>NORTE</v>
      </c>
      <c r="B47" s="126">
        <v>335759139</v>
      </c>
      <c r="C47" s="115">
        <v>44206.421898148146</v>
      </c>
      <c r="D47" s="115" t="s">
        <v>2190</v>
      </c>
      <c r="E47" s="110">
        <v>538</v>
      </c>
      <c r="F47" s="86" t="str">
        <f>VLOOKUP(E47,VIP!$A$2:$O11257,2,0)</f>
        <v>DRBR538</v>
      </c>
      <c r="G47" s="109" t="str">
        <f>VLOOKUP(E47,'LISTADO ATM'!$A$2:$B$893,2,0)</f>
        <v>ATM  Autoservicio San Fco. Macorís</v>
      </c>
      <c r="H47" s="109" t="str">
        <f>VLOOKUP(E47,VIP!$A$2:$O16178,7,FALSE)</f>
        <v>Si</v>
      </c>
      <c r="I47" s="109" t="str">
        <f>VLOOKUP(E47,VIP!$A$2:$O8143,8,FALSE)</f>
        <v>Si</v>
      </c>
      <c r="J47" s="109" t="str">
        <f>VLOOKUP(E47,VIP!$A$2:$O8093,8,FALSE)</f>
        <v>Si</v>
      </c>
      <c r="K47" s="109" t="str">
        <f>VLOOKUP(E47,VIP!$A$2:$O11667,6,0)</f>
        <v>NO</v>
      </c>
      <c r="L47" s="120" t="s">
        <v>2228</v>
      </c>
      <c r="M47" s="127" t="s">
        <v>2519</v>
      </c>
      <c r="N47" s="116" t="s">
        <v>2482</v>
      </c>
      <c r="O47" s="114" t="s">
        <v>2483</v>
      </c>
      <c r="P47" s="116"/>
      <c r="Q47" s="127">
        <v>44207.435243055559</v>
      </c>
    </row>
    <row r="48" spans="1:17" ht="18" x14ac:dyDescent="0.25">
      <c r="A48" s="86" t="str">
        <f>VLOOKUP(E48,'LISTADO ATM'!$A$2:$C$894,3,0)</f>
        <v>DISTRITO NACIONAL</v>
      </c>
      <c r="B48" s="114" t="s">
        <v>2509</v>
      </c>
      <c r="C48" s="115">
        <v>44207.019432870373</v>
      </c>
      <c r="D48" s="115" t="s">
        <v>2477</v>
      </c>
      <c r="E48" s="110">
        <v>976</v>
      </c>
      <c r="F48" s="86" t="str">
        <f>VLOOKUP(E48,VIP!$A$2:$O11301,2,0)</f>
        <v>DRBR24W</v>
      </c>
      <c r="G48" s="109" t="str">
        <f>VLOOKUP(E48,'LISTADO ATM'!$A$2:$B$893,2,0)</f>
        <v xml:space="preserve">ATM Oficina Diamond Plaza I </v>
      </c>
      <c r="H48" s="109" t="str">
        <f>VLOOKUP(E48,VIP!$A$2:$O16222,7,FALSE)</f>
        <v>Si</v>
      </c>
      <c r="I48" s="109" t="str">
        <f>VLOOKUP(E48,VIP!$A$2:$O8187,8,FALSE)</f>
        <v>Si</v>
      </c>
      <c r="J48" s="109" t="str">
        <f>VLOOKUP(E48,VIP!$A$2:$O8137,8,FALSE)</f>
        <v>Si</v>
      </c>
      <c r="K48" s="109" t="str">
        <f>VLOOKUP(E48,VIP!$A$2:$O11711,6,0)</f>
        <v>NO</v>
      </c>
      <c r="L48" s="120" t="s">
        <v>2430</v>
      </c>
      <c r="M48" s="127" t="s">
        <v>2519</v>
      </c>
      <c r="N48" s="116" t="s">
        <v>2482</v>
      </c>
      <c r="O48" s="114" t="s">
        <v>2484</v>
      </c>
      <c r="P48" s="116"/>
      <c r="Q48" s="127">
        <v>44207.435243055559</v>
      </c>
    </row>
    <row r="49" spans="1:17" ht="18" x14ac:dyDescent="0.25">
      <c r="A49" s="86" t="str">
        <f>VLOOKUP(E49,'LISTADO ATM'!$A$2:$C$894,3,0)</f>
        <v>ESTE</v>
      </c>
      <c r="B49" s="126">
        <v>335759134</v>
      </c>
      <c r="C49" s="115">
        <v>44206.405034722222</v>
      </c>
      <c r="D49" s="115" t="s">
        <v>2189</v>
      </c>
      <c r="E49" s="110">
        <v>399</v>
      </c>
      <c r="F49" s="86" t="str">
        <f>VLOOKUP(E49,VIP!$A$2:$O11262,2,0)</f>
        <v>DRBR399</v>
      </c>
      <c r="G49" s="109" t="str">
        <f>VLOOKUP(E49,'LISTADO ATM'!$A$2:$B$893,2,0)</f>
        <v xml:space="preserve">ATM Oficina La Romana II </v>
      </c>
      <c r="H49" s="109" t="str">
        <f>VLOOKUP(E49,VIP!$A$2:$O16183,7,FALSE)</f>
        <v>Si</v>
      </c>
      <c r="I49" s="109" t="str">
        <f>VLOOKUP(E49,VIP!$A$2:$O8148,8,FALSE)</f>
        <v>Si</v>
      </c>
      <c r="J49" s="109" t="str">
        <f>VLOOKUP(E49,VIP!$A$2:$O8098,8,FALSE)</f>
        <v>Si</v>
      </c>
      <c r="K49" s="109" t="str">
        <f>VLOOKUP(E49,VIP!$A$2:$O11672,6,0)</f>
        <v>NO</v>
      </c>
      <c r="L49" s="120" t="s">
        <v>2228</v>
      </c>
      <c r="M49" s="127" t="s">
        <v>2519</v>
      </c>
      <c r="N49" s="116" t="s">
        <v>2482</v>
      </c>
      <c r="O49" s="114" t="s">
        <v>2485</v>
      </c>
      <c r="P49" s="116"/>
      <c r="Q49" s="127">
        <v>44207.435937499999</v>
      </c>
    </row>
    <row r="50" spans="1:17" ht="18" x14ac:dyDescent="0.25">
      <c r="A50" s="86" t="str">
        <f>VLOOKUP(E50,'LISTADO ATM'!$A$2:$C$894,3,0)</f>
        <v>DISTRITO NACIONAL</v>
      </c>
      <c r="B50" s="118">
        <v>335759021</v>
      </c>
      <c r="C50" s="115">
        <v>44205.316747685189</v>
      </c>
      <c r="D50" s="115" t="s">
        <v>2189</v>
      </c>
      <c r="E50" s="110">
        <v>153</v>
      </c>
      <c r="F50" s="86" t="str">
        <f>VLOOKUP(E50,VIP!$A$2:$O11244,2,0)</f>
        <v>DRBR153</v>
      </c>
      <c r="G50" s="109" t="str">
        <f>VLOOKUP(E50,'LISTADO ATM'!$A$2:$B$893,2,0)</f>
        <v xml:space="preserve">ATM Rehabilitación </v>
      </c>
      <c r="H50" s="109" t="str">
        <f>VLOOKUP(E50,VIP!$A$2:$O16165,7,FALSE)</f>
        <v>No</v>
      </c>
      <c r="I50" s="109" t="str">
        <f>VLOOKUP(E50,VIP!$A$2:$O8130,8,FALSE)</f>
        <v>No</v>
      </c>
      <c r="J50" s="109" t="str">
        <f>VLOOKUP(E50,VIP!$A$2:$O8080,8,FALSE)</f>
        <v>No</v>
      </c>
      <c r="K50" s="109" t="str">
        <f>VLOOKUP(E50,VIP!$A$2:$O11654,6,0)</f>
        <v>NO</v>
      </c>
      <c r="L50" s="120" t="s">
        <v>2463</v>
      </c>
      <c r="M50" s="127" t="s">
        <v>2519</v>
      </c>
      <c r="N50" s="116" t="s">
        <v>2482</v>
      </c>
      <c r="O50" s="114" t="s">
        <v>2485</v>
      </c>
      <c r="P50" s="116"/>
      <c r="Q50" s="127">
        <v>44207.436631944445</v>
      </c>
    </row>
    <row r="51" spans="1:17" ht="18" x14ac:dyDescent="0.25">
      <c r="A51" s="86" t="str">
        <f>VLOOKUP(E51,'LISTADO ATM'!$A$2:$C$894,3,0)</f>
        <v>DISTRITO NACIONAL</v>
      </c>
      <c r="B51" s="118">
        <v>335759084</v>
      </c>
      <c r="C51" s="115">
        <v>44205.583773148152</v>
      </c>
      <c r="D51" s="115" t="s">
        <v>2189</v>
      </c>
      <c r="E51" s="110">
        <v>225</v>
      </c>
      <c r="F51" s="86" t="str">
        <f>VLOOKUP(E51,VIP!$A$2:$O11246,2,0)</f>
        <v>DRBR225</v>
      </c>
      <c r="G51" s="109" t="str">
        <f>VLOOKUP(E51,'LISTADO ATM'!$A$2:$B$893,2,0)</f>
        <v xml:space="preserve">ATM S/M Nacional Arroyo Hondo </v>
      </c>
      <c r="H51" s="109" t="str">
        <f>VLOOKUP(E51,VIP!$A$2:$O16167,7,FALSE)</f>
        <v>Si</v>
      </c>
      <c r="I51" s="109" t="str">
        <f>VLOOKUP(E51,VIP!$A$2:$O8132,8,FALSE)</f>
        <v>Si</v>
      </c>
      <c r="J51" s="109" t="str">
        <f>VLOOKUP(E51,VIP!$A$2:$O8082,8,FALSE)</f>
        <v>Si</v>
      </c>
      <c r="K51" s="109" t="str">
        <f>VLOOKUP(E51,VIP!$A$2:$O11656,6,0)</f>
        <v>NO</v>
      </c>
      <c r="L51" s="120" t="s">
        <v>2228</v>
      </c>
      <c r="M51" s="127" t="s">
        <v>2519</v>
      </c>
      <c r="N51" s="116" t="s">
        <v>2482</v>
      </c>
      <c r="O51" s="114" t="s">
        <v>2485</v>
      </c>
      <c r="P51" s="116"/>
      <c r="Q51" s="127">
        <v>44207.436631944445</v>
      </c>
    </row>
    <row r="52" spans="1:17" ht="18" x14ac:dyDescent="0.25">
      <c r="A52" s="86" t="str">
        <f>VLOOKUP(E52,'LISTADO ATM'!$A$2:$C$894,3,0)</f>
        <v>DISTRITO NACIONAL</v>
      </c>
      <c r="B52" s="118">
        <v>335758102</v>
      </c>
      <c r="C52" s="115">
        <v>44204.426423611112</v>
      </c>
      <c r="D52" s="115" t="s">
        <v>2477</v>
      </c>
      <c r="E52" s="110">
        <v>836</v>
      </c>
      <c r="F52" s="86" t="str">
        <f>VLOOKUP(E52,VIP!$A$2:$O11217,2,0)</f>
        <v>DRBR836</v>
      </c>
      <c r="G52" s="109" t="str">
        <f>VLOOKUP(E52,'LISTADO ATM'!$A$2:$B$893,2,0)</f>
        <v xml:space="preserve">ATM UNP Plaza Luperón </v>
      </c>
      <c r="H52" s="109" t="str">
        <f>VLOOKUP(E52,VIP!$A$2:$O16138,7,FALSE)</f>
        <v>Si</v>
      </c>
      <c r="I52" s="109" t="str">
        <f>VLOOKUP(E52,VIP!$A$2:$O8103,8,FALSE)</f>
        <v>Si</v>
      </c>
      <c r="J52" s="109" t="str">
        <f>VLOOKUP(E52,VIP!$A$2:$O8053,8,FALSE)</f>
        <v>Si</v>
      </c>
      <c r="K52" s="109" t="str">
        <f>VLOOKUP(E52,VIP!$A$2:$O11627,6,0)</f>
        <v>NO</v>
      </c>
      <c r="L52" s="120" t="s">
        <v>2495</v>
      </c>
      <c r="M52" s="127" t="s">
        <v>2519</v>
      </c>
      <c r="N52" s="116" t="s">
        <v>2482</v>
      </c>
      <c r="O52" s="114" t="s">
        <v>2484</v>
      </c>
      <c r="P52" s="116"/>
      <c r="Q52" s="127">
        <v>44207.439409722225</v>
      </c>
    </row>
    <row r="53" spans="1:17" ht="18" x14ac:dyDescent="0.25">
      <c r="A53" s="86" t="str">
        <f>VLOOKUP(E53,'LISTADO ATM'!$A$2:$C$894,3,0)</f>
        <v>NORTE</v>
      </c>
      <c r="B53" s="126">
        <v>335759156</v>
      </c>
      <c r="C53" s="115">
        <v>44206.508148148147</v>
      </c>
      <c r="D53" s="115" t="s">
        <v>2190</v>
      </c>
      <c r="E53" s="110">
        <v>720</v>
      </c>
      <c r="F53" s="86" t="str">
        <f>VLOOKUP(E53,VIP!$A$2:$O11292,2,0)</f>
        <v>DRBR12E</v>
      </c>
      <c r="G53" s="109" t="str">
        <f>VLOOKUP(E53,'LISTADO ATM'!$A$2:$B$893,2,0)</f>
        <v xml:space="preserve">ATM OMSA (Santiago) </v>
      </c>
      <c r="H53" s="109" t="str">
        <f>VLOOKUP(E53,VIP!$A$2:$O16213,7,FALSE)</f>
        <v>Si</v>
      </c>
      <c r="I53" s="109" t="str">
        <f>VLOOKUP(E53,VIP!$A$2:$O8178,8,FALSE)</f>
        <v>Si</v>
      </c>
      <c r="J53" s="109" t="str">
        <f>VLOOKUP(E53,VIP!$A$2:$O8128,8,FALSE)</f>
        <v>Si</v>
      </c>
      <c r="K53" s="109" t="str">
        <f>VLOOKUP(E53,VIP!$A$2:$O11702,6,0)</f>
        <v>NO</v>
      </c>
      <c r="L53" s="120" t="s">
        <v>2254</v>
      </c>
      <c r="M53" s="127" t="s">
        <v>2519</v>
      </c>
      <c r="N53" s="116" t="s">
        <v>2482</v>
      </c>
      <c r="O53" s="114" t="s">
        <v>2483</v>
      </c>
      <c r="P53" s="116"/>
      <c r="Q53" s="127">
        <v>44207.440104166664</v>
      </c>
    </row>
    <row r="54" spans="1:17" ht="18" x14ac:dyDescent="0.25">
      <c r="A54" s="86" t="str">
        <f>VLOOKUP(E54,'LISTADO ATM'!$A$2:$C$894,3,0)</f>
        <v>DISTRITO NACIONAL</v>
      </c>
      <c r="B54" s="126">
        <v>335759138</v>
      </c>
      <c r="C54" s="115">
        <v>44206.415868055556</v>
      </c>
      <c r="D54" s="115" t="s">
        <v>2189</v>
      </c>
      <c r="E54" s="110">
        <v>264</v>
      </c>
      <c r="F54" s="86" t="str">
        <f>VLOOKUP(E54,VIP!$A$2:$O11258,2,0)</f>
        <v>DRBR264</v>
      </c>
      <c r="G54" s="109" t="str">
        <f>VLOOKUP(E54,'LISTADO ATM'!$A$2:$B$893,2,0)</f>
        <v xml:space="preserve">ATM S/M Nacional Independencia </v>
      </c>
      <c r="H54" s="109" t="str">
        <f>VLOOKUP(E54,VIP!$A$2:$O16179,7,FALSE)</f>
        <v>Si</v>
      </c>
      <c r="I54" s="109" t="str">
        <f>VLOOKUP(E54,VIP!$A$2:$O8144,8,FALSE)</f>
        <v>Si</v>
      </c>
      <c r="J54" s="109" t="str">
        <f>VLOOKUP(E54,VIP!$A$2:$O8094,8,FALSE)</f>
        <v>Si</v>
      </c>
      <c r="K54" s="109" t="str">
        <f>VLOOKUP(E54,VIP!$A$2:$O11668,6,0)</f>
        <v>SI</v>
      </c>
      <c r="L54" s="120" t="s">
        <v>2228</v>
      </c>
      <c r="M54" s="127" t="s">
        <v>2519</v>
      </c>
      <c r="N54" s="116" t="s">
        <v>2482</v>
      </c>
      <c r="O54" s="114" t="s">
        <v>2485</v>
      </c>
      <c r="P54" s="116"/>
      <c r="Q54" s="127">
        <v>44207.440798611111</v>
      </c>
    </row>
    <row r="55" spans="1:17" ht="18" x14ac:dyDescent="0.25">
      <c r="A55" s="86" t="str">
        <f>VLOOKUP(E55,'LISTADO ATM'!$A$2:$C$894,3,0)</f>
        <v>ESTE</v>
      </c>
      <c r="B55" s="114">
        <v>335759111</v>
      </c>
      <c r="C55" s="115">
        <v>44206.200694444444</v>
      </c>
      <c r="D55" s="115" t="s">
        <v>2189</v>
      </c>
      <c r="E55" s="110">
        <v>795</v>
      </c>
      <c r="F55" s="86" t="str">
        <f>VLOOKUP(E55,VIP!$A$2:$O11250,2,0)</f>
        <v>DRBR795</v>
      </c>
      <c r="G55" s="109" t="str">
        <f>VLOOKUP(E55,'LISTADO ATM'!$A$2:$B$893,2,0)</f>
        <v xml:space="preserve">ATM UNP Guaymate (La Romana) </v>
      </c>
      <c r="H55" s="109" t="str">
        <f>VLOOKUP(E55,VIP!$A$2:$O16171,7,FALSE)</f>
        <v>Si</v>
      </c>
      <c r="I55" s="109" t="str">
        <f>VLOOKUP(E55,VIP!$A$2:$O8136,8,FALSE)</f>
        <v>Si</v>
      </c>
      <c r="J55" s="109" t="str">
        <f>VLOOKUP(E55,VIP!$A$2:$O8086,8,FALSE)</f>
        <v>Si</v>
      </c>
      <c r="K55" s="109" t="str">
        <f>VLOOKUP(E55,VIP!$A$2:$O11660,6,0)</f>
        <v>NO</v>
      </c>
      <c r="L55" s="120" t="s">
        <v>2254</v>
      </c>
      <c r="M55" s="127" t="s">
        <v>2519</v>
      </c>
      <c r="N55" s="116" t="s">
        <v>2482</v>
      </c>
      <c r="O55" s="114" t="s">
        <v>2485</v>
      </c>
      <c r="P55" s="116"/>
      <c r="Q55" s="127">
        <v>44207.442187499997</v>
      </c>
    </row>
    <row r="56" spans="1:17" ht="18" x14ac:dyDescent="0.25">
      <c r="A56" s="86" t="str">
        <f>VLOOKUP(E56,'LISTADO ATM'!$A$2:$C$894,3,0)</f>
        <v>DISTRITO NACIONAL</v>
      </c>
      <c r="B56" s="118">
        <v>335758598</v>
      </c>
      <c r="C56" s="115">
        <v>44204.586863425924</v>
      </c>
      <c r="D56" s="115" t="s">
        <v>2477</v>
      </c>
      <c r="E56" s="110">
        <v>834</v>
      </c>
      <c r="F56" s="86" t="str">
        <f>VLOOKUP(E56,VIP!$A$2:$O11223,2,0)</f>
        <v>DRBR834</v>
      </c>
      <c r="G56" s="109" t="str">
        <f>VLOOKUP(E56,'LISTADO ATM'!$A$2:$B$893,2,0)</f>
        <v xml:space="preserve">ATM Centro Médico Moderno </v>
      </c>
      <c r="H56" s="109" t="str">
        <f>VLOOKUP(E56,VIP!$A$2:$O16144,7,FALSE)</f>
        <v>Si</v>
      </c>
      <c r="I56" s="109" t="str">
        <f>VLOOKUP(E56,VIP!$A$2:$O8109,8,FALSE)</f>
        <v>Si</v>
      </c>
      <c r="J56" s="109" t="str">
        <f>VLOOKUP(E56,VIP!$A$2:$O8059,8,FALSE)</f>
        <v>Si</v>
      </c>
      <c r="K56" s="109" t="str">
        <f>VLOOKUP(E56,VIP!$A$2:$O11633,6,0)</f>
        <v>NO</v>
      </c>
      <c r="L56" s="120" t="s">
        <v>2466</v>
      </c>
      <c r="M56" s="127" t="s">
        <v>2519</v>
      </c>
      <c r="N56" s="116" t="s">
        <v>2482</v>
      </c>
      <c r="O56" s="114" t="s">
        <v>2484</v>
      </c>
      <c r="P56" s="116"/>
      <c r="Q56" s="127">
        <v>44207.442187499997</v>
      </c>
    </row>
    <row r="57" spans="1:17" ht="18" x14ac:dyDescent="0.25">
      <c r="A57" s="86" t="str">
        <f>VLOOKUP(E57,'LISTADO ATM'!$A$2:$C$894,3,0)</f>
        <v>NORTE</v>
      </c>
      <c r="B57" s="126">
        <v>335759136</v>
      </c>
      <c r="C57" s="115">
        <v>44206.414293981485</v>
      </c>
      <c r="D57" s="115" t="s">
        <v>2189</v>
      </c>
      <c r="E57" s="110">
        <v>649</v>
      </c>
      <c r="F57" s="86" t="str">
        <f>VLOOKUP(E57,VIP!$A$2:$O11260,2,0)</f>
        <v>DRBR649</v>
      </c>
      <c r="G57" s="109" t="str">
        <f>VLOOKUP(E57,'LISTADO ATM'!$A$2:$B$893,2,0)</f>
        <v xml:space="preserve">ATM Oficina Galería 56 (San Francisco de Macorís) </v>
      </c>
      <c r="H57" s="109" t="str">
        <f>VLOOKUP(E57,VIP!$A$2:$O16181,7,FALSE)</f>
        <v>Si</v>
      </c>
      <c r="I57" s="109" t="str">
        <f>VLOOKUP(E57,VIP!$A$2:$O8146,8,FALSE)</f>
        <v>Si</v>
      </c>
      <c r="J57" s="109" t="str">
        <f>VLOOKUP(E57,VIP!$A$2:$O8096,8,FALSE)</f>
        <v>Si</v>
      </c>
      <c r="K57" s="109" t="str">
        <f>VLOOKUP(E57,VIP!$A$2:$O11670,6,0)</f>
        <v>SI</v>
      </c>
      <c r="L57" s="120" t="s">
        <v>2463</v>
      </c>
      <c r="M57" s="127" t="s">
        <v>2519</v>
      </c>
      <c r="N57" s="116" t="s">
        <v>2482</v>
      </c>
      <c r="O57" s="114" t="s">
        <v>2485</v>
      </c>
      <c r="P57" s="116"/>
      <c r="Q57" s="127">
        <v>44207.443576388891</v>
      </c>
    </row>
    <row r="58" spans="1:17" ht="18" x14ac:dyDescent="0.25">
      <c r="A58" s="86" t="str">
        <f>VLOOKUP(E58,'LISTADO ATM'!$A$2:$C$894,3,0)</f>
        <v>DISTRITO NACIONAL</v>
      </c>
      <c r="B58" s="118">
        <v>335758707</v>
      </c>
      <c r="C58" s="115">
        <v>44204.618275462963</v>
      </c>
      <c r="D58" s="115" t="s">
        <v>2477</v>
      </c>
      <c r="E58" s="110">
        <v>884</v>
      </c>
      <c r="F58" s="86" t="str">
        <f>VLOOKUP(E58,VIP!$A$2:$O11241,2,0)</f>
        <v>DRBR884</v>
      </c>
      <c r="G58" s="109" t="str">
        <f>VLOOKUP(E58,'LISTADO ATM'!$A$2:$B$893,2,0)</f>
        <v xml:space="preserve">ATM UNP Olé Sabana Perdida </v>
      </c>
      <c r="H58" s="109" t="str">
        <f>VLOOKUP(E58,VIP!$A$2:$O16162,7,FALSE)</f>
        <v>Si</v>
      </c>
      <c r="I58" s="109" t="str">
        <f>VLOOKUP(E58,VIP!$A$2:$O8127,8,FALSE)</f>
        <v>Si</v>
      </c>
      <c r="J58" s="109" t="str">
        <f>VLOOKUP(E58,VIP!$A$2:$O8077,8,FALSE)</f>
        <v>Si</v>
      </c>
      <c r="K58" s="109" t="str">
        <f>VLOOKUP(E58,VIP!$A$2:$O11651,6,0)</f>
        <v>NO</v>
      </c>
      <c r="L58" s="120" t="s">
        <v>2466</v>
      </c>
      <c r="M58" s="127" t="s">
        <v>2519</v>
      </c>
      <c r="N58" s="116" t="s">
        <v>2482</v>
      </c>
      <c r="O58" s="114" t="s">
        <v>2484</v>
      </c>
      <c r="P58" s="116"/>
      <c r="Q58" s="127">
        <v>44207.443576388891</v>
      </c>
    </row>
    <row r="59" spans="1:17" ht="18" x14ac:dyDescent="0.25">
      <c r="A59" s="86" t="str">
        <f>VLOOKUP(E59,'LISTADO ATM'!$A$2:$C$894,3,0)</f>
        <v>DISTRITO NACIONAL</v>
      </c>
      <c r="B59" s="118">
        <v>335758908</v>
      </c>
      <c r="C59" s="115">
        <v>44204.693842592591</v>
      </c>
      <c r="D59" s="115" t="s">
        <v>2477</v>
      </c>
      <c r="E59" s="110">
        <v>607</v>
      </c>
      <c r="F59" s="86" t="str">
        <f>VLOOKUP(E59,VIP!$A$2:$O11231,2,0)</f>
        <v>DRBR607</v>
      </c>
      <c r="G59" s="109" t="str">
        <f>VLOOKUP(E59,'LISTADO ATM'!$A$2:$B$893,2,0)</f>
        <v xml:space="preserve">ATM ONAPI </v>
      </c>
      <c r="H59" s="109" t="str">
        <f>VLOOKUP(E59,VIP!$A$2:$O16152,7,FALSE)</f>
        <v>Si</v>
      </c>
      <c r="I59" s="109" t="str">
        <f>VLOOKUP(E59,VIP!$A$2:$O8117,8,FALSE)</f>
        <v>Si</v>
      </c>
      <c r="J59" s="109" t="str">
        <f>VLOOKUP(E59,VIP!$A$2:$O8067,8,FALSE)</f>
        <v>Si</v>
      </c>
      <c r="K59" s="109" t="str">
        <f>VLOOKUP(E59,VIP!$A$2:$O11641,6,0)</f>
        <v>NO</v>
      </c>
      <c r="L59" s="120" t="s">
        <v>2430</v>
      </c>
      <c r="M59" s="127" t="s">
        <v>2519</v>
      </c>
      <c r="N59" s="116" t="s">
        <v>2482</v>
      </c>
      <c r="O59" s="114" t="s">
        <v>2484</v>
      </c>
      <c r="P59" s="116"/>
      <c r="Q59" s="127">
        <v>44207.44427083333</v>
      </c>
    </row>
    <row r="60" spans="1:17" ht="18" x14ac:dyDescent="0.25">
      <c r="A60" s="86" t="str">
        <f>VLOOKUP(E60,'LISTADO ATM'!$A$2:$C$894,3,0)</f>
        <v>NORTE</v>
      </c>
      <c r="B60" s="118">
        <v>335759069</v>
      </c>
      <c r="C60" s="115">
        <v>44205.486134259256</v>
      </c>
      <c r="D60" s="115" t="s">
        <v>2480</v>
      </c>
      <c r="E60" s="110">
        <v>874</v>
      </c>
      <c r="F60" s="86" t="str">
        <f>VLOOKUP(E60,VIP!$A$2:$O11255,2,0)</f>
        <v>DRBR874</v>
      </c>
      <c r="G60" s="109" t="str">
        <f>VLOOKUP(E60,'LISTADO ATM'!$A$2:$B$893,2,0)</f>
        <v xml:space="preserve">ATM Zona Franca Esperanza II (Mao) </v>
      </c>
      <c r="H60" s="109" t="str">
        <f>VLOOKUP(E60,VIP!$A$2:$O16176,7,FALSE)</f>
        <v>Si</v>
      </c>
      <c r="I60" s="109" t="str">
        <f>VLOOKUP(E60,VIP!$A$2:$O8141,8,FALSE)</f>
        <v>Si</v>
      </c>
      <c r="J60" s="109" t="str">
        <f>VLOOKUP(E60,VIP!$A$2:$O8091,8,FALSE)</f>
        <v>Si</v>
      </c>
      <c r="K60" s="109" t="str">
        <f>VLOOKUP(E60,VIP!$A$2:$O11665,6,0)</f>
        <v>NO</v>
      </c>
      <c r="L60" s="120" t="s">
        <v>2430</v>
      </c>
      <c r="M60" s="127" t="s">
        <v>2519</v>
      </c>
      <c r="N60" s="116" t="s">
        <v>2482</v>
      </c>
      <c r="O60" s="114" t="s">
        <v>2486</v>
      </c>
      <c r="P60" s="116"/>
      <c r="Q60" s="127">
        <v>44207.444965277777</v>
      </c>
    </row>
    <row r="61" spans="1:17" ht="18" x14ac:dyDescent="0.25">
      <c r="A61" s="86" t="str">
        <f>VLOOKUP(E61,'LISTADO ATM'!$A$2:$C$894,3,0)</f>
        <v>DISTRITO NACIONAL</v>
      </c>
      <c r="B61" s="114" t="s">
        <v>2511</v>
      </c>
      <c r="C61" s="115">
        <v>44207.31931712963</v>
      </c>
      <c r="D61" s="115" t="s">
        <v>2189</v>
      </c>
      <c r="E61" s="110">
        <v>884</v>
      </c>
      <c r="F61" s="86" t="str">
        <f>VLOOKUP(E61,VIP!$A$2:$O11326,2,0)</f>
        <v>DRBR884</v>
      </c>
      <c r="G61" s="109" t="str">
        <f>VLOOKUP(E61,'LISTADO ATM'!$A$2:$B$893,2,0)</f>
        <v xml:space="preserve">ATM UNP Olé Sabana Perdida </v>
      </c>
      <c r="H61" s="109" t="str">
        <f>VLOOKUP(E61,VIP!$A$2:$O16247,7,FALSE)</f>
        <v>Si</v>
      </c>
      <c r="I61" s="109" t="str">
        <f>VLOOKUP(E61,VIP!$A$2:$O8212,8,FALSE)</f>
        <v>Si</v>
      </c>
      <c r="J61" s="109" t="str">
        <f>VLOOKUP(E61,VIP!$A$2:$O8162,8,FALSE)</f>
        <v>Si</v>
      </c>
      <c r="K61" s="109" t="str">
        <f>VLOOKUP(E61,VIP!$A$2:$O11736,6,0)</f>
        <v>NO</v>
      </c>
      <c r="L61" s="120" t="s">
        <v>2463</v>
      </c>
      <c r="M61" s="127" t="s">
        <v>2519</v>
      </c>
      <c r="N61" s="116" t="s">
        <v>2482</v>
      </c>
      <c r="O61" s="114" t="s">
        <v>2485</v>
      </c>
      <c r="P61" s="116"/>
      <c r="Q61" s="127">
        <v>44207.44635416667</v>
      </c>
    </row>
    <row r="62" spans="1:17" ht="18" x14ac:dyDescent="0.25">
      <c r="A62" s="86" t="str">
        <f>VLOOKUP(E62,'LISTADO ATM'!$A$2:$C$894,3,0)</f>
        <v>DISTRITO NACIONAL</v>
      </c>
      <c r="B62" s="118">
        <v>335758982</v>
      </c>
      <c r="C62" s="115">
        <v>44204.768831018519</v>
      </c>
      <c r="D62" s="115" t="s">
        <v>2189</v>
      </c>
      <c r="E62" s="110">
        <v>973</v>
      </c>
      <c r="F62" s="86" t="str">
        <f>VLOOKUP(E62,VIP!$A$2:$O11243,2,0)</f>
        <v>DRBR912</v>
      </c>
      <c r="G62" s="109" t="str">
        <f>VLOOKUP(E62,'LISTADO ATM'!$A$2:$B$893,2,0)</f>
        <v xml:space="preserve">ATM Oficina Sabana de la Mar </v>
      </c>
      <c r="H62" s="109" t="str">
        <f>VLOOKUP(E62,VIP!$A$2:$O16164,7,FALSE)</f>
        <v>Si</v>
      </c>
      <c r="I62" s="109" t="str">
        <f>VLOOKUP(E62,VIP!$A$2:$O8129,8,FALSE)</f>
        <v>Si</v>
      </c>
      <c r="J62" s="109" t="str">
        <f>VLOOKUP(E62,VIP!$A$2:$O8079,8,FALSE)</f>
        <v>Si</v>
      </c>
      <c r="K62" s="109" t="str">
        <f>VLOOKUP(E62,VIP!$A$2:$O11653,6,0)</f>
        <v>NO</v>
      </c>
      <c r="L62" s="120" t="s">
        <v>2228</v>
      </c>
      <c r="M62" s="127" t="s">
        <v>2519</v>
      </c>
      <c r="N62" s="116" t="s">
        <v>2482</v>
      </c>
      <c r="O62" s="114" t="s">
        <v>2485</v>
      </c>
      <c r="P62" s="116"/>
      <c r="Q62" s="127">
        <v>44207.476909722223</v>
      </c>
    </row>
    <row r="63" spans="1:17" ht="18" x14ac:dyDescent="0.25">
      <c r="A63" s="86" t="str">
        <f>VLOOKUP(E63,'LISTADO ATM'!$A$2:$C$894,3,0)</f>
        <v>DISTRITO NACIONAL</v>
      </c>
      <c r="B63" s="126">
        <v>335759163</v>
      </c>
      <c r="C63" s="115">
        <v>44206.534675925926</v>
      </c>
      <c r="D63" s="115" t="s">
        <v>2189</v>
      </c>
      <c r="E63" s="110">
        <v>596</v>
      </c>
      <c r="F63" s="86" t="str">
        <f>VLOOKUP(E63,VIP!$A$2:$O11287,2,0)</f>
        <v>DRBR274</v>
      </c>
      <c r="G63" s="109" t="str">
        <f>VLOOKUP(E63,'LISTADO ATM'!$A$2:$B$893,2,0)</f>
        <v xml:space="preserve">ATM Autobanco Malecón Center </v>
      </c>
      <c r="H63" s="109" t="str">
        <f>VLOOKUP(E63,VIP!$A$2:$O16208,7,FALSE)</f>
        <v>Si</v>
      </c>
      <c r="I63" s="109" t="str">
        <f>VLOOKUP(E63,VIP!$A$2:$O8173,8,FALSE)</f>
        <v>Si</v>
      </c>
      <c r="J63" s="109" t="str">
        <f>VLOOKUP(E63,VIP!$A$2:$O8123,8,FALSE)</f>
        <v>Si</v>
      </c>
      <c r="K63" s="109" t="str">
        <f>VLOOKUP(E63,VIP!$A$2:$O11697,6,0)</f>
        <v>NO</v>
      </c>
      <c r="L63" s="120" t="s">
        <v>2463</v>
      </c>
      <c r="M63" s="127" t="s">
        <v>2519</v>
      </c>
      <c r="N63" s="116" t="s">
        <v>2482</v>
      </c>
      <c r="O63" s="114" t="s">
        <v>2485</v>
      </c>
      <c r="P63" s="116"/>
      <c r="Q63" s="127">
        <v>44207.480381944442</v>
      </c>
    </row>
    <row r="64" spans="1:17" ht="18" x14ac:dyDescent="0.25">
      <c r="A64" s="86" t="str">
        <f>VLOOKUP(E64,'LISTADO ATM'!$A$2:$C$894,3,0)</f>
        <v>DISTRITO NACIONAL</v>
      </c>
      <c r="B64" s="126">
        <v>335759132</v>
      </c>
      <c r="C64" s="115">
        <v>44206.390439814815</v>
      </c>
      <c r="D64" s="115" t="s">
        <v>2189</v>
      </c>
      <c r="E64" s="110">
        <v>18</v>
      </c>
      <c r="F64" s="86" t="str">
        <f>VLOOKUP(E64,VIP!$A$2:$O11264,2,0)</f>
        <v>DRBR018</v>
      </c>
      <c r="G64" s="109" t="str">
        <f>VLOOKUP(E64,'LISTADO ATM'!$A$2:$B$893,2,0)</f>
        <v xml:space="preserve">ATM Oficina Haina Occidental I </v>
      </c>
      <c r="H64" s="109" t="str">
        <f>VLOOKUP(E64,VIP!$A$2:$O16185,7,FALSE)</f>
        <v>Si</v>
      </c>
      <c r="I64" s="109" t="str">
        <f>VLOOKUP(E64,VIP!$A$2:$O8150,8,FALSE)</f>
        <v>Si</v>
      </c>
      <c r="J64" s="109" t="str">
        <f>VLOOKUP(E64,VIP!$A$2:$O8100,8,FALSE)</f>
        <v>Si</v>
      </c>
      <c r="K64" s="109" t="str">
        <f>VLOOKUP(E64,VIP!$A$2:$O11674,6,0)</f>
        <v>SI</v>
      </c>
      <c r="L64" s="120" t="s">
        <v>2228</v>
      </c>
      <c r="M64" s="127" t="s">
        <v>2519</v>
      </c>
      <c r="N64" s="116" t="s">
        <v>2482</v>
      </c>
      <c r="O64" s="114" t="s">
        <v>2485</v>
      </c>
      <c r="P64" s="116"/>
      <c r="Q64" s="127">
        <v>44207.483159722222</v>
      </c>
    </row>
    <row r="65" spans="1:17" ht="18" x14ac:dyDescent="0.25">
      <c r="A65" s="86" t="str">
        <f>VLOOKUP(E65,'LISTADO ATM'!$A$2:$C$894,3,0)</f>
        <v>DISTRITO NACIONAL</v>
      </c>
      <c r="B65" s="114" t="s">
        <v>2517</v>
      </c>
      <c r="C65" s="115">
        <v>44207.306712962964</v>
      </c>
      <c r="D65" s="115" t="s">
        <v>2189</v>
      </c>
      <c r="E65" s="110">
        <v>240</v>
      </c>
      <c r="F65" s="86" t="str">
        <f>VLOOKUP(E65,VIP!$A$2:$O11332,2,0)</f>
        <v>DRBR24D</v>
      </c>
      <c r="G65" s="109" t="str">
        <f>VLOOKUP(E65,'LISTADO ATM'!$A$2:$B$893,2,0)</f>
        <v xml:space="preserve">ATM Oficina Carrefour I </v>
      </c>
      <c r="H65" s="109" t="str">
        <f>VLOOKUP(E65,VIP!$A$2:$O16253,7,FALSE)</f>
        <v>Si</v>
      </c>
      <c r="I65" s="109" t="str">
        <f>VLOOKUP(E65,VIP!$A$2:$O8218,8,FALSE)</f>
        <v>Si</v>
      </c>
      <c r="J65" s="109" t="str">
        <f>VLOOKUP(E65,VIP!$A$2:$O8168,8,FALSE)</f>
        <v>Si</v>
      </c>
      <c r="K65" s="109" t="str">
        <f>VLOOKUP(E65,VIP!$A$2:$O11742,6,0)</f>
        <v>SI</v>
      </c>
      <c r="L65" s="120" t="s">
        <v>2228</v>
      </c>
      <c r="M65" s="127" t="s">
        <v>2519</v>
      </c>
      <c r="N65" s="116" t="s">
        <v>2482</v>
      </c>
      <c r="O65" s="114" t="s">
        <v>2485</v>
      </c>
      <c r="P65" s="116"/>
      <c r="Q65" s="127">
        <v>44207.484548611108</v>
      </c>
    </row>
    <row r="66" spans="1:17" ht="18" x14ac:dyDescent="0.25">
      <c r="A66" s="86" t="str">
        <f>VLOOKUP(E66,'LISTADO ATM'!$A$2:$C$894,3,0)</f>
        <v>SUR</v>
      </c>
      <c r="B66" s="114">
        <v>335759175</v>
      </c>
      <c r="C66" s="115">
        <v>44206.919120370374</v>
      </c>
      <c r="D66" s="115" t="s">
        <v>2477</v>
      </c>
      <c r="E66" s="110">
        <v>249</v>
      </c>
      <c r="F66" s="86" t="str">
        <f>VLOOKUP(E66,VIP!$A$2:$O11302,2,0)</f>
        <v>DRBR249</v>
      </c>
      <c r="G66" s="109" t="str">
        <f>VLOOKUP(E66,'LISTADO ATM'!$A$2:$B$893,2,0)</f>
        <v xml:space="preserve">ATM Banco Agrícola Neiba </v>
      </c>
      <c r="H66" s="109" t="str">
        <f>VLOOKUP(E66,VIP!$A$2:$O16223,7,FALSE)</f>
        <v>Si</v>
      </c>
      <c r="I66" s="109" t="str">
        <f>VLOOKUP(E66,VIP!$A$2:$O8188,8,FALSE)</f>
        <v>Si</v>
      </c>
      <c r="J66" s="109" t="str">
        <f>VLOOKUP(E66,VIP!$A$2:$O8138,8,FALSE)</f>
        <v>Si</v>
      </c>
      <c r="K66" s="109" t="str">
        <f>VLOOKUP(E66,VIP!$A$2:$O11712,6,0)</f>
        <v>NO</v>
      </c>
      <c r="L66" s="120" t="s">
        <v>2430</v>
      </c>
      <c r="M66" s="127" t="s">
        <v>2519</v>
      </c>
      <c r="N66" s="116" t="s">
        <v>2482</v>
      </c>
      <c r="O66" s="114" t="s">
        <v>2484</v>
      </c>
      <c r="P66" s="116"/>
      <c r="Q66" s="127">
        <v>44207.488715277781</v>
      </c>
    </row>
    <row r="67" spans="1:17" ht="18" x14ac:dyDescent="0.25">
      <c r="A67" s="86" t="str">
        <f>VLOOKUP(E67,'LISTADO ATM'!$A$2:$C$894,3,0)</f>
        <v>DISTRITO NACIONAL</v>
      </c>
      <c r="B67" s="114" t="s">
        <v>2533</v>
      </c>
      <c r="C67" s="115">
        <v>44207.347222222219</v>
      </c>
      <c r="D67" s="115" t="s">
        <v>2189</v>
      </c>
      <c r="E67" s="110">
        <v>152</v>
      </c>
      <c r="F67" s="86" t="str">
        <f>VLOOKUP(E67,VIP!$A$2:$O11341,2,0)</f>
        <v>DRBR152</v>
      </c>
      <c r="G67" s="109" t="str">
        <f>VLOOKUP(E67,'LISTADO ATM'!$A$2:$B$893,2,0)</f>
        <v xml:space="preserve">ATM Kiosco Megacentro II </v>
      </c>
      <c r="H67" s="109" t="str">
        <f>VLOOKUP(E67,VIP!$A$2:$O16262,7,FALSE)</f>
        <v>Si</v>
      </c>
      <c r="I67" s="109" t="str">
        <f>VLOOKUP(E67,VIP!$A$2:$O8227,8,FALSE)</f>
        <v>Si</v>
      </c>
      <c r="J67" s="109" t="str">
        <f>VLOOKUP(E67,VIP!$A$2:$O8177,8,FALSE)</f>
        <v>Si</v>
      </c>
      <c r="K67" s="109" t="str">
        <f>VLOOKUP(E67,VIP!$A$2:$O11751,6,0)</f>
        <v>NO</v>
      </c>
      <c r="L67" s="120" t="s">
        <v>2228</v>
      </c>
      <c r="M67" s="127" t="s">
        <v>2519</v>
      </c>
      <c r="N67" s="116" t="s">
        <v>2482</v>
      </c>
      <c r="O67" s="114" t="s">
        <v>2485</v>
      </c>
      <c r="P67" s="116"/>
      <c r="Q67" s="127">
        <v>44207.490798611114</v>
      </c>
    </row>
    <row r="68" spans="1:17" ht="18" x14ac:dyDescent="0.25">
      <c r="A68" s="86" t="str">
        <f>VLOOKUP(E68,'LISTADO ATM'!$A$2:$C$894,3,0)</f>
        <v>DISTRITO NACIONAL</v>
      </c>
      <c r="B68" s="118">
        <v>335758987</v>
      </c>
      <c r="C68" s="115">
        <v>44204.7971875</v>
      </c>
      <c r="D68" s="115" t="s">
        <v>2189</v>
      </c>
      <c r="E68" s="110">
        <v>246</v>
      </c>
      <c r="F68" s="86" t="str">
        <f>VLOOKUP(E68,VIP!$A$2:$O11241,2,0)</f>
        <v>DRBR246</v>
      </c>
      <c r="G68" s="109" t="str">
        <f>VLOOKUP(E68,'LISTADO ATM'!$A$2:$B$893,2,0)</f>
        <v xml:space="preserve">ATM Oficina Torre BR (Lobby) </v>
      </c>
      <c r="H68" s="109" t="str">
        <f>VLOOKUP(E68,VIP!$A$2:$O16162,7,FALSE)</f>
        <v>Si</v>
      </c>
      <c r="I68" s="109" t="str">
        <f>VLOOKUP(E68,VIP!$A$2:$O8127,8,FALSE)</f>
        <v>Si</v>
      </c>
      <c r="J68" s="109" t="str">
        <f>VLOOKUP(E68,VIP!$A$2:$O8077,8,FALSE)</f>
        <v>Si</v>
      </c>
      <c r="K68" s="109" t="str">
        <f>VLOOKUP(E68,VIP!$A$2:$O11651,6,0)</f>
        <v>SI</v>
      </c>
      <c r="L68" s="120" t="s">
        <v>2463</v>
      </c>
      <c r="M68" s="127" t="s">
        <v>2519</v>
      </c>
      <c r="N68" s="116" t="s">
        <v>2482</v>
      </c>
      <c r="O68" s="114" t="s">
        <v>2485</v>
      </c>
      <c r="P68" s="116"/>
      <c r="Q68" s="127">
        <v>44207.492881944447</v>
      </c>
    </row>
    <row r="69" spans="1:17" s="88" customFormat="1" ht="18" x14ac:dyDescent="0.25">
      <c r="A69" s="86" t="str">
        <f>VLOOKUP(E69,'LISTADO ATM'!$A$2:$C$894,3,0)</f>
        <v>DISTRITO NACIONAL</v>
      </c>
      <c r="B69" s="126">
        <v>335759158</v>
      </c>
      <c r="C69" s="115">
        <v>44206.509965277779</v>
      </c>
      <c r="D69" s="115" t="s">
        <v>2189</v>
      </c>
      <c r="E69" s="110">
        <v>85</v>
      </c>
      <c r="F69" s="86" t="str">
        <f>VLOOKUP(E69,VIP!$A$2:$O11290,2,0)</f>
        <v>DRBR085</v>
      </c>
      <c r="G69" s="109" t="str">
        <f>VLOOKUP(E69,'LISTADO ATM'!$A$2:$B$893,2,0)</f>
        <v xml:space="preserve">ATM Oficina San Isidro (Fuerza Aérea) </v>
      </c>
      <c r="H69" s="109" t="str">
        <f>VLOOKUP(E69,VIP!$A$2:$O16211,7,FALSE)</f>
        <v>Si</v>
      </c>
      <c r="I69" s="109" t="str">
        <f>VLOOKUP(E69,VIP!$A$2:$O8176,8,FALSE)</f>
        <v>Si</v>
      </c>
      <c r="J69" s="109" t="str">
        <f>VLOOKUP(E69,VIP!$A$2:$O8126,8,FALSE)</f>
        <v>Si</v>
      </c>
      <c r="K69" s="109" t="str">
        <f>VLOOKUP(E69,VIP!$A$2:$O11700,6,0)</f>
        <v>NO</v>
      </c>
      <c r="L69" s="120" t="s">
        <v>2502</v>
      </c>
      <c r="M69" s="127" t="s">
        <v>2519</v>
      </c>
      <c r="N69" s="116" t="s">
        <v>2482</v>
      </c>
      <c r="O69" s="114" t="s">
        <v>2485</v>
      </c>
      <c r="P69" s="116"/>
      <c r="Q69" s="127">
        <v>44207.493576388886</v>
      </c>
    </row>
    <row r="70" spans="1:17" s="88" customFormat="1" ht="18" x14ac:dyDescent="0.25">
      <c r="A70" s="86" t="str">
        <f>VLOOKUP(E70,'LISTADO ATM'!$A$2:$C$894,3,0)</f>
        <v>SUR</v>
      </c>
      <c r="B70" s="126">
        <v>335759162</v>
      </c>
      <c r="C70" s="115">
        <v>44206.527268518519</v>
      </c>
      <c r="D70" s="115" t="s">
        <v>2189</v>
      </c>
      <c r="E70" s="110">
        <v>5</v>
      </c>
      <c r="F70" s="86" t="str">
        <f>VLOOKUP(E70,VIP!$A$2:$O11288,2,0)</f>
        <v>DRBR005</v>
      </c>
      <c r="G70" s="109" t="str">
        <f>VLOOKUP(E70,'LISTADO ATM'!$A$2:$B$893,2,0)</f>
        <v>ATM Oficina Autoservicio Villa Ofelia (San Juan)</v>
      </c>
      <c r="H70" s="109" t="str">
        <f>VLOOKUP(E70,VIP!$A$2:$O16209,7,FALSE)</f>
        <v>Si</v>
      </c>
      <c r="I70" s="109" t="str">
        <f>VLOOKUP(E70,VIP!$A$2:$O8174,8,FALSE)</f>
        <v>Si</v>
      </c>
      <c r="J70" s="109" t="str">
        <f>VLOOKUP(E70,VIP!$A$2:$O8124,8,FALSE)</f>
        <v>Si</v>
      </c>
      <c r="K70" s="109" t="str">
        <f>VLOOKUP(E70,VIP!$A$2:$O11698,6,0)</f>
        <v>NO</v>
      </c>
      <c r="L70" s="120" t="s">
        <v>2502</v>
      </c>
      <c r="M70" s="127" t="s">
        <v>2519</v>
      </c>
      <c r="N70" s="116" t="s">
        <v>2482</v>
      </c>
      <c r="O70" s="114" t="s">
        <v>2485</v>
      </c>
      <c r="P70" s="116"/>
      <c r="Q70" s="127">
        <v>44207.494270833333</v>
      </c>
    </row>
    <row r="71" spans="1:17" s="88" customFormat="1" ht="18" x14ac:dyDescent="0.25">
      <c r="A71" s="86" t="str">
        <f>VLOOKUP(E71,'LISTADO ATM'!$A$2:$C$894,3,0)</f>
        <v>NORTE</v>
      </c>
      <c r="B71" s="114" t="s">
        <v>2514</v>
      </c>
      <c r="C71" s="115">
        <v>44207.313055555554</v>
      </c>
      <c r="D71" s="115" t="s">
        <v>2190</v>
      </c>
      <c r="E71" s="110">
        <v>262</v>
      </c>
      <c r="F71" s="86" t="str">
        <f>VLOOKUP(E71,VIP!$A$2:$O11329,2,0)</f>
        <v>DRBR262</v>
      </c>
      <c r="G71" s="109" t="str">
        <f>VLOOKUP(E71,'LISTADO ATM'!$A$2:$B$893,2,0)</f>
        <v xml:space="preserve">ATM Oficina Obras Públicas (Santiago) </v>
      </c>
      <c r="H71" s="109" t="str">
        <f>VLOOKUP(E71,VIP!$A$2:$O16250,7,FALSE)</f>
        <v>Si</v>
      </c>
      <c r="I71" s="109" t="str">
        <f>VLOOKUP(E71,VIP!$A$2:$O8215,8,FALSE)</f>
        <v>Si</v>
      </c>
      <c r="J71" s="109" t="str">
        <f>VLOOKUP(E71,VIP!$A$2:$O8165,8,FALSE)</f>
        <v>Si</v>
      </c>
      <c r="K71" s="109" t="str">
        <f>VLOOKUP(E71,VIP!$A$2:$O11739,6,0)</f>
        <v>SI</v>
      </c>
      <c r="L71" s="120" t="s">
        <v>2228</v>
      </c>
      <c r="M71" s="127" t="s">
        <v>2519</v>
      </c>
      <c r="N71" s="116" t="s">
        <v>2482</v>
      </c>
      <c r="O71" s="114" t="s">
        <v>2483</v>
      </c>
      <c r="P71" s="116"/>
      <c r="Q71" s="127">
        <v>44207.494270833333</v>
      </c>
    </row>
    <row r="72" spans="1:17" s="88" customFormat="1" ht="18" x14ac:dyDescent="0.25">
      <c r="A72" s="86" t="str">
        <f>VLOOKUP(E72,'LISTADO ATM'!$A$2:$C$894,3,0)</f>
        <v>DISTRITO NACIONAL</v>
      </c>
      <c r="B72" s="114" t="s">
        <v>2513</v>
      </c>
      <c r="C72" s="115">
        <v>44207.313842592594</v>
      </c>
      <c r="D72" s="115" t="s">
        <v>2189</v>
      </c>
      <c r="E72" s="110">
        <v>915</v>
      </c>
      <c r="F72" s="86" t="str">
        <f>VLOOKUP(E72,VIP!$A$2:$O11328,2,0)</f>
        <v>DRBR24F</v>
      </c>
      <c r="G72" s="109" t="str">
        <f>VLOOKUP(E72,'LISTADO ATM'!$A$2:$B$893,2,0)</f>
        <v xml:space="preserve">ATM Multicentro La Sirena Aut. Duarte </v>
      </c>
      <c r="H72" s="109" t="str">
        <f>VLOOKUP(E72,VIP!$A$2:$O16249,7,FALSE)</f>
        <v>Si</v>
      </c>
      <c r="I72" s="109" t="str">
        <f>VLOOKUP(E72,VIP!$A$2:$O8214,8,FALSE)</f>
        <v>Si</v>
      </c>
      <c r="J72" s="109" t="str">
        <f>VLOOKUP(E72,VIP!$A$2:$O8164,8,FALSE)</f>
        <v>Si</v>
      </c>
      <c r="K72" s="109" t="str">
        <f>VLOOKUP(E72,VIP!$A$2:$O11738,6,0)</f>
        <v>SI</v>
      </c>
      <c r="L72" s="120" t="s">
        <v>2228</v>
      </c>
      <c r="M72" s="127" t="s">
        <v>2519</v>
      </c>
      <c r="N72" s="116" t="s">
        <v>2482</v>
      </c>
      <c r="O72" s="114" t="s">
        <v>2485</v>
      </c>
      <c r="P72" s="116"/>
      <c r="Q72" s="127">
        <v>44207.494270833333</v>
      </c>
    </row>
    <row r="73" spans="1:17" s="88" customFormat="1" ht="18" x14ac:dyDescent="0.25">
      <c r="A73" s="86" t="str">
        <f>VLOOKUP(E73,'LISTADO ATM'!$A$2:$C$894,3,0)</f>
        <v>NORTE</v>
      </c>
      <c r="B73" s="114" t="s">
        <v>2527</v>
      </c>
      <c r="C73" s="115">
        <v>44207.375636574077</v>
      </c>
      <c r="D73" s="115" t="s">
        <v>2190</v>
      </c>
      <c r="E73" s="110">
        <v>261</v>
      </c>
      <c r="F73" s="86" t="str">
        <f>VLOOKUP(E73,VIP!$A$2:$O11334,2,0)</f>
        <v>DRBR261</v>
      </c>
      <c r="G73" s="109" t="str">
        <f>VLOOKUP(E73,'LISTADO ATM'!$A$2:$B$893,2,0)</f>
        <v xml:space="preserve">ATM UNP Aeropuerto Cibao (Santiago) </v>
      </c>
      <c r="H73" s="109" t="str">
        <f>VLOOKUP(E73,VIP!$A$2:$O16255,7,FALSE)</f>
        <v>Si</v>
      </c>
      <c r="I73" s="109" t="str">
        <f>VLOOKUP(E73,VIP!$A$2:$O8220,8,FALSE)</f>
        <v>Si</v>
      </c>
      <c r="J73" s="109" t="str">
        <f>VLOOKUP(E73,VIP!$A$2:$O8170,8,FALSE)</f>
        <v>Si</v>
      </c>
      <c r="K73" s="109" t="str">
        <f>VLOOKUP(E73,VIP!$A$2:$O11744,6,0)</f>
        <v>NO</v>
      </c>
      <c r="L73" s="120" t="s">
        <v>2228</v>
      </c>
      <c r="M73" s="127" t="s">
        <v>2519</v>
      </c>
      <c r="N73" s="116" t="s">
        <v>2482</v>
      </c>
      <c r="O73" s="114" t="s">
        <v>2483</v>
      </c>
      <c r="P73" s="116"/>
      <c r="Q73" s="127">
        <v>44207.49496527778</v>
      </c>
    </row>
    <row r="74" spans="1:17" s="88" customFormat="1" ht="18" x14ac:dyDescent="0.25">
      <c r="A74" s="86" t="str">
        <f>VLOOKUP(E74,'LISTADO ATM'!$A$2:$C$894,3,0)</f>
        <v>ESTE</v>
      </c>
      <c r="B74" s="118">
        <v>335759060</v>
      </c>
      <c r="C74" s="115">
        <v>44205.443495370368</v>
      </c>
      <c r="D74" s="115" t="s">
        <v>2500</v>
      </c>
      <c r="E74" s="110">
        <v>742</v>
      </c>
      <c r="F74" s="86" t="str">
        <f>VLOOKUP(E74,VIP!$A$2:$O11242,2,0)</f>
        <v>DRBR990</v>
      </c>
      <c r="G74" s="109" t="str">
        <f>VLOOKUP(E74,'LISTADO ATM'!$A$2:$B$893,2,0)</f>
        <v xml:space="preserve">ATM Oficina Plaza del Rey (La Romana) </v>
      </c>
      <c r="H74" s="109" t="str">
        <f>VLOOKUP(E74,VIP!$A$2:$O16163,7,FALSE)</f>
        <v>Si</v>
      </c>
      <c r="I74" s="109" t="str">
        <f>VLOOKUP(E74,VIP!$A$2:$O8128,8,FALSE)</f>
        <v>Si</v>
      </c>
      <c r="J74" s="109" t="str">
        <f>VLOOKUP(E74,VIP!$A$2:$O8078,8,FALSE)</f>
        <v>Si</v>
      </c>
      <c r="K74" s="109" t="str">
        <f>VLOOKUP(E74,VIP!$A$2:$O11652,6,0)</f>
        <v>NO</v>
      </c>
      <c r="L74" s="120" t="s">
        <v>2430</v>
      </c>
      <c r="M74" s="127" t="s">
        <v>2519</v>
      </c>
      <c r="N74" s="116" t="s">
        <v>2482</v>
      </c>
      <c r="O74" s="114" t="s">
        <v>2499</v>
      </c>
      <c r="P74" s="116"/>
      <c r="Q74" s="127">
        <v>44207.49496527778</v>
      </c>
    </row>
    <row r="75" spans="1:17" s="88" customFormat="1" ht="18" x14ac:dyDescent="0.25">
      <c r="A75" s="86" t="str">
        <f>VLOOKUP(E75,'LISTADO ATM'!$A$2:$C$894,3,0)</f>
        <v>DISTRITO NACIONAL</v>
      </c>
      <c r="B75" s="114" t="s">
        <v>2539</v>
      </c>
      <c r="C75" s="115">
        <v>44207.325706018521</v>
      </c>
      <c r="D75" s="115" t="s">
        <v>2500</v>
      </c>
      <c r="E75" s="110">
        <v>911</v>
      </c>
      <c r="F75" s="86" t="str">
        <f>VLOOKUP(E75,VIP!$A$2:$O11347,2,0)</f>
        <v>DRBR911</v>
      </c>
      <c r="G75" s="109" t="str">
        <f>VLOOKUP(E75,'LISTADO ATM'!$A$2:$B$893,2,0)</f>
        <v xml:space="preserve">ATM Oficina Venezuela II </v>
      </c>
      <c r="H75" s="109" t="str">
        <f>VLOOKUP(E75,VIP!$A$2:$O16268,7,FALSE)</f>
        <v>Si</v>
      </c>
      <c r="I75" s="109" t="str">
        <f>VLOOKUP(E75,VIP!$A$2:$O8233,8,FALSE)</f>
        <v>Si</v>
      </c>
      <c r="J75" s="109" t="str">
        <f>VLOOKUP(E75,VIP!$A$2:$O8183,8,FALSE)</f>
        <v>Si</v>
      </c>
      <c r="K75" s="109" t="str">
        <f>VLOOKUP(E75,VIP!$A$2:$O11757,6,0)</f>
        <v>SI</v>
      </c>
      <c r="L75" s="120" t="s">
        <v>2466</v>
      </c>
      <c r="M75" s="127" t="s">
        <v>2519</v>
      </c>
      <c r="N75" s="116" t="s">
        <v>2482</v>
      </c>
      <c r="O75" s="114" t="s">
        <v>2499</v>
      </c>
      <c r="P75" s="116"/>
      <c r="Q75" s="127">
        <v>44207.49496527778</v>
      </c>
    </row>
    <row r="76" spans="1:17" s="88" customFormat="1" ht="18" x14ac:dyDescent="0.25">
      <c r="A76" s="86" t="str">
        <f>VLOOKUP(E76,'LISTADO ATM'!$A$2:$C$894,3,0)</f>
        <v>NORTE</v>
      </c>
      <c r="B76" s="118">
        <v>335758066</v>
      </c>
      <c r="C76" s="115">
        <v>44204.413900462961</v>
      </c>
      <c r="D76" s="115" t="s">
        <v>2480</v>
      </c>
      <c r="E76" s="110">
        <v>990</v>
      </c>
      <c r="F76" s="86" t="str">
        <f>VLOOKUP(E76,VIP!$A$2:$O11218,2,0)</f>
        <v>DRBR742</v>
      </c>
      <c r="G76" s="109" t="str">
        <f>VLOOKUP(E76,'LISTADO ATM'!$A$2:$B$893,2,0)</f>
        <v xml:space="preserve">ATM Autoservicio Bonao II </v>
      </c>
      <c r="H76" s="109" t="str">
        <f>VLOOKUP(E76,VIP!$A$2:$O16139,7,FALSE)</f>
        <v>Si</v>
      </c>
      <c r="I76" s="109" t="str">
        <f>VLOOKUP(E76,VIP!$A$2:$O8104,8,FALSE)</f>
        <v>Si</v>
      </c>
      <c r="J76" s="109" t="str">
        <f>VLOOKUP(E76,VIP!$A$2:$O8054,8,FALSE)</f>
        <v>Si</v>
      </c>
      <c r="K76" s="109" t="str">
        <f>VLOOKUP(E76,VIP!$A$2:$O11628,6,0)</f>
        <v>NO</v>
      </c>
      <c r="L76" s="120" t="s">
        <v>2496</v>
      </c>
      <c r="M76" s="127" t="s">
        <v>2519</v>
      </c>
      <c r="N76" s="116" t="s">
        <v>2482</v>
      </c>
      <c r="O76" s="114" t="s">
        <v>2486</v>
      </c>
      <c r="P76" s="116"/>
      <c r="Q76" s="127">
        <v>44207.496354166666</v>
      </c>
    </row>
    <row r="77" spans="1:17" s="88" customFormat="1" ht="18" x14ac:dyDescent="0.25">
      <c r="A77" s="86" t="str">
        <f>VLOOKUP(E77,'LISTADO ATM'!$A$2:$C$894,3,0)</f>
        <v>DISTRITO NACIONAL</v>
      </c>
      <c r="B77" s="114" t="s">
        <v>2522</v>
      </c>
      <c r="C77" s="115">
        <v>44207.42528935185</v>
      </c>
      <c r="D77" s="115" t="s">
        <v>2477</v>
      </c>
      <c r="E77" s="110">
        <v>32</v>
      </c>
      <c r="F77" s="86" t="str">
        <f>VLOOKUP(E77,VIP!$A$2:$O11329,2,0)</f>
        <v>DRBR032</v>
      </c>
      <c r="G77" s="109" t="str">
        <f>VLOOKUP(E77,'LISTADO ATM'!$A$2:$B$893,2,0)</f>
        <v xml:space="preserve">ATM Oficina San Martín II </v>
      </c>
      <c r="H77" s="109" t="str">
        <f>VLOOKUP(E77,VIP!$A$2:$O16250,7,FALSE)</f>
        <v>Si</v>
      </c>
      <c r="I77" s="109" t="str">
        <f>VLOOKUP(E77,VIP!$A$2:$O8215,8,FALSE)</f>
        <v>Si</v>
      </c>
      <c r="J77" s="109" t="str">
        <f>VLOOKUP(E77,VIP!$A$2:$O8165,8,FALSE)</f>
        <v>Si</v>
      </c>
      <c r="K77" s="109" t="str">
        <f>VLOOKUP(E77,VIP!$A$2:$O11739,6,0)</f>
        <v>NO</v>
      </c>
      <c r="L77" s="120" t="s">
        <v>2466</v>
      </c>
      <c r="M77" s="127" t="s">
        <v>2519</v>
      </c>
      <c r="N77" s="116" t="s">
        <v>2482</v>
      </c>
      <c r="O77" s="114" t="s">
        <v>2484</v>
      </c>
      <c r="P77" s="116"/>
      <c r="Q77" s="127">
        <v>44207.497743055559</v>
      </c>
    </row>
    <row r="78" spans="1:17" s="88" customFormat="1" ht="18" x14ac:dyDescent="0.25">
      <c r="A78" s="86" t="str">
        <f>VLOOKUP(E78,'LISTADO ATM'!$A$2:$C$894,3,0)</f>
        <v>DISTRITO NACIONAL</v>
      </c>
      <c r="B78" s="118">
        <v>335759075</v>
      </c>
      <c r="C78" s="115">
        <v>44205.546805555554</v>
      </c>
      <c r="D78" s="115" t="s">
        <v>2189</v>
      </c>
      <c r="E78" s="110">
        <v>966</v>
      </c>
      <c r="F78" s="86" t="str">
        <f>VLOOKUP(E78,VIP!$A$2:$O11252,2,0)</f>
        <v>DRBR966</v>
      </c>
      <c r="G78" s="109" t="str">
        <f>VLOOKUP(E78,'LISTADO ATM'!$A$2:$B$893,2,0)</f>
        <v>ATM Centro Medico Real</v>
      </c>
      <c r="H78" s="109" t="str">
        <f>VLOOKUP(E78,VIP!$A$2:$O16173,7,FALSE)</f>
        <v>Si</v>
      </c>
      <c r="I78" s="109" t="str">
        <f>VLOOKUP(E78,VIP!$A$2:$O8138,8,FALSE)</f>
        <v>Si</v>
      </c>
      <c r="J78" s="109" t="str">
        <f>VLOOKUP(E78,VIP!$A$2:$O8088,8,FALSE)</f>
        <v>Si</v>
      </c>
      <c r="K78" s="109" t="str">
        <f>VLOOKUP(E78,VIP!$A$2:$O11662,6,0)</f>
        <v>NO</v>
      </c>
      <c r="L78" s="120" t="s">
        <v>2463</v>
      </c>
      <c r="M78" s="127" t="s">
        <v>2519</v>
      </c>
      <c r="N78" s="116" t="s">
        <v>2482</v>
      </c>
      <c r="O78" s="114" t="s">
        <v>2485</v>
      </c>
      <c r="P78" s="116"/>
      <c r="Q78" s="127">
        <v>44207.497743055559</v>
      </c>
    </row>
    <row r="79" spans="1:17" s="88" customFormat="1" ht="18" x14ac:dyDescent="0.25">
      <c r="A79" s="86" t="str">
        <f>VLOOKUP(E79,'LISTADO ATM'!$A$2:$C$894,3,0)</f>
        <v>DISTRITO NACIONAL</v>
      </c>
      <c r="B79" s="118">
        <v>335758497</v>
      </c>
      <c r="C79" s="115">
        <v>44204.536122685182</v>
      </c>
      <c r="D79" s="115" t="s">
        <v>2477</v>
      </c>
      <c r="E79" s="110">
        <v>165</v>
      </c>
      <c r="F79" s="86" t="str">
        <f>VLOOKUP(E79,VIP!$A$2:$O11222,2,0)</f>
        <v>DRBR165</v>
      </c>
      <c r="G79" s="109" t="str">
        <f>VLOOKUP(E79,'LISTADO ATM'!$A$2:$B$893,2,0)</f>
        <v>ATM Autoservicio Megacentro</v>
      </c>
      <c r="H79" s="109" t="str">
        <f>VLOOKUP(E79,VIP!$A$2:$O16143,7,FALSE)</f>
        <v>Si</v>
      </c>
      <c r="I79" s="109" t="str">
        <f>VLOOKUP(E79,VIP!$A$2:$O8108,8,FALSE)</f>
        <v>Si</v>
      </c>
      <c r="J79" s="109" t="str">
        <f>VLOOKUP(E79,VIP!$A$2:$O8058,8,FALSE)</f>
        <v>Si</v>
      </c>
      <c r="K79" s="109" t="str">
        <f>VLOOKUP(E79,VIP!$A$2:$O11632,6,0)</f>
        <v>SI</v>
      </c>
      <c r="L79" s="120" t="s">
        <v>2430</v>
      </c>
      <c r="M79" s="127" t="s">
        <v>2519</v>
      </c>
      <c r="N79" s="116" t="s">
        <v>2482</v>
      </c>
      <c r="O79" s="114" t="s">
        <v>2484</v>
      </c>
      <c r="P79" s="116"/>
      <c r="Q79" s="127">
        <v>44207.498437499999</v>
      </c>
    </row>
    <row r="80" spans="1:17" s="88" customFormat="1" ht="18" x14ac:dyDescent="0.25">
      <c r="A80" s="86" t="str">
        <f>VLOOKUP(E80,'LISTADO ATM'!$A$2:$C$894,3,0)</f>
        <v>DISTRITO NACIONAL</v>
      </c>
      <c r="B80" s="114" t="s">
        <v>2525</v>
      </c>
      <c r="C80" s="115">
        <v>44207.406956018516</v>
      </c>
      <c r="D80" s="115" t="s">
        <v>2477</v>
      </c>
      <c r="E80" s="110">
        <v>826</v>
      </c>
      <c r="F80" s="86" t="str">
        <f>VLOOKUP(E80,VIP!$A$2:$O11332,2,0)</f>
        <v>DRBR826</v>
      </c>
      <c r="G80" s="109" t="str">
        <f>VLOOKUP(E80,'LISTADO ATM'!$A$2:$B$893,2,0)</f>
        <v xml:space="preserve">ATM Oficina Diamond Plaza II </v>
      </c>
      <c r="H80" s="109" t="str">
        <f>VLOOKUP(E80,VIP!$A$2:$O16253,7,FALSE)</f>
        <v>Si</v>
      </c>
      <c r="I80" s="109" t="str">
        <f>VLOOKUP(E80,VIP!$A$2:$O8218,8,FALSE)</f>
        <v>Si</v>
      </c>
      <c r="J80" s="109" t="str">
        <f>VLOOKUP(E80,VIP!$A$2:$O8168,8,FALSE)</f>
        <v>Si</v>
      </c>
      <c r="K80" s="109" t="str">
        <f>VLOOKUP(E80,VIP!$A$2:$O11742,6,0)</f>
        <v>NO</v>
      </c>
      <c r="L80" s="120" t="s">
        <v>2466</v>
      </c>
      <c r="M80" s="127" t="s">
        <v>2519</v>
      </c>
      <c r="N80" s="116" t="s">
        <v>2482</v>
      </c>
      <c r="O80" s="114" t="s">
        <v>2484</v>
      </c>
      <c r="P80" s="116"/>
      <c r="Q80" s="127">
        <v>44207.498437499999</v>
      </c>
    </row>
    <row r="81" spans="1:17" s="88" customFormat="1" ht="18" x14ac:dyDescent="0.25">
      <c r="A81" s="86" t="str">
        <f>VLOOKUP(E81,'LISTADO ATM'!$A$2:$C$894,3,0)</f>
        <v>DISTRITO NACIONAL</v>
      </c>
      <c r="B81" s="126">
        <v>335759155</v>
      </c>
      <c r="C81" s="115">
        <v>44206.496203703704</v>
      </c>
      <c r="D81" s="115" t="s">
        <v>2500</v>
      </c>
      <c r="E81" s="110">
        <v>883</v>
      </c>
      <c r="F81" s="86" t="str">
        <f>VLOOKUP(E81,VIP!$A$2:$O11293,2,0)</f>
        <v>DRBR883</v>
      </c>
      <c r="G81" s="109" t="str">
        <f>VLOOKUP(E81,'LISTADO ATM'!$A$2:$B$893,2,0)</f>
        <v xml:space="preserve">ATM Oficina Filadelfia Plaza </v>
      </c>
      <c r="H81" s="109" t="str">
        <f>VLOOKUP(E81,VIP!$A$2:$O16214,7,FALSE)</f>
        <v>Si</v>
      </c>
      <c r="I81" s="109" t="str">
        <f>VLOOKUP(E81,VIP!$A$2:$O8179,8,FALSE)</f>
        <v>Si</v>
      </c>
      <c r="J81" s="109" t="str">
        <f>VLOOKUP(E81,VIP!$A$2:$O8129,8,FALSE)</f>
        <v>Si</v>
      </c>
      <c r="K81" s="109" t="str">
        <f>VLOOKUP(E81,VIP!$A$2:$O11703,6,0)</f>
        <v>NO</v>
      </c>
      <c r="L81" s="120" t="s">
        <v>2430</v>
      </c>
      <c r="M81" s="127" t="s">
        <v>2519</v>
      </c>
      <c r="N81" s="116" t="s">
        <v>2482</v>
      </c>
      <c r="O81" s="114" t="s">
        <v>2499</v>
      </c>
      <c r="P81" s="116"/>
      <c r="Q81" s="127">
        <v>44207.499826388892</v>
      </c>
    </row>
    <row r="82" spans="1:17" s="88" customFormat="1" ht="18" x14ac:dyDescent="0.25">
      <c r="A82" s="86" t="str">
        <f>VLOOKUP(E82,'LISTADO ATM'!$A$2:$C$894,3,0)</f>
        <v>DISTRITO NACIONAL</v>
      </c>
      <c r="B82" s="114" t="s">
        <v>2531</v>
      </c>
      <c r="C82" s="115">
        <v>44207.362893518519</v>
      </c>
      <c r="D82" s="115" t="s">
        <v>2477</v>
      </c>
      <c r="E82" s="110">
        <v>931</v>
      </c>
      <c r="F82" s="86" t="str">
        <f>VLOOKUP(E82,VIP!$A$2:$O11338,2,0)</f>
        <v>DRBR24N</v>
      </c>
      <c r="G82" s="109" t="str">
        <f>VLOOKUP(E82,'LISTADO ATM'!$A$2:$B$893,2,0)</f>
        <v xml:space="preserve">ATM Autobanco Luperón I </v>
      </c>
      <c r="H82" s="109" t="str">
        <f>VLOOKUP(E82,VIP!$A$2:$O16259,7,FALSE)</f>
        <v>Si</v>
      </c>
      <c r="I82" s="109" t="str">
        <f>VLOOKUP(E82,VIP!$A$2:$O8224,8,FALSE)</f>
        <v>Si</v>
      </c>
      <c r="J82" s="109" t="str">
        <f>VLOOKUP(E82,VIP!$A$2:$O8174,8,FALSE)</f>
        <v>Si</v>
      </c>
      <c r="K82" s="109" t="str">
        <f>VLOOKUP(E82,VIP!$A$2:$O11748,6,0)</f>
        <v>NO</v>
      </c>
      <c r="L82" s="120" t="s">
        <v>2430</v>
      </c>
      <c r="M82" s="127" t="s">
        <v>2519</v>
      </c>
      <c r="N82" s="116" t="s">
        <v>2482</v>
      </c>
      <c r="O82" s="114" t="s">
        <v>2484</v>
      </c>
      <c r="P82" s="116"/>
      <c r="Q82" s="127">
        <v>44207.499826388892</v>
      </c>
    </row>
    <row r="83" spans="1:17" s="88" customFormat="1" ht="18" x14ac:dyDescent="0.25">
      <c r="A83" s="86" t="str">
        <f>VLOOKUP(E83,'LISTADO ATM'!$A$2:$C$894,3,0)</f>
        <v>DISTRITO NACIONAL</v>
      </c>
      <c r="B83" s="114" t="s">
        <v>2523</v>
      </c>
      <c r="C83" s="115">
        <v>44207.419398148151</v>
      </c>
      <c r="D83" s="115" t="s">
        <v>2477</v>
      </c>
      <c r="E83" s="110">
        <v>415</v>
      </c>
      <c r="F83" s="86" t="str">
        <f>VLOOKUP(E83,VIP!$A$2:$O11330,2,0)</f>
        <v>DRBR415</v>
      </c>
      <c r="G83" s="109" t="str">
        <f>VLOOKUP(E83,'LISTADO ATM'!$A$2:$B$893,2,0)</f>
        <v xml:space="preserve">ATM Autobanco San Martín I </v>
      </c>
      <c r="H83" s="109" t="str">
        <f>VLOOKUP(E83,VIP!$A$2:$O16251,7,FALSE)</f>
        <v>Si</v>
      </c>
      <c r="I83" s="109" t="str">
        <f>VLOOKUP(E83,VIP!$A$2:$O8216,8,FALSE)</f>
        <v>Si</v>
      </c>
      <c r="J83" s="109" t="str">
        <f>VLOOKUP(E83,VIP!$A$2:$O8166,8,FALSE)</f>
        <v>Si</v>
      </c>
      <c r="K83" s="109" t="str">
        <f>VLOOKUP(E83,VIP!$A$2:$O11740,6,0)</f>
        <v>NO</v>
      </c>
      <c r="L83" s="120" t="s">
        <v>2430</v>
      </c>
      <c r="M83" s="127" t="s">
        <v>2519</v>
      </c>
      <c r="N83" s="116" t="s">
        <v>2482</v>
      </c>
      <c r="O83" s="114" t="s">
        <v>2484</v>
      </c>
      <c r="P83" s="116"/>
      <c r="Q83" s="127">
        <v>44207.501215277778</v>
      </c>
    </row>
    <row r="84" spans="1:17" s="88" customFormat="1" ht="18" x14ac:dyDescent="0.25">
      <c r="A84" s="86" t="str">
        <f>VLOOKUP(E84,'LISTADO ATM'!$A$2:$C$894,3,0)</f>
        <v>ESTE</v>
      </c>
      <c r="B84" s="114" t="s">
        <v>2538</v>
      </c>
      <c r="C84" s="115">
        <v>44207.333564814813</v>
      </c>
      <c r="D84" s="115" t="s">
        <v>2500</v>
      </c>
      <c r="E84" s="110">
        <v>912</v>
      </c>
      <c r="F84" s="86" t="str">
        <f>VLOOKUP(E84,VIP!$A$2:$O11346,2,0)</f>
        <v>DRBR973</v>
      </c>
      <c r="G84" s="109" t="str">
        <f>VLOOKUP(E84,'LISTADO ATM'!$A$2:$B$893,2,0)</f>
        <v xml:space="preserve">ATM Oficina San Pedro II </v>
      </c>
      <c r="H84" s="109" t="str">
        <f>VLOOKUP(E84,VIP!$A$2:$O16267,7,FALSE)</f>
        <v>Si</v>
      </c>
      <c r="I84" s="109" t="str">
        <f>VLOOKUP(E84,VIP!$A$2:$O8232,8,FALSE)</f>
        <v>Si</v>
      </c>
      <c r="J84" s="109" t="str">
        <f>VLOOKUP(E84,VIP!$A$2:$O8182,8,FALSE)</f>
        <v>Si</v>
      </c>
      <c r="K84" s="109" t="str">
        <f>VLOOKUP(E84,VIP!$A$2:$O11756,6,0)</f>
        <v>SI</v>
      </c>
      <c r="L84" s="120" t="s">
        <v>2430</v>
      </c>
      <c r="M84" s="127" t="s">
        <v>2519</v>
      </c>
      <c r="N84" s="116" t="s">
        <v>2482</v>
      </c>
      <c r="O84" s="114" t="s">
        <v>2499</v>
      </c>
      <c r="P84" s="116"/>
      <c r="Q84" s="127">
        <v>44207.501215277778</v>
      </c>
    </row>
    <row r="85" spans="1:17" s="88" customFormat="1" ht="18" x14ac:dyDescent="0.25">
      <c r="A85" s="86" t="str">
        <f>VLOOKUP(E85,'LISTADO ATM'!$A$2:$C$894,3,0)</f>
        <v>NORTE</v>
      </c>
      <c r="B85" s="114" t="s">
        <v>2521</v>
      </c>
      <c r="C85" s="115">
        <v>44207.427881944444</v>
      </c>
      <c r="D85" s="115" t="s">
        <v>2480</v>
      </c>
      <c r="E85" s="110">
        <v>807</v>
      </c>
      <c r="F85" s="86" t="str">
        <f>VLOOKUP(E85,VIP!$A$2:$O11328,2,0)</f>
        <v>DRBR207</v>
      </c>
      <c r="G85" s="109" t="str">
        <f>VLOOKUP(E85,'LISTADO ATM'!$A$2:$B$893,2,0)</f>
        <v xml:space="preserve">ATM S/M Morel (Mao) </v>
      </c>
      <c r="H85" s="109" t="str">
        <f>VLOOKUP(E85,VIP!$A$2:$O16249,7,FALSE)</f>
        <v>Si</v>
      </c>
      <c r="I85" s="109" t="str">
        <f>VLOOKUP(E85,VIP!$A$2:$O8214,8,FALSE)</f>
        <v>Si</v>
      </c>
      <c r="J85" s="109" t="str">
        <f>VLOOKUP(E85,VIP!$A$2:$O8164,8,FALSE)</f>
        <v>Si</v>
      </c>
      <c r="K85" s="109" t="str">
        <f>VLOOKUP(E85,VIP!$A$2:$O11738,6,0)</f>
        <v>SI</v>
      </c>
      <c r="L85" s="120" t="s">
        <v>2430</v>
      </c>
      <c r="M85" s="127" t="s">
        <v>2519</v>
      </c>
      <c r="N85" s="116" t="s">
        <v>2482</v>
      </c>
      <c r="O85" s="114" t="s">
        <v>2486</v>
      </c>
      <c r="P85" s="116"/>
      <c r="Q85" s="127">
        <v>44207.501909722225</v>
      </c>
    </row>
    <row r="86" spans="1:17" s="88" customFormat="1" ht="18" x14ac:dyDescent="0.25">
      <c r="A86" s="86" t="str">
        <f>VLOOKUP(E86,'LISTADO ATM'!$A$2:$C$894,3,0)</f>
        <v>DISTRITO NACIONAL</v>
      </c>
      <c r="B86" s="118">
        <v>335758790</v>
      </c>
      <c r="C86" s="115">
        <v>44204.652175925927</v>
      </c>
      <c r="D86" s="115" t="s">
        <v>2189</v>
      </c>
      <c r="E86" s="110">
        <v>212</v>
      </c>
      <c r="F86" s="86" t="str">
        <f>VLOOKUP(E86,VIP!$A$2:$O11237,2,0)</f>
        <v>DRBR212</v>
      </c>
      <c r="G86" s="109" t="str">
        <f>VLOOKUP(E86,'LISTADO ATM'!$A$2:$B$893,2,0)</f>
        <v>ATM Universidad Nacional Evangélica (Santo Domingo)</v>
      </c>
      <c r="H86" s="109" t="str">
        <f>VLOOKUP(E86,VIP!$A$2:$O16158,7,FALSE)</f>
        <v>Si</v>
      </c>
      <c r="I86" s="109" t="str">
        <f>VLOOKUP(E86,VIP!$A$2:$O8123,8,FALSE)</f>
        <v>No</v>
      </c>
      <c r="J86" s="109" t="str">
        <f>VLOOKUP(E86,VIP!$A$2:$O8073,8,FALSE)</f>
        <v>No</v>
      </c>
      <c r="K86" s="109" t="str">
        <f>VLOOKUP(E86,VIP!$A$2:$O11647,6,0)</f>
        <v>NO</v>
      </c>
      <c r="L86" s="120" t="s">
        <v>2463</v>
      </c>
      <c r="M86" s="127" t="s">
        <v>2519</v>
      </c>
      <c r="N86" s="116" t="s">
        <v>2488</v>
      </c>
      <c r="O86" s="114" t="s">
        <v>2485</v>
      </c>
      <c r="P86" s="116"/>
      <c r="Q86" s="127">
        <v>44207.503298611111</v>
      </c>
    </row>
    <row r="87" spans="1:17" ht="18" x14ac:dyDescent="0.25">
      <c r="A87" s="86" t="str">
        <f>VLOOKUP(E87,'LISTADO ATM'!$A$2:$C$894,3,0)</f>
        <v>DISTRITO NACIONAL</v>
      </c>
      <c r="B87" s="114" t="s">
        <v>2520</v>
      </c>
      <c r="C87" s="115">
        <v>44207.454456018517</v>
      </c>
      <c r="D87" s="115" t="s">
        <v>2189</v>
      </c>
      <c r="E87" s="110">
        <v>387</v>
      </c>
      <c r="F87" s="86" t="str">
        <f>VLOOKUP(E87,VIP!$A$2:$O11326,2,0)</f>
        <v>DRBR387</v>
      </c>
      <c r="G87" s="109" t="str">
        <f>VLOOKUP(E87,'LISTADO ATM'!$A$2:$B$893,2,0)</f>
        <v xml:space="preserve">ATM S/M La Cadena San Vicente de Paul </v>
      </c>
      <c r="H87" s="109" t="str">
        <f>VLOOKUP(E87,VIP!$A$2:$O16247,7,FALSE)</f>
        <v>Si</v>
      </c>
      <c r="I87" s="109" t="str">
        <f>VLOOKUP(E87,VIP!$A$2:$O8212,8,FALSE)</f>
        <v>Si</v>
      </c>
      <c r="J87" s="109" t="str">
        <f>VLOOKUP(E87,VIP!$A$2:$O8162,8,FALSE)</f>
        <v>Si</v>
      </c>
      <c r="K87" s="109" t="str">
        <f>VLOOKUP(E87,VIP!$A$2:$O11736,6,0)</f>
        <v>NO</v>
      </c>
      <c r="L87" s="120" t="s">
        <v>2463</v>
      </c>
      <c r="M87" s="127" t="s">
        <v>2519</v>
      </c>
      <c r="N87" s="116" t="s">
        <v>2482</v>
      </c>
      <c r="O87" s="114" t="s">
        <v>2485</v>
      </c>
      <c r="P87" s="116"/>
      <c r="Q87" s="127">
        <v>44207.505381944444</v>
      </c>
    </row>
    <row r="88" spans="1:17" ht="18" x14ac:dyDescent="0.25">
      <c r="A88" s="86" t="str">
        <f>VLOOKUP(E88,'LISTADO ATM'!$A$2:$C$894,3,0)</f>
        <v>DISTRITO NACIONAL</v>
      </c>
      <c r="B88" s="114" t="s">
        <v>2537</v>
      </c>
      <c r="C88" s="115">
        <v>44207.334155092591</v>
      </c>
      <c r="D88" s="115" t="s">
        <v>2189</v>
      </c>
      <c r="E88" s="110">
        <v>12</v>
      </c>
      <c r="F88" s="86" t="str">
        <f>VLOOKUP(E88,VIP!$A$2:$O11345,2,0)</f>
        <v>DRBR012</v>
      </c>
      <c r="G88" s="109" t="str">
        <f>VLOOKUP(E88,'LISTADO ATM'!$A$2:$B$893,2,0)</f>
        <v xml:space="preserve">ATM Comercial Ganadera (San Isidro) </v>
      </c>
      <c r="H88" s="109" t="str">
        <f>VLOOKUP(E88,VIP!$A$2:$O16266,7,FALSE)</f>
        <v>Si</v>
      </c>
      <c r="I88" s="109" t="str">
        <f>VLOOKUP(E88,VIP!$A$2:$O8231,8,FALSE)</f>
        <v>No</v>
      </c>
      <c r="J88" s="109" t="str">
        <f>VLOOKUP(E88,VIP!$A$2:$O8181,8,FALSE)</f>
        <v>No</v>
      </c>
      <c r="K88" s="109" t="str">
        <f>VLOOKUP(E88,VIP!$A$2:$O11755,6,0)</f>
        <v>NO</v>
      </c>
      <c r="L88" s="120" t="s">
        <v>2463</v>
      </c>
      <c r="M88" s="127" t="s">
        <v>2519</v>
      </c>
      <c r="N88" s="116" t="s">
        <v>2482</v>
      </c>
      <c r="O88" s="114" t="s">
        <v>2485</v>
      </c>
      <c r="P88" s="116"/>
      <c r="Q88" s="127">
        <v>44207.542187500003</v>
      </c>
    </row>
    <row r="89" spans="1:17" ht="18" x14ac:dyDescent="0.25">
      <c r="A89" s="86" t="str">
        <f>VLOOKUP(E89,'LISTADO ATM'!$A$2:$C$894,3,0)</f>
        <v>DISTRITO NACIONAL</v>
      </c>
      <c r="B89" s="118">
        <v>335758910</v>
      </c>
      <c r="C89" s="115">
        <v>44204.695104166669</v>
      </c>
      <c r="D89" s="115" t="s">
        <v>2189</v>
      </c>
      <c r="E89" s="110">
        <v>879</v>
      </c>
      <c r="F89" s="86" t="str">
        <f>VLOOKUP(E89,VIP!$A$2:$O11230,2,0)</f>
        <v>DRBR879</v>
      </c>
      <c r="G89" s="109" t="str">
        <f>VLOOKUP(E89,'LISTADO ATM'!$A$2:$B$893,2,0)</f>
        <v xml:space="preserve">ATM Plaza Metropolitana </v>
      </c>
      <c r="H89" s="109" t="str">
        <f>VLOOKUP(E89,VIP!$A$2:$O16151,7,FALSE)</f>
        <v>Si</v>
      </c>
      <c r="I89" s="109" t="str">
        <f>VLOOKUP(E89,VIP!$A$2:$O8116,8,FALSE)</f>
        <v>Si</v>
      </c>
      <c r="J89" s="109" t="str">
        <f>VLOOKUP(E89,VIP!$A$2:$O8066,8,FALSE)</f>
        <v>Si</v>
      </c>
      <c r="K89" s="109" t="str">
        <f>VLOOKUP(E89,VIP!$A$2:$O11640,6,0)</f>
        <v>NO</v>
      </c>
      <c r="L89" s="120" t="s">
        <v>2228</v>
      </c>
      <c r="M89" s="127" t="s">
        <v>2519</v>
      </c>
      <c r="N89" s="116" t="s">
        <v>2488</v>
      </c>
      <c r="O89" s="114" t="s">
        <v>2485</v>
      </c>
      <c r="P89" s="116"/>
      <c r="Q89" s="127">
        <v>44207.546354166669</v>
      </c>
    </row>
    <row r="90" spans="1:17" ht="18" x14ac:dyDescent="0.25">
      <c r="A90" s="86" t="str">
        <f>VLOOKUP(E90,'LISTADO ATM'!$A$2:$C$894,3,0)</f>
        <v>DISTRITO NACIONAL</v>
      </c>
      <c r="B90" s="118">
        <v>335755933</v>
      </c>
      <c r="C90" s="115">
        <v>44202.505613425928</v>
      </c>
      <c r="D90" s="115" t="s">
        <v>2189</v>
      </c>
      <c r="E90" s="110">
        <v>587</v>
      </c>
      <c r="F90" s="86" t="str">
        <f>VLOOKUP(E90,VIP!$A$2:$O11214,2,0)</f>
        <v>DRBR123</v>
      </c>
      <c r="G90" s="109" t="str">
        <f>VLOOKUP(E90,'LISTADO ATM'!$A$2:$B$893,2,0)</f>
        <v xml:space="preserve">ATM Cuerpo de Ayudantes Militares </v>
      </c>
      <c r="H90" s="109" t="str">
        <f>VLOOKUP(E90,VIP!$A$2:$O16135,7,FALSE)</f>
        <v>Si</v>
      </c>
      <c r="I90" s="109" t="str">
        <f>VLOOKUP(E90,VIP!$A$2:$O8100,8,FALSE)</f>
        <v>Si</v>
      </c>
      <c r="J90" s="109" t="str">
        <f>VLOOKUP(E90,VIP!$A$2:$O8050,8,FALSE)</f>
        <v>Si</v>
      </c>
      <c r="K90" s="109" t="str">
        <f>VLOOKUP(E90,VIP!$A$2:$O11624,6,0)</f>
        <v>NO</v>
      </c>
      <c r="L90" s="120" t="s">
        <v>2254</v>
      </c>
      <c r="M90" s="127" t="s">
        <v>2519</v>
      </c>
      <c r="N90" s="116" t="s">
        <v>2488</v>
      </c>
      <c r="O90" s="114" t="s">
        <v>2485</v>
      </c>
      <c r="P90" s="116"/>
      <c r="Q90" s="127">
        <v>44207.547048611108</v>
      </c>
    </row>
    <row r="91" spans="1:17" ht="18" x14ac:dyDescent="0.25">
      <c r="A91" s="86" t="str">
        <f>VLOOKUP(E91,'LISTADO ATM'!$A$2:$C$894,3,0)</f>
        <v>ESTE</v>
      </c>
      <c r="B91" s="114">
        <v>335759172</v>
      </c>
      <c r="C91" s="115">
        <v>44206.706608796296</v>
      </c>
      <c r="D91" s="115" t="s">
        <v>2189</v>
      </c>
      <c r="E91" s="110">
        <v>824</v>
      </c>
      <c r="F91" s="86" t="str">
        <f>VLOOKUP(E91,VIP!$A$2:$O11297,2,0)</f>
        <v>DRBR824</v>
      </c>
      <c r="G91" s="109" t="str">
        <f>VLOOKUP(E91,'LISTADO ATM'!$A$2:$B$893,2,0)</f>
        <v xml:space="preserve">ATM Multiplaza (Higuey) </v>
      </c>
      <c r="H91" s="109" t="str">
        <f>VLOOKUP(E91,VIP!$A$2:$O16218,7,FALSE)</f>
        <v>Si</v>
      </c>
      <c r="I91" s="109" t="str">
        <f>VLOOKUP(E91,VIP!$A$2:$O8183,8,FALSE)</f>
        <v>Si</v>
      </c>
      <c r="J91" s="109" t="str">
        <f>VLOOKUP(E91,VIP!$A$2:$O8133,8,FALSE)</f>
        <v>Si</v>
      </c>
      <c r="K91" s="109" t="str">
        <f>VLOOKUP(E91,VIP!$A$2:$O11707,6,0)</f>
        <v>NO</v>
      </c>
      <c r="L91" s="120" t="s">
        <v>2228</v>
      </c>
      <c r="M91" s="127" t="s">
        <v>2519</v>
      </c>
      <c r="N91" s="116" t="s">
        <v>2482</v>
      </c>
      <c r="O91" s="114" t="s">
        <v>2485</v>
      </c>
      <c r="P91" s="116"/>
      <c r="Q91" s="127">
        <v>44207.547048611108</v>
      </c>
    </row>
    <row r="92" spans="1:17" ht="18" x14ac:dyDescent="0.25">
      <c r="A92" s="86" t="str">
        <f>VLOOKUP(E92,'LISTADO ATM'!$A$2:$C$894,3,0)</f>
        <v>DISTRITO NACIONAL</v>
      </c>
      <c r="B92" s="118">
        <v>335759002</v>
      </c>
      <c r="C92" s="115">
        <v>44204.875196759262</v>
      </c>
      <c r="D92" s="115" t="s">
        <v>2189</v>
      </c>
      <c r="E92" s="110">
        <v>951</v>
      </c>
      <c r="F92" s="86" t="str">
        <f>VLOOKUP(E92,VIP!$A$2:$O11238,2,0)</f>
        <v>DRBR203</v>
      </c>
      <c r="G92" s="109" t="str">
        <f>VLOOKUP(E92,'LISTADO ATM'!$A$2:$B$893,2,0)</f>
        <v xml:space="preserve">ATM Oficina Plaza Haché JFK </v>
      </c>
      <c r="H92" s="109" t="str">
        <f>VLOOKUP(E92,VIP!$A$2:$O16159,7,FALSE)</f>
        <v>Si</v>
      </c>
      <c r="I92" s="109" t="str">
        <f>VLOOKUP(E92,VIP!$A$2:$O8124,8,FALSE)</f>
        <v>Si</v>
      </c>
      <c r="J92" s="109" t="str">
        <f>VLOOKUP(E92,VIP!$A$2:$O8074,8,FALSE)</f>
        <v>Si</v>
      </c>
      <c r="K92" s="109" t="str">
        <f>VLOOKUP(E92,VIP!$A$2:$O11648,6,0)</f>
        <v>NO</v>
      </c>
      <c r="L92" s="120" t="s">
        <v>2228</v>
      </c>
      <c r="M92" s="127" t="s">
        <v>2519</v>
      </c>
      <c r="N92" s="116" t="s">
        <v>2482</v>
      </c>
      <c r="O92" s="114" t="s">
        <v>2485</v>
      </c>
      <c r="P92" s="116"/>
      <c r="Q92" s="127">
        <v>44207.548437500001</v>
      </c>
    </row>
    <row r="93" spans="1:17" ht="18" x14ac:dyDescent="0.25">
      <c r="A93" s="86" t="str">
        <f>VLOOKUP(E93,'LISTADO ATM'!$A$2:$C$894,3,0)</f>
        <v>DISTRITO NACIONAL</v>
      </c>
      <c r="B93" s="114" t="s">
        <v>2518</v>
      </c>
      <c r="C93" s="115">
        <v>44207.305104166669</v>
      </c>
      <c r="D93" s="115" t="s">
        <v>2189</v>
      </c>
      <c r="E93" s="110">
        <v>476</v>
      </c>
      <c r="F93" s="86" t="str">
        <f>VLOOKUP(E93,VIP!$A$2:$O11333,2,0)</f>
        <v>DRBR476</v>
      </c>
      <c r="G93" s="109" t="str">
        <f>VLOOKUP(E93,'LISTADO ATM'!$A$2:$B$893,2,0)</f>
        <v xml:space="preserve">ATM Multicentro La Sirena Las Caobas </v>
      </c>
      <c r="H93" s="109" t="str">
        <f>VLOOKUP(E93,VIP!$A$2:$O16254,7,FALSE)</f>
        <v>Si</v>
      </c>
      <c r="I93" s="109" t="str">
        <f>VLOOKUP(E93,VIP!$A$2:$O8219,8,FALSE)</f>
        <v>Si</v>
      </c>
      <c r="J93" s="109" t="str">
        <f>VLOOKUP(E93,VIP!$A$2:$O8169,8,FALSE)</f>
        <v>Si</v>
      </c>
      <c r="K93" s="109" t="str">
        <f>VLOOKUP(E93,VIP!$A$2:$O11743,6,0)</f>
        <v>SI</v>
      </c>
      <c r="L93" s="120" t="s">
        <v>2228</v>
      </c>
      <c r="M93" s="127" t="s">
        <v>2519</v>
      </c>
      <c r="N93" s="116" t="s">
        <v>2482</v>
      </c>
      <c r="O93" s="114" t="s">
        <v>2485</v>
      </c>
      <c r="P93" s="116"/>
      <c r="Q93" s="127">
        <v>44207.549131944441</v>
      </c>
    </row>
    <row r="94" spans="1:17" ht="18" x14ac:dyDescent="0.25">
      <c r="A94" s="86" t="str">
        <f>VLOOKUP(E94,'LISTADO ATM'!$A$2:$C$894,3,0)</f>
        <v>DISTRITO NACIONAL</v>
      </c>
      <c r="B94" s="114">
        <v>335759099</v>
      </c>
      <c r="C94" s="115">
        <v>44205.742511574077</v>
      </c>
      <c r="D94" s="115" t="s">
        <v>2189</v>
      </c>
      <c r="E94" s="110">
        <v>347</v>
      </c>
      <c r="F94" s="86" t="str">
        <f>VLOOKUP(E94,VIP!$A$2:$O11246,2,0)</f>
        <v>DRBR347</v>
      </c>
      <c r="G94" s="109" t="str">
        <f>VLOOKUP(E94,'LISTADO ATM'!$A$2:$B$893,2,0)</f>
        <v>ATM Patio de Colombia</v>
      </c>
      <c r="H94" s="109" t="str">
        <f>VLOOKUP(E94,VIP!$A$2:$O16167,7,FALSE)</f>
        <v>N/A</v>
      </c>
      <c r="I94" s="109" t="str">
        <f>VLOOKUP(E94,VIP!$A$2:$O8132,8,FALSE)</f>
        <v>N/A</v>
      </c>
      <c r="J94" s="109" t="str">
        <f>VLOOKUP(E94,VIP!$A$2:$O8082,8,FALSE)</f>
        <v>N/A</v>
      </c>
      <c r="K94" s="109" t="str">
        <f>VLOOKUP(E94,VIP!$A$2:$O11656,6,0)</f>
        <v>N/A</v>
      </c>
      <c r="L94" s="120" t="s">
        <v>2228</v>
      </c>
      <c r="M94" s="127" t="s">
        <v>2519</v>
      </c>
      <c r="N94" s="116" t="s">
        <v>2482</v>
      </c>
      <c r="O94" s="114" t="s">
        <v>2485</v>
      </c>
      <c r="P94" s="116"/>
      <c r="Q94" s="127">
        <v>44207.549826388888</v>
      </c>
    </row>
    <row r="95" spans="1:17" ht="18" x14ac:dyDescent="0.25">
      <c r="A95" s="86" t="str">
        <f>VLOOKUP(E95,'LISTADO ATM'!$A$2:$C$894,3,0)</f>
        <v>DISTRITO NACIONAL</v>
      </c>
      <c r="B95" s="118">
        <v>335758843</v>
      </c>
      <c r="C95" s="115">
        <v>44204.661643518521</v>
      </c>
      <c r="D95" s="115" t="s">
        <v>2189</v>
      </c>
      <c r="E95" s="110">
        <v>325</v>
      </c>
      <c r="F95" s="86" t="str">
        <f>VLOOKUP(E95,VIP!$A$2:$O11234,2,0)</f>
        <v>DRBR325</v>
      </c>
      <c r="G95" s="109" t="str">
        <f>VLOOKUP(E95,'LISTADO ATM'!$A$2:$B$893,2,0)</f>
        <v>ATM Casa Edwin</v>
      </c>
      <c r="H95" s="109" t="str">
        <f>VLOOKUP(E95,VIP!$A$2:$O16155,7,FALSE)</f>
        <v>Si</v>
      </c>
      <c r="I95" s="109" t="str">
        <f>VLOOKUP(E95,VIP!$A$2:$O8120,8,FALSE)</f>
        <v>Si</v>
      </c>
      <c r="J95" s="109" t="str">
        <f>VLOOKUP(E95,VIP!$A$2:$O8070,8,FALSE)</f>
        <v>Si</v>
      </c>
      <c r="K95" s="109" t="str">
        <f>VLOOKUP(E95,VIP!$A$2:$O11644,6,0)</f>
        <v>NO</v>
      </c>
      <c r="L95" s="120" t="s">
        <v>2254</v>
      </c>
      <c r="M95" s="127" t="s">
        <v>2519</v>
      </c>
      <c r="N95" s="116" t="s">
        <v>2488</v>
      </c>
      <c r="O95" s="114" t="s">
        <v>2485</v>
      </c>
      <c r="P95" s="116"/>
      <c r="Q95" s="127">
        <v>44207.552604166667</v>
      </c>
    </row>
    <row r="96" spans="1:17" ht="18" x14ac:dyDescent="0.25">
      <c r="A96" s="86" t="str">
        <f>VLOOKUP(E96,'LISTADO ATM'!$A$2:$C$894,3,0)</f>
        <v>DISTRITO NACIONAL</v>
      </c>
      <c r="B96" s="114" t="s">
        <v>2535</v>
      </c>
      <c r="C96" s="115">
        <v>44207.336273148147</v>
      </c>
      <c r="D96" s="115" t="s">
        <v>2189</v>
      </c>
      <c r="E96" s="110">
        <v>488</v>
      </c>
      <c r="F96" s="86" t="str">
        <f>VLOOKUP(E96,VIP!$A$2:$O11343,2,0)</f>
        <v>DRBR488</v>
      </c>
      <c r="G96" s="109" t="str">
        <f>VLOOKUP(E96,'LISTADO ATM'!$A$2:$B$893,2,0)</f>
        <v xml:space="preserve">ATM Aeropuerto El Higuero </v>
      </c>
      <c r="H96" s="109" t="str">
        <f>VLOOKUP(E96,VIP!$A$2:$O16264,7,FALSE)</f>
        <v>Si</v>
      </c>
      <c r="I96" s="109" t="str">
        <f>VLOOKUP(E96,VIP!$A$2:$O8229,8,FALSE)</f>
        <v>Si</v>
      </c>
      <c r="J96" s="109" t="str">
        <f>VLOOKUP(E96,VIP!$A$2:$O8179,8,FALSE)</f>
        <v>Si</v>
      </c>
      <c r="K96" s="109" t="str">
        <f>VLOOKUP(E96,VIP!$A$2:$O11753,6,0)</f>
        <v>NO</v>
      </c>
      <c r="L96" s="120" t="s">
        <v>2228</v>
      </c>
      <c r="M96" s="127" t="s">
        <v>2519</v>
      </c>
      <c r="N96" s="116" t="s">
        <v>2482</v>
      </c>
      <c r="O96" s="114" t="s">
        <v>2485</v>
      </c>
      <c r="P96" s="116"/>
      <c r="Q96" s="127">
        <v>44207.552604166667</v>
      </c>
    </row>
    <row r="97" spans="1:17" ht="18" x14ac:dyDescent="0.25">
      <c r="A97" s="86" t="str">
        <f>VLOOKUP(E97,'LISTADO ATM'!$A$2:$C$894,3,0)</f>
        <v>DISTRITO NACIONAL</v>
      </c>
      <c r="B97" s="114" t="s">
        <v>2532</v>
      </c>
      <c r="C97" s="115">
        <v>44207.359537037039</v>
      </c>
      <c r="D97" s="115" t="s">
        <v>2500</v>
      </c>
      <c r="E97" s="110">
        <v>655</v>
      </c>
      <c r="F97" s="86" t="str">
        <f>VLOOKUP(E97,VIP!$A$2:$O11339,2,0)</f>
        <v>DRBR655</v>
      </c>
      <c r="G97" s="109" t="str">
        <f>VLOOKUP(E97,'LISTADO ATM'!$A$2:$B$893,2,0)</f>
        <v>ATM Farmacia Sandra</v>
      </c>
      <c r="H97" s="109" t="str">
        <f>VLOOKUP(E97,VIP!$A$2:$O16260,7,FALSE)</f>
        <v>Si</v>
      </c>
      <c r="I97" s="109" t="str">
        <f>VLOOKUP(E97,VIP!$A$2:$O8225,8,FALSE)</f>
        <v>Si</v>
      </c>
      <c r="J97" s="109" t="str">
        <f>VLOOKUP(E97,VIP!$A$2:$O8175,8,FALSE)</f>
        <v>Si</v>
      </c>
      <c r="K97" s="109" t="str">
        <f>VLOOKUP(E97,VIP!$A$2:$O11749,6,0)</f>
        <v>NO</v>
      </c>
      <c r="L97" s="120" t="s">
        <v>2466</v>
      </c>
      <c r="M97" s="127" t="s">
        <v>2519</v>
      </c>
      <c r="N97" s="116" t="s">
        <v>2482</v>
      </c>
      <c r="O97" s="114" t="s">
        <v>2499</v>
      </c>
      <c r="P97" s="116"/>
      <c r="Q97" s="127">
        <v>44207.5546875</v>
      </c>
    </row>
    <row r="98" spans="1:17" ht="18" x14ac:dyDescent="0.25">
      <c r="A98" s="86" t="str">
        <f>VLOOKUP(E98,'LISTADO ATM'!$A$2:$C$894,3,0)</f>
        <v>NORTE</v>
      </c>
      <c r="B98" s="114" t="s">
        <v>2530</v>
      </c>
      <c r="C98" s="115">
        <v>44207.367291666669</v>
      </c>
      <c r="D98" s="115" t="s">
        <v>2480</v>
      </c>
      <c r="E98" s="110">
        <v>291</v>
      </c>
      <c r="F98" s="86" t="str">
        <f>VLOOKUP(E98,VIP!$A$2:$O11337,2,0)</f>
        <v>DRBR291</v>
      </c>
      <c r="G98" s="109" t="str">
        <f>VLOOKUP(E98,'LISTADO ATM'!$A$2:$B$893,2,0)</f>
        <v xml:space="preserve">ATM S/M Jumbo Las Colinas </v>
      </c>
      <c r="H98" s="109" t="str">
        <f>VLOOKUP(E98,VIP!$A$2:$O16258,7,FALSE)</f>
        <v>Si</v>
      </c>
      <c r="I98" s="109" t="str">
        <f>VLOOKUP(E98,VIP!$A$2:$O8223,8,FALSE)</f>
        <v>Si</v>
      </c>
      <c r="J98" s="109" t="str">
        <f>VLOOKUP(E98,VIP!$A$2:$O8173,8,FALSE)</f>
        <v>Si</v>
      </c>
      <c r="K98" s="109" t="str">
        <f>VLOOKUP(E98,VIP!$A$2:$O11747,6,0)</f>
        <v>NO</v>
      </c>
      <c r="L98" s="120" t="s">
        <v>2430</v>
      </c>
      <c r="M98" s="127" t="s">
        <v>2519</v>
      </c>
      <c r="N98" s="116" t="s">
        <v>2482</v>
      </c>
      <c r="O98" s="114" t="s">
        <v>2486</v>
      </c>
      <c r="P98" s="116"/>
      <c r="Q98" s="127">
        <v>44207.55746527778</v>
      </c>
    </row>
    <row r="99" spans="1:17" ht="18" x14ac:dyDescent="0.25">
      <c r="A99" s="86" t="str">
        <f>VLOOKUP(E99,'LISTADO ATM'!$A$2:$C$894,3,0)</f>
        <v>NORTE</v>
      </c>
      <c r="B99" s="114" t="s">
        <v>2561</v>
      </c>
      <c r="C99" s="115">
        <v>44207.480902777781</v>
      </c>
      <c r="D99" s="115" t="s">
        <v>2190</v>
      </c>
      <c r="E99" s="110">
        <v>636</v>
      </c>
      <c r="F99" s="86" t="str">
        <f>VLOOKUP(E99,VIP!$A$2:$O11264,2,0)</f>
        <v>DRBR110</v>
      </c>
      <c r="G99" s="109" t="str">
        <f>VLOOKUP(E99,'LISTADO ATM'!$A$2:$B$893,2,0)</f>
        <v xml:space="preserve">ATM Oficina Tamboríl </v>
      </c>
      <c r="H99" s="109" t="str">
        <f>VLOOKUP(E99,VIP!$A$2:$O16185,7,FALSE)</f>
        <v>Si</v>
      </c>
      <c r="I99" s="109" t="str">
        <f>VLOOKUP(E99,VIP!$A$2:$O8150,8,FALSE)</f>
        <v>Si</v>
      </c>
      <c r="J99" s="109" t="str">
        <f>VLOOKUP(E99,VIP!$A$2:$O8100,8,FALSE)</f>
        <v>Si</v>
      </c>
      <c r="K99" s="109" t="str">
        <f>VLOOKUP(E99,VIP!$A$2:$O11674,6,0)</f>
        <v>SI</v>
      </c>
      <c r="L99" s="120" t="s">
        <v>2463</v>
      </c>
      <c r="M99" s="127" t="s">
        <v>2519</v>
      </c>
      <c r="N99" s="116" t="s">
        <v>2482</v>
      </c>
      <c r="O99" s="114" t="s">
        <v>2562</v>
      </c>
      <c r="P99" s="116"/>
      <c r="Q99" s="127">
        <v>44207.563715277778</v>
      </c>
    </row>
    <row r="100" spans="1:17" ht="18" x14ac:dyDescent="0.25">
      <c r="A100" s="86" t="str">
        <f>VLOOKUP(E100,'LISTADO ATM'!$A$2:$C$894,3,0)</f>
        <v>DISTRITO NACIONAL</v>
      </c>
      <c r="B100" s="114" t="s">
        <v>2555</v>
      </c>
      <c r="C100" s="115">
        <v>44207.504143518519</v>
      </c>
      <c r="D100" s="115" t="s">
        <v>2477</v>
      </c>
      <c r="E100" s="110">
        <v>967</v>
      </c>
      <c r="F100" s="86" t="str">
        <f>VLOOKUP(E100,VIP!$A$2:$O11258,2,0)</f>
        <v>DRBR967</v>
      </c>
      <c r="G100" s="109" t="str">
        <f>VLOOKUP(E100,'LISTADO ATM'!$A$2:$B$893,2,0)</f>
        <v xml:space="preserve">ATM UNP Hiper Olé Autopista Duarte </v>
      </c>
      <c r="H100" s="109" t="str">
        <f>VLOOKUP(E100,VIP!$A$2:$O16179,7,FALSE)</f>
        <v>Si</v>
      </c>
      <c r="I100" s="109" t="str">
        <f>VLOOKUP(E100,VIP!$A$2:$O8144,8,FALSE)</f>
        <v>Si</v>
      </c>
      <c r="J100" s="109" t="str">
        <f>VLOOKUP(E100,VIP!$A$2:$O8094,8,FALSE)</f>
        <v>Si</v>
      </c>
      <c r="K100" s="109" t="str">
        <f>VLOOKUP(E100,VIP!$A$2:$O11668,6,0)</f>
        <v>NO</v>
      </c>
      <c r="L100" s="120" t="s">
        <v>2430</v>
      </c>
      <c r="M100" s="127" t="s">
        <v>2519</v>
      </c>
      <c r="N100" s="116" t="s">
        <v>2482</v>
      </c>
      <c r="O100" s="114" t="s">
        <v>2484</v>
      </c>
      <c r="P100" s="116"/>
      <c r="Q100" s="127">
        <v>44207.565104166664</v>
      </c>
    </row>
    <row r="101" spans="1:17" ht="18" x14ac:dyDescent="0.25">
      <c r="A101" s="86" t="str">
        <f>VLOOKUP(E101,'LISTADO ATM'!$A$2:$C$894,3,0)</f>
        <v>NORTE</v>
      </c>
      <c r="B101" s="114" t="s">
        <v>2556</v>
      </c>
      <c r="C101" s="115">
        <v>44207.499780092592</v>
      </c>
      <c r="D101" s="115" t="s">
        <v>2500</v>
      </c>
      <c r="E101" s="110">
        <v>413</v>
      </c>
      <c r="F101" s="86" t="str">
        <f>VLOOKUP(E101,VIP!$A$2:$O11259,2,0)</f>
        <v>DRBR413</v>
      </c>
      <c r="G101" s="109" t="str">
        <f>VLOOKUP(E101,'LISTADO ATM'!$A$2:$B$893,2,0)</f>
        <v xml:space="preserve">ATM UNP Las Galeras Samaná </v>
      </c>
      <c r="H101" s="109" t="str">
        <f>VLOOKUP(E101,VIP!$A$2:$O16180,7,FALSE)</f>
        <v>Si</v>
      </c>
      <c r="I101" s="109" t="str">
        <f>VLOOKUP(E101,VIP!$A$2:$O8145,8,FALSE)</f>
        <v>Si</v>
      </c>
      <c r="J101" s="109" t="str">
        <f>VLOOKUP(E101,VIP!$A$2:$O8095,8,FALSE)</f>
        <v>Si</v>
      </c>
      <c r="K101" s="109" t="str">
        <f>VLOOKUP(E101,VIP!$A$2:$O11669,6,0)</f>
        <v>NO</v>
      </c>
      <c r="L101" s="120" t="s">
        <v>2466</v>
      </c>
      <c r="M101" s="127" t="s">
        <v>2519</v>
      </c>
      <c r="N101" s="116" t="s">
        <v>2482</v>
      </c>
      <c r="O101" s="114" t="s">
        <v>2499</v>
      </c>
      <c r="P101" s="116"/>
      <c r="Q101" s="127">
        <v>44207.567881944444</v>
      </c>
    </row>
    <row r="102" spans="1:17" ht="18" x14ac:dyDescent="0.25">
      <c r="A102" s="86" t="str">
        <f>VLOOKUP(E102,'LISTADO ATM'!$A$2:$C$894,3,0)</f>
        <v>DISTRITO NACIONAL</v>
      </c>
      <c r="B102" s="114" t="s">
        <v>2512</v>
      </c>
      <c r="C102" s="115">
        <v>44207.314398148148</v>
      </c>
      <c r="D102" s="115" t="s">
        <v>2189</v>
      </c>
      <c r="E102" s="110">
        <v>321</v>
      </c>
      <c r="F102" s="86" t="str">
        <f>VLOOKUP(E102,VIP!$A$2:$O11327,2,0)</f>
        <v>DRBR321</v>
      </c>
      <c r="G102" s="109" t="str">
        <f>VLOOKUP(E102,'LISTADO ATM'!$A$2:$B$893,2,0)</f>
        <v xml:space="preserve">ATM Oficina Jiménez Moya I </v>
      </c>
      <c r="H102" s="109" t="str">
        <f>VLOOKUP(E102,VIP!$A$2:$O16248,7,FALSE)</f>
        <v>Si</v>
      </c>
      <c r="I102" s="109" t="str">
        <f>VLOOKUP(E102,VIP!$A$2:$O8213,8,FALSE)</f>
        <v>Si</v>
      </c>
      <c r="J102" s="109" t="str">
        <f>VLOOKUP(E102,VIP!$A$2:$O8163,8,FALSE)</f>
        <v>Si</v>
      </c>
      <c r="K102" s="109" t="str">
        <f>VLOOKUP(E102,VIP!$A$2:$O11737,6,0)</f>
        <v>NO</v>
      </c>
      <c r="L102" s="120" t="s">
        <v>2228</v>
      </c>
      <c r="M102" s="127" t="s">
        <v>2519</v>
      </c>
      <c r="N102" s="116" t="s">
        <v>2482</v>
      </c>
      <c r="O102" s="114" t="s">
        <v>2485</v>
      </c>
      <c r="P102" s="116"/>
      <c r="Q102" s="127">
        <v>44207.583854166667</v>
      </c>
    </row>
    <row r="103" spans="1:17" ht="18" x14ac:dyDescent="0.25">
      <c r="A103" s="86" t="str">
        <f>VLOOKUP(E103,'LISTADO ATM'!$A$2:$C$894,3,0)</f>
        <v>NORTE</v>
      </c>
      <c r="B103" s="114" t="s">
        <v>2515</v>
      </c>
      <c r="C103" s="115">
        <v>44207.312685185185</v>
      </c>
      <c r="D103" s="115" t="s">
        <v>2190</v>
      </c>
      <c r="E103" s="110">
        <v>253</v>
      </c>
      <c r="F103" s="86" t="str">
        <f>VLOOKUP(E103,VIP!$A$2:$O11330,2,0)</f>
        <v>DRBR253</v>
      </c>
      <c r="G103" s="109" t="str">
        <f>VLOOKUP(E103,'LISTADO ATM'!$A$2:$B$893,2,0)</f>
        <v xml:space="preserve">ATM Centro Cuesta Nacional (Santiago) </v>
      </c>
      <c r="H103" s="109" t="str">
        <f>VLOOKUP(E103,VIP!$A$2:$O16251,7,FALSE)</f>
        <v>Si</v>
      </c>
      <c r="I103" s="109" t="str">
        <f>VLOOKUP(E103,VIP!$A$2:$O8216,8,FALSE)</f>
        <v>Si</v>
      </c>
      <c r="J103" s="109" t="str">
        <f>VLOOKUP(E103,VIP!$A$2:$O8166,8,FALSE)</f>
        <v>Si</v>
      </c>
      <c r="K103" s="109" t="str">
        <f>VLOOKUP(E103,VIP!$A$2:$O11740,6,0)</f>
        <v>NO</v>
      </c>
      <c r="L103" s="120" t="s">
        <v>2228</v>
      </c>
      <c r="M103" s="127" t="s">
        <v>2519</v>
      </c>
      <c r="N103" s="116" t="s">
        <v>2482</v>
      </c>
      <c r="O103" s="114" t="s">
        <v>2483</v>
      </c>
      <c r="P103" s="116"/>
      <c r="Q103" s="127">
        <v>44207.585243055553</v>
      </c>
    </row>
    <row r="104" spans="1:17" ht="18" x14ac:dyDescent="0.25">
      <c r="A104" s="86" t="str">
        <f>VLOOKUP(E104,'LISTADO ATM'!$A$2:$C$894,3,0)</f>
        <v>DISTRITO NACIONAL</v>
      </c>
      <c r="B104" s="114">
        <v>335759171</v>
      </c>
      <c r="C104" s="115">
        <v>44206.705752314818</v>
      </c>
      <c r="D104" s="115" t="s">
        <v>2189</v>
      </c>
      <c r="E104" s="110">
        <v>761</v>
      </c>
      <c r="F104" s="86" t="str">
        <f>VLOOKUP(E104,VIP!$A$2:$O11298,2,0)</f>
        <v>DRBR761</v>
      </c>
      <c r="G104" s="109" t="str">
        <f>VLOOKUP(E104,'LISTADO ATM'!$A$2:$B$893,2,0)</f>
        <v xml:space="preserve">ATM ISSPOL </v>
      </c>
      <c r="H104" s="109" t="str">
        <f>VLOOKUP(E104,VIP!$A$2:$O16219,7,FALSE)</f>
        <v>Si</v>
      </c>
      <c r="I104" s="109" t="str">
        <f>VLOOKUP(E104,VIP!$A$2:$O8184,8,FALSE)</f>
        <v>Si</v>
      </c>
      <c r="J104" s="109" t="str">
        <f>VLOOKUP(E104,VIP!$A$2:$O8134,8,FALSE)</f>
        <v>Si</v>
      </c>
      <c r="K104" s="109" t="str">
        <f>VLOOKUP(E104,VIP!$A$2:$O11708,6,0)</f>
        <v>NO</v>
      </c>
      <c r="L104" s="120" t="s">
        <v>2254</v>
      </c>
      <c r="M104" s="127" t="s">
        <v>2519</v>
      </c>
      <c r="N104" s="116" t="s">
        <v>2482</v>
      </c>
      <c r="O104" s="114" t="s">
        <v>2485</v>
      </c>
      <c r="P104" s="116"/>
      <c r="Q104" s="127">
        <v>44207.615104166667</v>
      </c>
    </row>
    <row r="105" spans="1:17" ht="18" x14ac:dyDescent="0.25">
      <c r="A105" s="86" t="str">
        <f>VLOOKUP(E105,'LISTADO ATM'!$A$2:$C$894,3,0)</f>
        <v>SUR</v>
      </c>
      <c r="B105" s="126">
        <v>335759133</v>
      </c>
      <c r="C105" s="115">
        <v>44206.392696759256</v>
      </c>
      <c r="D105" s="115" t="s">
        <v>2189</v>
      </c>
      <c r="E105" s="110">
        <v>767</v>
      </c>
      <c r="F105" s="86" t="str">
        <f>VLOOKUP(E105,VIP!$A$2:$O11263,2,0)</f>
        <v>DRBR059</v>
      </c>
      <c r="G105" s="109" t="str">
        <f>VLOOKUP(E105,'LISTADO ATM'!$A$2:$B$893,2,0)</f>
        <v xml:space="preserve">ATM S/M Diverso (Azua) </v>
      </c>
      <c r="H105" s="109" t="str">
        <f>VLOOKUP(E105,VIP!$A$2:$O16184,7,FALSE)</f>
        <v>Si</v>
      </c>
      <c r="I105" s="109" t="str">
        <f>VLOOKUP(E105,VIP!$A$2:$O8149,8,FALSE)</f>
        <v>No</v>
      </c>
      <c r="J105" s="109" t="str">
        <f>VLOOKUP(E105,VIP!$A$2:$O8099,8,FALSE)</f>
        <v>No</v>
      </c>
      <c r="K105" s="109" t="str">
        <f>VLOOKUP(E105,VIP!$A$2:$O11673,6,0)</f>
        <v>NO</v>
      </c>
      <c r="L105" s="120" t="s">
        <v>2228</v>
      </c>
      <c r="M105" s="127" t="s">
        <v>2519</v>
      </c>
      <c r="N105" s="116" t="s">
        <v>2482</v>
      </c>
      <c r="O105" s="114" t="s">
        <v>2485</v>
      </c>
      <c r="P105" s="116"/>
      <c r="Q105" s="127">
        <v>44207.615104166667</v>
      </c>
    </row>
    <row r="106" spans="1:17" ht="18" x14ac:dyDescent="0.25">
      <c r="A106" s="86" t="str">
        <f>VLOOKUP(E106,'LISTADO ATM'!$A$2:$C$894,3,0)</f>
        <v>DISTRITO NACIONAL</v>
      </c>
      <c r="B106" s="114" t="s">
        <v>2536</v>
      </c>
      <c r="C106" s="115">
        <v>44207.335578703707</v>
      </c>
      <c r="D106" s="115" t="s">
        <v>2189</v>
      </c>
      <c r="E106" s="110">
        <v>487</v>
      </c>
      <c r="F106" s="86" t="str">
        <f>VLOOKUP(E106,VIP!$A$2:$O11344,2,0)</f>
        <v>DRBR487</v>
      </c>
      <c r="G106" s="109" t="str">
        <f>VLOOKUP(E106,'LISTADO ATM'!$A$2:$B$893,2,0)</f>
        <v xml:space="preserve">ATM Olé Hainamosa </v>
      </c>
      <c r="H106" s="109" t="str">
        <f>VLOOKUP(E106,VIP!$A$2:$O16265,7,FALSE)</f>
        <v>Si</v>
      </c>
      <c r="I106" s="109" t="str">
        <f>VLOOKUP(E106,VIP!$A$2:$O8230,8,FALSE)</f>
        <v>Si</v>
      </c>
      <c r="J106" s="109" t="str">
        <f>VLOOKUP(E106,VIP!$A$2:$O8180,8,FALSE)</f>
        <v>Si</v>
      </c>
      <c r="K106" s="109" t="str">
        <f>VLOOKUP(E106,VIP!$A$2:$O11754,6,0)</f>
        <v>SI</v>
      </c>
      <c r="L106" s="120" t="s">
        <v>2228</v>
      </c>
      <c r="M106" s="127" t="s">
        <v>2519</v>
      </c>
      <c r="N106" s="116" t="s">
        <v>2482</v>
      </c>
      <c r="O106" s="114" t="s">
        <v>2485</v>
      </c>
      <c r="P106" s="116"/>
      <c r="Q106" s="127">
        <v>44207.616493055553</v>
      </c>
    </row>
    <row r="107" spans="1:17" ht="18" x14ac:dyDescent="0.25">
      <c r="A107" s="86" t="str">
        <f>VLOOKUP(E107,'LISTADO ATM'!$A$2:$C$894,3,0)</f>
        <v>DISTRITO NACIONAL</v>
      </c>
      <c r="B107" s="118">
        <v>335758793</v>
      </c>
      <c r="C107" s="115">
        <v>44204.65315972222</v>
      </c>
      <c r="D107" s="115" t="s">
        <v>2477</v>
      </c>
      <c r="E107" s="110">
        <v>406</v>
      </c>
      <c r="F107" s="86" t="str">
        <f>VLOOKUP(E107,VIP!$A$2:$O11236,2,0)</f>
        <v>DRBR406</v>
      </c>
      <c r="G107" s="109" t="str">
        <f>VLOOKUP(E107,'LISTADO ATM'!$A$2:$B$893,2,0)</f>
        <v xml:space="preserve">ATM UNP Plaza Lama Máximo Gómez </v>
      </c>
      <c r="H107" s="109" t="str">
        <f>VLOOKUP(E107,VIP!$A$2:$O16157,7,FALSE)</f>
        <v>Si</v>
      </c>
      <c r="I107" s="109" t="str">
        <f>VLOOKUP(E107,VIP!$A$2:$O8122,8,FALSE)</f>
        <v>Si</v>
      </c>
      <c r="J107" s="109" t="str">
        <f>VLOOKUP(E107,VIP!$A$2:$O8072,8,FALSE)</f>
        <v>Si</v>
      </c>
      <c r="K107" s="109" t="str">
        <f>VLOOKUP(E107,VIP!$A$2:$O11646,6,0)</f>
        <v>SI</v>
      </c>
      <c r="L107" s="120" t="s">
        <v>2430</v>
      </c>
      <c r="M107" s="127" t="s">
        <v>2519</v>
      </c>
      <c r="N107" s="116" t="s">
        <v>2482</v>
      </c>
      <c r="O107" s="114" t="s">
        <v>2484</v>
      </c>
      <c r="P107" s="116"/>
      <c r="Q107" s="127">
        <v>44207.617881944447</v>
      </c>
    </row>
    <row r="108" spans="1:17" ht="18" x14ac:dyDescent="0.25">
      <c r="A108" s="86" t="str">
        <f>VLOOKUP(E108,'LISTADO ATM'!$A$2:$C$894,3,0)</f>
        <v>NORTE</v>
      </c>
      <c r="B108" s="126">
        <v>335759146</v>
      </c>
      <c r="C108" s="115">
        <v>44206.463240740741</v>
      </c>
      <c r="D108" s="115" t="s">
        <v>2480</v>
      </c>
      <c r="E108" s="110">
        <v>703</v>
      </c>
      <c r="F108" s="86" t="str">
        <f>VLOOKUP(E108,VIP!$A$2:$O11253,2,0)</f>
        <v>DRBR703</v>
      </c>
      <c r="G108" s="109" t="str">
        <f>VLOOKUP(E108,'LISTADO ATM'!$A$2:$B$893,2,0)</f>
        <v xml:space="preserve">ATM Oficina El Mamey Los Hidalgos </v>
      </c>
      <c r="H108" s="109" t="str">
        <f>VLOOKUP(E108,VIP!$A$2:$O16174,7,FALSE)</f>
        <v>Si</v>
      </c>
      <c r="I108" s="109" t="str">
        <f>VLOOKUP(E108,VIP!$A$2:$O8139,8,FALSE)</f>
        <v>Si</v>
      </c>
      <c r="J108" s="109" t="str">
        <f>VLOOKUP(E108,VIP!$A$2:$O8089,8,FALSE)</f>
        <v>Si</v>
      </c>
      <c r="K108" s="109" t="str">
        <f>VLOOKUP(E108,VIP!$A$2:$O11663,6,0)</f>
        <v>NO</v>
      </c>
      <c r="L108" s="120" t="s">
        <v>2466</v>
      </c>
      <c r="M108" s="127" t="s">
        <v>2519</v>
      </c>
      <c r="N108" s="116" t="s">
        <v>2482</v>
      </c>
      <c r="O108" s="114" t="s">
        <v>2486</v>
      </c>
      <c r="P108" s="116"/>
      <c r="Q108" s="127">
        <v>44207.617881944447</v>
      </c>
    </row>
    <row r="109" spans="1:17" ht="18" x14ac:dyDescent="0.25">
      <c r="A109" s="86" t="str">
        <f>VLOOKUP(E109,'LISTADO ATM'!$A$2:$C$894,3,0)</f>
        <v>NORTE</v>
      </c>
      <c r="B109" s="114" t="s">
        <v>2560</v>
      </c>
      <c r="C109" s="115">
        <v>44207.483090277776</v>
      </c>
      <c r="D109" s="115" t="s">
        <v>2190</v>
      </c>
      <c r="E109" s="110">
        <v>747</v>
      </c>
      <c r="F109" s="86" t="str">
        <f>VLOOKUP(E109,VIP!$A$2:$O11263,2,0)</f>
        <v>DRBR200</v>
      </c>
      <c r="G109" s="109" t="str">
        <f>VLOOKUP(E109,'LISTADO ATM'!$A$2:$B$893,2,0)</f>
        <v xml:space="preserve">ATM Club BR (Santiago) </v>
      </c>
      <c r="H109" s="109" t="str">
        <f>VLOOKUP(E109,VIP!$A$2:$O16184,7,FALSE)</f>
        <v>Si</v>
      </c>
      <c r="I109" s="109" t="str">
        <f>VLOOKUP(E109,VIP!$A$2:$O8149,8,FALSE)</f>
        <v>Si</v>
      </c>
      <c r="J109" s="109" t="str">
        <f>VLOOKUP(E109,VIP!$A$2:$O8099,8,FALSE)</f>
        <v>Si</v>
      </c>
      <c r="K109" s="109" t="str">
        <f>VLOOKUP(E109,VIP!$A$2:$O11673,6,0)</f>
        <v>SI</v>
      </c>
      <c r="L109" s="120" t="s">
        <v>2435</v>
      </c>
      <c r="M109" s="127" t="s">
        <v>2519</v>
      </c>
      <c r="N109" s="116" t="s">
        <v>2482</v>
      </c>
      <c r="O109" s="114" t="s">
        <v>2562</v>
      </c>
      <c r="P109" s="116"/>
      <c r="Q109" s="127">
        <v>44207.617881944447</v>
      </c>
    </row>
    <row r="110" spans="1:17" ht="18" x14ac:dyDescent="0.25">
      <c r="A110" s="86" t="str">
        <f>VLOOKUP(E110,'LISTADO ATM'!$A$2:$C$894,3,0)</f>
        <v>DISTRITO NACIONAL</v>
      </c>
      <c r="B110" s="114" t="s">
        <v>2507</v>
      </c>
      <c r="C110" s="115">
        <v>44207.026458333334</v>
      </c>
      <c r="D110" s="115" t="s">
        <v>2477</v>
      </c>
      <c r="E110" s="110">
        <v>958</v>
      </c>
      <c r="F110" s="86" t="str">
        <f>VLOOKUP(E110,VIP!$A$2:$O11299,2,0)</f>
        <v>DRBR958</v>
      </c>
      <c r="G110" s="109" t="str">
        <f>VLOOKUP(E110,'LISTADO ATM'!$A$2:$B$893,2,0)</f>
        <v xml:space="preserve">ATM Olé Aut. San Isidro </v>
      </c>
      <c r="H110" s="109" t="str">
        <f>VLOOKUP(E110,VIP!$A$2:$O16220,7,FALSE)</f>
        <v>Si</v>
      </c>
      <c r="I110" s="109" t="str">
        <f>VLOOKUP(E110,VIP!$A$2:$O8185,8,FALSE)</f>
        <v>Si</v>
      </c>
      <c r="J110" s="109" t="str">
        <f>VLOOKUP(E110,VIP!$A$2:$O8135,8,FALSE)</f>
        <v>Si</v>
      </c>
      <c r="K110" s="109" t="str">
        <f>VLOOKUP(E110,VIP!$A$2:$O11709,6,0)</f>
        <v>NO</v>
      </c>
      <c r="L110" s="120" t="s">
        <v>2430</v>
      </c>
      <c r="M110" s="127" t="s">
        <v>2519</v>
      </c>
      <c r="N110" s="116" t="s">
        <v>2482</v>
      </c>
      <c r="O110" s="114" t="s">
        <v>2484</v>
      </c>
      <c r="P110" s="116"/>
      <c r="Q110" s="127">
        <v>44207.617881944447</v>
      </c>
    </row>
    <row r="111" spans="1:17" ht="18" x14ac:dyDescent="0.25">
      <c r="A111" s="86" t="str">
        <f>VLOOKUP(E111,'LISTADO ATM'!$A$2:$C$894,3,0)</f>
        <v>DISTRITO NACIONAL</v>
      </c>
      <c r="B111" s="114" t="s">
        <v>2549</v>
      </c>
      <c r="C111" s="115">
        <v>44207.536909722221</v>
      </c>
      <c r="D111" s="115" t="s">
        <v>2189</v>
      </c>
      <c r="E111" s="110">
        <v>576</v>
      </c>
      <c r="F111" s="86" t="e">
        <f>VLOOKUP(E111,VIP!$A$2:$O11252,2,0)</f>
        <v>#N/A</v>
      </c>
      <c r="G111" s="109" t="str">
        <f>VLOOKUP(E111,'LISTADO ATM'!$A$2:$B$893,2,0)</f>
        <v xml:space="preserve">ATM IDSS </v>
      </c>
      <c r="H111" s="109" t="e">
        <f>VLOOKUP(E111,VIP!$A$2:$O16173,7,FALSE)</f>
        <v>#N/A</v>
      </c>
      <c r="I111" s="109" t="e">
        <f>VLOOKUP(E111,VIP!$A$2:$O8138,8,FALSE)</f>
        <v>#N/A</v>
      </c>
      <c r="J111" s="109" t="e">
        <f>VLOOKUP(E111,VIP!$A$2:$O8088,8,FALSE)</f>
        <v>#N/A</v>
      </c>
      <c r="K111" s="109" t="e">
        <f>VLOOKUP(E111,VIP!$A$2:$O11662,6,0)</f>
        <v>#N/A</v>
      </c>
      <c r="L111" s="120" t="s">
        <v>2228</v>
      </c>
      <c r="M111" s="127" t="s">
        <v>2519</v>
      </c>
      <c r="N111" s="116" t="s">
        <v>2482</v>
      </c>
      <c r="O111" s="114" t="s">
        <v>2485</v>
      </c>
      <c r="P111" s="116"/>
      <c r="Q111" s="127">
        <v>44207.618576388886</v>
      </c>
    </row>
    <row r="112" spans="1:17" ht="18" x14ac:dyDescent="0.25">
      <c r="A112" s="86" t="str">
        <f>VLOOKUP(E112,'LISTADO ATM'!$A$2:$C$894,3,0)</f>
        <v>NORTE</v>
      </c>
      <c r="B112" s="126">
        <v>335759145</v>
      </c>
      <c r="C112" s="115">
        <v>44206.45921296296</v>
      </c>
      <c r="D112" s="115" t="s">
        <v>2480</v>
      </c>
      <c r="E112" s="110">
        <v>315</v>
      </c>
      <c r="F112" s="86" t="str">
        <f>VLOOKUP(E112,VIP!$A$2:$O11254,2,0)</f>
        <v>DRBR315</v>
      </c>
      <c r="G112" s="109" t="str">
        <f>VLOOKUP(E112,'LISTADO ATM'!$A$2:$B$893,2,0)</f>
        <v xml:space="preserve">ATM Oficina Estrella Sadalá </v>
      </c>
      <c r="H112" s="109" t="str">
        <f>VLOOKUP(E112,VIP!$A$2:$O16175,7,FALSE)</f>
        <v>Si</v>
      </c>
      <c r="I112" s="109" t="str">
        <f>VLOOKUP(E112,VIP!$A$2:$O8140,8,FALSE)</f>
        <v>Si</v>
      </c>
      <c r="J112" s="109" t="str">
        <f>VLOOKUP(E112,VIP!$A$2:$O8090,8,FALSE)</f>
        <v>Si</v>
      </c>
      <c r="K112" s="109" t="str">
        <f>VLOOKUP(E112,VIP!$A$2:$O11664,6,0)</f>
        <v>NO</v>
      </c>
      <c r="L112" s="120" t="s">
        <v>2466</v>
      </c>
      <c r="M112" s="127" t="s">
        <v>2519</v>
      </c>
      <c r="N112" s="116" t="s">
        <v>2482</v>
      </c>
      <c r="O112" s="114" t="s">
        <v>2486</v>
      </c>
      <c r="P112" s="116"/>
      <c r="Q112" s="127">
        <v>44207.61996527778</v>
      </c>
    </row>
    <row r="113" spans="1:17" ht="18" x14ac:dyDescent="0.25">
      <c r="A113" s="86" t="str">
        <f>VLOOKUP(E113,'LISTADO ATM'!$A$2:$C$894,3,0)</f>
        <v>NORTE</v>
      </c>
      <c r="B113" s="126">
        <v>335759115</v>
      </c>
      <c r="C113" s="115">
        <v>44206.325810185182</v>
      </c>
      <c r="D113" s="115" t="s">
        <v>2500</v>
      </c>
      <c r="E113" s="110">
        <v>304</v>
      </c>
      <c r="F113" s="86" t="str">
        <f>VLOOKUP(E113,VIP!$A$2:$O11253,2,0)</f>
        <v>DRBR304</v>
      </c>
      <c r="G113" s="109" t="str">
        <f>VLOOKUP(E113,'LISTADO ATM'!$A$2:$B$893,2,0)</f>
        <v xml:space="preserve">ATM Multicentro La Sirena Estrella Sadhala </v>
      </c>
      <c r="H113" s="109" t="str">
        <f>VLOOKUP(E113,VIP!$A$2:$O16174,7,FALSE)</f>
        <v>Si</v>
      </c>
      <c r="I113" s="109" t="str">
        <f>VLOOKUP(E113,VIP!$A$2:$O8139,8,FALSE)</f>
        <v>Si</v>
      </c>
      <c r="J113" s="109" t="str">
        <f>VLOOKUP(E113,VIP!$A$2:$O8089,8,FALSE)</f>
        <v>Si</v>
      </c>
      <c r="K113" s="109" t="str">
        <f>VLOOKUP(E113,VIP!$A$2:$O11663,6,0)</f>
        <v>NO</v>
      </c>
      <c r="L113" s="120" t="s">
        <v>2430</v>
      </c>
      <c r="M113" s="127" t="s">
        <v>2519</v>
      </c>
      <c r="N113" s="116" t="s">
        <v>2482</v>
      </c>
      <c r="O113" s="114" t="s">
        <v>2499</v>
      </c>
      <c r="P113" s="116"/>
      <c r="Q113" s="127">
        <v>44207.620659722219</v>
      </c>
    </row>
    <row r="114" spans="1:17" ht="18" x14ac:dyDescent="0.25">
      <c r="A114" s="86" t="str">
        <f>VLOOKUP(E114,'LISTADO ATM'!$A$2:$C$894,3,0)</f>
        <v>DISTRITO NACIONAL</v>
      </c>
      <c r="B114" s="126">
        <v>335759135</v>
      </c>
      <c r="C114" s="115">
        <v>44206.409502314818</v>
      </c>
      <c r="D114" s="115" t="s">
        <v>2477</v>
      </c>
      <c r="E114" s="110">
        <v>889</v>
      </c>
      <c r="F114" s="86" t="str">
        <f>VLOOKUP(E114,VIP!$A$2:$O11261,2,0)</f>
        <v>DRBR889</v>
      </c>
      <c r="G114" s="109" t="str">
        <f>VLOOKUP(E114,'LISTADO ATM'!$A$2:$B$893,2,0)</f>
        <v>ATM Oficina Plaza Lama Máximo Gómez II</v>
      </c>
      <c r="H114" s="109" t="str">
        <f>VLOOKUP(E114,VIP!$A$2:$O16182,7,FALSE)</f>
        <v>Si</v>
      </c>
      <c r="I114" s="109" t="str">
        <f>VLOOKUP(E114,VIP!$A$2:$O8147,8,FALSE)</f>
        <v>Si</v>
      </c>
      <c r="J114" s="109" t="str">
        <f>VLOOKUP(E114,VIP!$A$2:$O8097,8,FALSE)</f>
        <v>Si</v>
      </c>
      <c r="K114" s="109" t="str">
        <f>VLOOKUP(E114,VIP!$A$2:$O11671,6,0)</f>
        <v>NO</v>
      </c>
      <c r="L114" s="120" t="s">
        <v>2466</v>
      </c>
      <c r="M114" s="127" t="s">
        <v>2519</v>
      </c>
      <c r="N114" s="116" t="s">
        <v>2482</v>
      </c>
      <c r="O114" s="114" t="s">
        <v>2484</v>
      </c>
      <c r="P114" s="116"/>
      <c r="Q114" s="127">
        <v>44207.620659722219</v>
      </c>
    </row>
    <row r="115" spans="1:17" ht="18" x14ac:dyDescent="0.25">
      <c r="A115" s="86" t="str">
        <f>VLOOKUP(E115,'LISTADO ATM'!$A$2:$C$894,3,0)</f>
        <v>NORTE</v>
      </c>
      <c r="B115" s="126">
        <v>335759149</v>
      </c>
      <c r="C115" s="115">
        <v>44206.465902777774</v>
      </c>
      <c r="D115" s="115" t="s">
        <v>2477</v>
      </c>
      <c r="E115" s="110">
        <v>851</v>
      </c>
      <c r="F115" s="86" t="str">
        <f>VLOOKUP(E115,VIP!$A$2:$O11252,2,0)</f>
        <v>DRBR851</v>
      </c>
      <c r="G115" s="109" t="str">
        <f>VLOOKUP(E115,'LISTADO ATM'!$A$2:$B$893,2,0)</f>
        <v xml:space="preserve">ATM Hospital Vinicio Calventi </v>
      </c>
      <c r="H115" s="109" t="str">
        <f>VLOOKUP(E115,VIP!$A$2:$O16173,7,FALSE)</f>
        <v>Si</v>
      </c>
      <c r="I115" s="109" t="str">
        <f>VLOOKUP(E115,VIP!$A$2:$O8138,8,FALSE)</f>
        <v>Si</v>
      </c>
      <c r="J115" s="109" t="str">
        <f>VLOOKUP(E115,VIP!$A$2:$O8088,8,FALSE)</f>
        <v>Si</v>
      </c>
      <c r="K115" s="109" t="str">
        <f>VLOOKUP(E115,VIP!$A$2:$O11662,6,0)</f>
        <v>NO</v>
      </c>
      <c r="L115" s="120" t="s">
        <v>2466</v>
      </c>
      <c r="M115" s="127" t="s">
        <v>2519</v>
      </c>
      <c r="N115" s="116" t="s">
        <v>2482</v>
      </c>
      <c r="O115" s="114" t="s">
        <v>2484</v>
      </c>
      <c r="P115" s="116"/>
      <c r="Q115" s="127">
        <v>44207.621354166666</v>
      </c>
    </row>
    <row r="116" spans="1:17" ht="18" x14ac:dyDescent="0.25">
      <c r="A116" s="86" t="str">
        <f>VLOOKUP(E116,'LISTADO ATM'!$A$2:$C$894,3,0)</f>
        <v>DISTRITO NACIONAL</v>
      </c>
      <c r="B116" s="126">
        <v>335759137</v>
      </c>
      <c r="C116" s="115">
        <v>44206.415810185186</v>
      </c>
      <c r="D116" s="115" t="s">
        <v>2189</v>
      </c>
      <c r="E116" s="110">
        <v>925</v>
      </c>
      <c r="F116" s="86" t="str">
        <f>VLOOKUP(E116,VIP!$A$2:$O11259,2,0)</f>
        <v>DRBR24L</v>
      </c>
      <c r="G116" s="109" t="str">
        <f>VLOOKUP(E116,'LISTADO ATM'!$A$2:$B$893,2,0)</f>
        <v xml:space="preserve">ATM Oficina Plaza Lama Av. 27 de Febrero </v>
      </c>
      <c r="H116" s="109" t="str">
        <f>VLOOKUP(E116,VIP!$A$2:$O16180,7,FALSE)</f>
        <v>Si</v>
      </c>
      <c r="I116" s="109" t="str">
        <f>VLOOKUP(E116,VIP!$A$2:$O8145,8,FALSE)</f>
        <v>Si</v>
      </c>
      <c r="J116" s="109" t="str">
        <f>VLOOKUP(E116,VIP!$A$2:$O8095,8,FALSE)</f>
        <v>Si</v>
      </c>
      <c r="K116" s="109" t="str">
        <f>VLOOKUP(E116,VIP!$A$2:$O11669,6,0)</f>
        <v>SI</v>
      </c>
      <c r="L116" s="120" t="s">
        <v>2463</v>
      </c>
      <c r="M116" s="127" t="s">
        <v>2519</v>
      </c>
      <c r="N116" s="116" t="s">
        <v>2482</v>
      </c>
      <c r="O116" s="114" t="s">
        <v>2485</v>
      </c>
      <c r="P116" s="116"/>
      <c r="Q116" s="127">
        <v>44207.621354166666</v>
      </c>
    </row>
    <row r="117" spans="1:17" ht="18" x14ac:dyDescent="0.25">
      <c r="A117" s="86" t="str">
        <f>VLOOKUP(E117,'LISTADO ATM'!$A$2:$C$894,3,0)</f>
        <v>NORTE</v>
      </c>
      <c r="B117" s="114" t="s">
        <v>2559</v>
      </c>
      <c r="C117" s="115">
        <v>44207.486793981479</v>
      </c>
      <c r="D117" s="115" t="s">
        <v>2480</v>
      </c>
      <c r="E117" s="110">
        <v>142</v>
      </c>
      <c r="F117" s="86" t="str">
        <f>VLOOKUP(E117,VIP!$A$2:$O11262,2,0)</f>
        <v>DRBR142</v>
      </c>
      <c r="G117" s="109" t="str">
        <f>VLOOKUP(E117,'LISTADO ATM'!$A$2:$B$893,2,0)</f>
        <v xml:space="preserve">ATM Centro de Caja Galerías Bonao </v>
      </c>
      <c r="H117" s="109" t="str">
        <f>VLOOKUP(E117,VIP!$A$2:$O16183,7,FALSE)</f>
        <v>Si</v>
      </c>
      <c r="I117" s="109" t="str">
        <f>VLOOKUP(E117,VIP!$A$2:$O8148,8,FALSE)</f>
        <v>Si</v>
      </c>
      <c r="J117" s="109" t="str">
        <f>VLOOKUP(E117,VIP!$A$2:$O8098,8,FALSE)</f>
        <v>Si</v>
      </c>
      <c r="K117" s="109" t="str">
        <f>VLOOKUP(E117,VIP!$A$2:$O11672,6,0)</f>
        <v>SI</v>
      </c>
      <c r="L117" s="120" t="s">
        <v>2466</v>
      </c>
      <c r="M117" s="127" t="s">
        <v>2519</v>
      </c>
      <c r="N117" s="116" t="s">
        <v>2482</v>
      </c>
      <c r="O117" s="114" t="s">
        <v>2486</v>
      </c>
      <c r="P117" s="116"/>
      <c r="Q117" s="127">
        <v>44207.622048611112</v>
      </c>
    </row>
    <row r="118" spans="1:17" ht="18" x14ac:dyDescent="0.25">
      <c r="A118" s="86" t="str">
        <f>VLOOKUP(E118,'LISTADO ATM'!$A$2:$C$894,3,0)</f>
        <v>DISTRITO NACIONAL</v>
      </c>
      <c r="B118" s="114" t="s">
        <v>2553</v>
      </c>
      <c r="C118" s="115">
        <v>44207.507303240738</v>
      </c>
      <c r="D118" s="115" t="s">
        <v>2477</v>
      </c>
      <c r="E118" s="110">
        <v>678</v>
      </c>
      <c r="F118" s="86" t="str">
        <f>VLOOKUP(E118,VIP!$A$2:$O11256,2,0)</f>
        <v>DRBR678</v>
      </c>
      <c r="G118" s="109" t="str">
        <f>VLOOKUP(E118,'LISTADO ATM'!$A$2:$B$893,2,0)</f>
        <v>ATM Eco Petroleo San Isidro</v>
      </c>
      <c r="H118" s="109" t="str">
        <f>VLOOKUP(E118,VIP!$A$2:$O16177,7,FALSE)</f>
        <v>Si</v>
      </c>
      <c r="I118" s="109" t="str">
        <f>VLOOKUP(E118,VIP!$A$2:$O8142,8,FALSE)</f>
        <v>Si</v>
      </c>
      <c r="J118" s="109" t="str">
        <f>VLOOKUP(E118,VIP!$A$2:$O8092,8,FALSE)</f>
        <v>Si</v>
      </c>
      <c r="K118" s="109" t="str">
        <f>VLOOKUP(E118,VIP!$A$2:$O11666,6,0)</f>
        <v>NO</v>
      </c>
      <c r="L118" s="120" t="s">
        <v>2430</v>
      </c>
      <c r="M118" s="127" t="s">
        <v>2519</v>
      </c>
      <c r="N118" s="116" t="s">
        <v>2482</v>
      </c>
      <c r="O118" s="114" t="s">
        <v>2484</v>
      </c>
      <c r="P118" s="116"/>
      <c r="Q118" s="127">
        <v>44207.622048611112</v>
      </c>
    </row>
    <row r="119" spans="1:17" ht="18" x14ac:dyDescent="0.25">
      <c r="A119" s="86" t="str">
        <f>VLOOKUP(E119,'LISTADO ATM'!$A$2:$C$894,3,0)</f>
        <v>SUR</v>
      </c>
      <c r="B119" s="114" t="s">
        <v>2567</v>
      </c>
      <c r="C119" s="115">
        <v>44207.589178240742</v>
      </c>
      <c r="D119" s="115" t="s">
        <v>2189</v>
      </c>
      <c r="E119" s="110">
        <v>962</v>
      </c>
      <c r="F119" s="86" t="str">
        <f>VLOOKUP(E119,VIP!$A$2:$O11256,2,0)</f>
        <v>DRBR962</v>
      </c>
      <c r="G119" s="109" t="str">
        <f>VLOOKUP(E119,'LISTADO ATM'!$A$2:$B$893,2,0)</f>
        <v xml:space="preserve">ATM Oficina Villa Ofelia II (San Juan) </v>
      </c>
      <c r="H119" s="109" t="str">
        <f>VLOOKUP(E119,VIP!$A$2:$O16177,7,FALSE)</f>
        <v>Si</v>
      </c>
      <c r="I119" s="109" t="str">
        <f>VLOOKUP(E119,VIP!$A$2:$O8142,8,FALSE)</f>
        <v>Si</v>
      </c>
      <c r="J119" s="109" t="str">
        <f>VLOOKUP(E119,VIP!$A$2:$O8092,8,FALSE)</f>
        <v>Si</v>
      </c>
      <c r="K119" s="109" t="str">
        <f>VLOOKUP(E119,VIP!$A$2:$O11666,6,0)</f>
        <v>NO</v>
      </c>
      <c r="L119" s="120" t="s">
        <v>2463</v>
      </c>
      <c r="M119" s="127" t="s">
        <v>2519</v>
      </c>
      <c r="N119" s="127" t="s">
        <v>2482</v>
      </c>
      <c r="O119" s="114" t="s">
        <v>2485</v>
      </c>
      <c r="P119" s="116"/>
      <c r="Q119" s="127">
        <v>44207.622743055559</v>
      </c>
    </row>
    <row r="120" spans="1:17" ht="18" x14ac:dyDescent="0.25">
      <c r="A120" s="86" t="str">
        <f>VLOOKUP(E120,'LISTADO ATM'!$A$2:$C$894,3,0)</f>
        <v>DISTRITO NACIONAL</v>
      </c>
      <c r="B120" s="126">
        <v>335759114</v>
      </c>
      <c r="C120" s="115">
        <v>44206.324918981481</v>
      </c>
      <c r="D120" s="115" t="s">
        <v>2189</v>
      </c>
      <c r="E120" s="110">
        <v>231</v>
      </c>
      <c r="F120" s="86" t="str">
        <f>VLOOKUP(E120,VIP!$A$2:$O11254,2,0)</f>
        <v>DRBR231</v>
      </c>
      <c r="G120" s="109" t="str">
        <f>VLOOKUP(E120,'LISTADO ATM'!$A$2:$B$893,2,0)</f>
        <v xml:space="preserve">ATM Oficina Zona Oriental </v>
      </c>
      <c r="H120" s="109" t="str">
        <f>VLOOKUP(E120,VIP!$A$2:$O16175,7,FALSE)</f>
        <v>Si</v>
      </c>
      <c r="I120" s="109" t="str">
        <f>VLOOKUP(E120,VIP!$A$2:$O8140,8,FALSE)</f>
        <v>Si</v>
      </c>
      <c r="J120" s="109" t="str">
        <f>VLOOKUP(E120,VIP!$A$2:$O8090,8,FALSE)</f>
        <v>Si</v>
      </c>
      <c r="K120" s="109" t="str">
        <f>VLOOKUP(E120,VIP!$A$2:$O11664,6,0)</f>
        <v>SI</v>
      </c>
      <c r="L120" s="120" t="s">
        <v>2463</v>
      </c>
      <c r="M120" s="127" t="s">
        <v>2519</v>
      </c>
      <c r="N120" s="116" t="s">
        <v>2482</v>
      </c>
      <c r="O120" s="114" t="s">
        <v>2485</v>
      </c>
      <c r="P120" s="116"/>
      <c r="Q120" s="127">
        <v>44207.624131944445</v>
      </c>
    </row>
    <row r="121" spans="1:17" ht="18" x14ac:dyDescent="0.25">
      <c r="A121" s="86" t="str">
        <f>VLOOKUP(E121,'LISTADO ATM'!$A$2:$C$894,3,0)</f>
        <v>NORTE</v>
      </c>
      <c r="B121" s="114" t="s">
        <v>2526</v>
      </c>
      <c r="C121" s="115">
        <v>44207.377604166664</v>
      </c>
      <c r="D121" s="115" t="s">
        <v>2190</v>
      </c>
      <c r="E121" s="110">
        <v>88</v>
      </c>
      <c r="F121" s="86" t="str">
        <f>VLOOKUP(E121,VIP!$A$2:$O11333,2,0)</f>
        <v>DRBR088</v>
      </c>
      <c r="G121" s="109" t="str">
        <f>VLOOKUP(E121,'LISTADO ATM'!$A$2:$B$893,2,0)</f>
        <v xml:space="preserve">ATM S/M La Fuente (Santiago) </v>
      </c>
      <c r="H121" s="109" t="str">
        <f>VLOOKUP(E121,VIP!$A$2:$O16254,7,FALSE)</f>
        <v>Si</v>
      </c>
      <c r="I121" s="109" t="str">
        <f>VLOOKUP(E121,VIP!$A$2:$O8219,8,FALSE)</f>
        <v>Si</v>
      </c>
      <c r="J121" s="109" t="str">
        <f>VLOOKUP(E121,VIP!$A$2:$O8169,8,FALSE)</f>
        <v>Si</v>
      </c>
      <c r="K121" s="109" t="str">
        <f>VLOOKUP(E121,VIP!$A$2:$O11743,6,0)</f>
        <v>NO</v>
      </c>
      <c r="L121" s="120" t="s">
        <v>2228</v>
      </c>
      <c r="M121" s="127" t="s">
        <v>2519</v>
      </c>
      <c r="N121" s="116" t="s">
        <v>2482</v>
      </c>
      <c r="O121" s="114" t="s">
        <v>2483</v>
      </c>
      <c r="P121" s="116"/>
      <c r="Q121" s="127">
        <v>44207.639409722222</v>
      </c>
    </row>
    <row r="122" spans="1:17" ht="18" x14ac:dyDescent="0.25">
      <c r="A122" s="86" t="str">
        <f>VLOOKUP(E122,'LISTADO ATM'!$A$2:$C$894,3,0)</f>
        <v>DISTRITO NACIONAL</v>
      </c>
      <c r="B122" s="118">
        <v>335758915</v>
      </c>
      <c r="C122" s="115">
        <v>44204.696631944447</v>
      </c>
      <c r="D122" s="115" t="s">
        <v>2189</v>
      </c>
      <c r="E122" s="110">
        <v>938</v>
      </c>
      <c r="F122" s="86" t="str">
        <f>VLOOKUP(E122,VIP!$A$2:$O11227,2,0)</f>
        <v>DRBR938</v>
      </c>
      <c r="G122" s="109" t="str">
        <f>VLOOKUP(E122,'LISTADO ATM'!$A$2:$B$893,2,0)</f>
        <v xml:space="preserve">ATM Autobanco Oficina Filadelfia Plaza </v>
      </c>
      <c r="H122" s="109" t="str">
        <f>VLOOKUP(E122,VIP!$A$2:$O16148,7,FALSE)</f>
        <v>Si</v>
      </c>
      <c r="I122" s="109" t="str">
        <f>VLOOKUP(E122,VIP!$A$2:$O8113,8,FALSE)</f>
        <v>Si</v>
      </c>
      <c r="J122" s="109" t="str">
        <f>VLOOKUP(E122,VIP!$A$2:$O8063,8,FALSE)</f>
        <v>Si</v>
      </c>
      <c r="K122" s="109" t="str">
        <f>VLOOKUP(E122,VIP!$A$2:$O11637,6,0)</f>
        <v>NO</v>
      </c>
      <c r="L122" s="120" t="s">
        <v>2228</v>
      </c>
      <c r="M122" s="127" t="s">
        <v>2519</v>
      </c>
      <c r="N122" s="116" t="s">
        <v>2488</v>
      </c>
      <c r="O122" s="114" t="s">
        <v>2485</v>
      </c>
      <c r="P122" s="116"/>
      <c r="Q122" s="127">
        <v>44207.642881944441</v>
      </c>
    </row>
    <row r="123" spans="1:17" ht="18" x14ac:dyDescent="0.25">
      <c r="A123" s="86" t="str">
        <f>VLOOKUP(E123,'LISTADO ATM'!$A$2:$C$894,3,0)</f>
        <v>NORTE</v>
      </c>
      <c r="B123" s="114" t="s">
        <v>2547</v>
      </c>
      <c r="C123" s="115">
        <v>44207.552291666667</v>
      </c>
      <c r="D123" s="115" t="s">
        <v>2480</v>
      </c>
      <c r="E123" s="110">
        <v>282</v>
      </c>
      <c r="F123" s="86" t="str">
        <f>VLOOKUP(E123,VIP!$A$2:$O11250,2,0)</f>
        <v>DRBR282</v>
      </c>
      <c r="G123" s="109" t="str">
        <f>VLOOKUP(E123,'LISTADO ATM'!$A$2:$B$893,2,0)</f>
        <v xml:space="preserve">ATM Autobanco Nibaje </v>
      </c>
      <c r="H123" s="109" t="str">
        <f>VLOOKUP(E123,VIP!$A$2:$O16171,7,FALSE)</f>
        <v>Si</v>
      </c>
      <c r="I123" s="109" t="str">
        <f>VLOOKUP(E123,VIP!$A$2:$O8136,8,FALSE)</f>
        <v>Si</v>
      </c>
      <c r="J123" s="109" t="str">
        <f>VLOOKUP(E123,VIP!$A$2:$O8086,8,FALSE)</f>
        <v>Si</v>
      </c>
      <c r="K123" s="109" t="str">
        <f>VLOOKUP(E123,VIP!$A$2:$O11660,6,0)</f>
        <v>NO</v>
      </c>
      <c r="L123" s="120" t="s">
        <v>2466</v>
      </c>
      <c r="M123" s="127" t="s">
        <v>2519</v>
      </c>
      <c r="N123" s="116" t="s">
        <v>2482</v>
      </c>
      <c r="O123" s="114" t="s">
        <v>2486</v>
      </c>
      <c r="P123" s="116"/>
      <c r="Q123" s="127">
        <v>44207.64565972222</v>
      </c>
    </row>
    <row r="124" spans="1:17" ht="18" x14ac:dyDescent="0.25">
      <c r="A124" s="86" t="str">
        <f>VLOOKUP(E124,'LISTADO ATM'!$A$2:$C$894,3,0)</f>
        <v>DISTRITO NACIONAL</v>
      </c>
      <c r="B124" s="114" t="s">
        <v>2558</v>
      </c>
      <c r="C124" s="115">
        <v>44207.487442129626</v>
      </c>
      <c r="D124" s="115" t="s">
        <v>2189</v>
      </c>
      <c r="E124" s="110">
        <v>490</v>
      </c>
      <c r="F124" s="86" t="str">
        <f>VLOOKUP(E124,VIP!$A$2:$O11261,2,0)</f>
        <v>DRBR490</v>
      </c>
      <c r="G124" s="109" t="str">
        <f>VLOOKUP(E124,'LISTADO ATM'!$A$2:$B$893,2,0)</f>
        <v xml:space="preserve">ATM Hospital Ney Arias Lora </v>
      </c>
      <c r="H124" s="109" t="str">
        <f>VLOOKUP(E124,VIP!$A$2:$O16182,7,FALSE)</f>
        <v>Si</v>
      </c>
      <c r="I124" s="109" t="str">
        <f>VLOOKUP(E124,VIP!$A$2:$O8147,8,FALSE)</f>
        <v>Si</v>
      </c>
      <c r="J124" s="109" t="str">
        <f>VLOOKUP(E124,VIP!$A$2:$O8097,8,FALSE)</f>
        <v>Si</v>
      </c>
      <c r="K124" s="109" t="str">
        <f>VLOOKUP(E124,VIP!$A$2:$O11671,6,0)</f>
        <v>NO</v>
      </c>
      <c r="L124" s="120" t="s">
        <v>2228</v>
      </c>
      <c r="M124" s="127" t="s">
        <v>2519</v>
      </c>
      <c r="N124" s="116" t="s">
        <v>2482</v>
      </c>
      <c r="O124" s="114" t="s">
        <v>2485</v>
      </c>
      <c r="P124" s="116"/>
      <c r="Q124" s="127">
        <v>44207.646354166667</v>
      </c>
    </row>
    <row r="125" spans="1:17" ht="18" x14ac:dyDescent="0.25">
      <c r="A125" s="86" t="str">
        <f>VLOOKUP(E125,'LISTADO ATM'!$A$2:$C$894,3,0)</f>
        <v>DISTRITO NACIONAL</v>
      </c>
      <c r="B125" s="114">
        <v>335759177</v>
      </c>
      <c r="C125" s="115">
        <v>44206.932685185187</v>
      </c>
      <c r="D125" s="115" t="s">
        <v>2500</v>
      </c>
      <c r="E125" s="110">
        <v>722</v>
      </c>
      <c r="F125" s="86" t="str">
        <f>VLOOKUP(E125,VIP!$A$2:$O11300,2,0)</f>
        <v>DRBR393</v>
      </c>
      <c r="G125" s="109" t="str">
        <f>VLOOKUP(E125,'LISTADO ATM'!$A$2:$B$893,2,0)</f>
        <v xml:space="preserve">ATM Oficina Charles de Gaulle III </v>
      </c>
      <c r="H125" s="109" t="str">
        <f>VLOOKUP(E125,VIP!$A$2:$O16221,7,FALSE)</f>
        <v>Si</v>
      </c>
      <c r="I125" s="109" t="str">
        <f>VLOOKUP(E125,VIP!$A$2:$O8186,8,FALSE)</f>
        <v>Si</v>
      </c>
      <c r="J125" s="109" t="str">
        <f>VLOOKUP(E125,VIP!$A$2:$O8136,8,FALSE)</f>
        <v>Si</v>
      </c>
      <c r="K125" s="109" t="str">
        <f>VLOOKUP(E125,VIP!$A$2:$O11710,6,0)</f>
        <v>SI</v>
      </c>
      <c r="L125" s="120" t="s">
        <v>2430</v>
      </c>
      <c r="M125" s="127" t="s">
        <v>2519</v>
      </c>
      <c r="N125" s="116" t="s">
        <v>2482</v>
      </c>
      <c r="O125" s="114" t="s">
        <v>2499</v>
      </c>
      <c r="P125" s="116"/>
      <c r="Q125" s="127">
        <v>44207.699305555558</v>
      </c>
    </row>
    <row r="126" spans="1:17" ht="18" x14ac:dyDescent="0.25">
      <c r="A126" s="86" t="str">
        <f>VLOOKUP(E126,'LISTADO ATM'!$A$2:$C$894,3,0)</f>
        <v>DISTRITO NACIONAL</v>
      </c>
      <c r="B126" s="118">
        <v>335758415</v>
      </c>
      <c r="C126" s="115">
        <v>44204.508402777778</v>
      </c>
      <c r="D126" s="115" t="s">
        <v>2477</v>
      </c>
      <c r="E126" s="110">
        <v>672</v>
      </c>
      <c r="F126" s="86" t="str">
        <f>VLOOKUP(E126,VIP!$A$2:$O11221,2,0)</f>
        <v>DRBR672</v>
      </c>
      <c r="G126" s="109" t="str">
        <f>VLOOKUP(E126,'LISTADO ATM'!$A$2:$B$893,2,0)</f>
        <v>ATM Destacamento Policía Nacional La Victoria</v>
      </c>
      <c r="H126" s="109" t="str">
        <f>VLOOKUP(E126,VIP!$A$2:$O16142,7,FALSE)</f>
        <v>Si</v>
      </c>
      <c r="I126" s="109" t="str">
        <f>VLOOKUP(E126,VIP!$A$2:$O8107,8,FALSE)</f>
        <v>Si</v>
      </c>
      <c r="J126" s="109" t="str">
        <f>VLOOKUP(E126,VIP!$A$2:$O8057,8,FALSE)</f>
        <v>Si</v>
      </c>
      <c r="K126" s="109" t="str">
        <f>VLOOKUP(E126,VIP!$A$2:$O11631,6,0)</f>
        <v>SI</v>
      </c>
      <c r="L126" s="120" t="s">
        <v>2430</v>
      </c>
      <c r="M126" s="127" t="s">
        <v>2519</v>
      </c>
      <c r="N126" s="116" t="s">
        <v>2482</v>
      </c>
      <c r="O126" s="114" t="s">
        <v>2484</v>
      </c>
      <c r="P126" s="116"/>
      <c r="Q126" s="127">
        <v>44207.701388888891</v>
      </c>
    </row>
    <row r="127" spans="1:17" ht="18" x14ac:dyDescent="0.25">
      <c r="A127" s="86" t="str">
        <f>VLOOKUP(E127,'LISTADO ATM'!$A$2:$C$894,3,0)</f>
        <v>DISTRITO NACIONAL</v>
      </c>
      <c r="B127" s="114" t="s">
        <v>2516</v>
      </c>
      <c r="C127" s="115">
        <v>44207.312060185184</v>
      </c>
      <c r="D127" s="115" t="s">
        <v>2189</v>
      </c>
      <c r="E127" s="110">
        <v>37</v>
      </c>
      <c r="F127" s="86" t="str">
        <f>VLOOKUP(E127,VIP!$A$2:$O11331,2,0)</f>
        <v>DRBR037</v>
      </c>
      <c r="G127" s="109" t="str">
        <f>VLOOKUP(E127,'LISTADO ATM'!$A$2:$B$893,2,0)</f>
        <v xml:space="preserve">ATM Oficina Villa Mella </v>
      </c>
      <c r="H127" s="109" t="str">
        <f>VLOOKUP(E127,VIP!$A$2:$O16252,7,FALSE)</f>
        <v>Si</v>
      </c>
      <c r="I127" s="109" t="str">
        <f>VLOOKUP(E127,VIP!$A$2:$O8217,8,FALSE)</f>
        <v>Si</v>
      </c>
      <c r="J127" s="109" t="str">
        <f>VLOOKUP(E127,VIP!$A$2:$O8167,8,FALSE)</f>
        <v>Si</v>
      </c>
      <c r="K127" s="109" t="str">
        <f>VLOOKUP(E127,VIP!$A$2:$O11741,6,0)</f>
        <v>SI</v>
      </c>
      <c r="L127" s="120" t="s">
        <v>2228</v>
      </c>
      <c r="M127" s="127" t="s">
        <v>2519</v>
      </c>
      <c r="N127" s="116" t="s">
        <v>2482</v>
      </c>
      <c r="O127" s="114" t="s">
        <v>2485</v>
      </c>
      <c r="P127" s="116"/>
      <c r="Q127" s="127">
        <v>44207.76458333333</v>
      </c>
    </row>
    <row r="128" spans="1:17" ht="18" x14ac:dyDescent="0.25">
      <c r="A128" s="86" t="str">
        <f>VLOOKUP(E128,'LISTADO ATM'!$A$2:$C$894,3,0)</f>
        <v>SUR</v>
      </c>
      <c r="B128" s="114" t="s">
        <v>2604</v>
      </c>
      <c r="C128" s="115">
        <v>44207.733495370368</v>
      </c>
      <c r="D128" s="115" t="s">
        <v>2189</v>
      </c>
      <c r="E128" s="110">
        <v>134</v>
      </c>
      <c r="F128" s="86" t="str">
        <f>VLOOKUP(E128,VIP!$A$2:$O11288,2,0)</f>
        <v>DRBR134</v>
      </c>
      <c r="G128" s="109" t="str">
        <f>VLOOKUP(E128,'LISTADO ATM'!$A$2:$B$893,2,0)</f>
        <v xml:space="preserve">ATM Oficina San José de Ocoa </v>
      </c>
      <c r="H128" s="109" t="str">
        <f>VLOOKUP(E128,VIP!$A$2:$O16209,7,FALSE)</f>
        <v>Si</v>
      </c>
      <c r="I128" s="109" t="str">
        <f>VLOOKUP(E128,VIP!$A$2:$O8174,8,FALSE)</f>
        <v>Si</v>
      </c>
      <c r="J128" s="109" t="str">
        <f>VLOOKUP(E128,VIP!$A$2:$O8124,8,FALSE)</f>
        <v>Si</v>
      </c>
      <c r="K128" s="109" t="str">
        <f>VLOOKUP(E128,VIP!$A$2:$O11698,6,0)</f>
        <v>SI</v>
      </c>
      <c r="L128" s="120" t="s">
        <v>2463</v>
      </c>
      <c r="M128" s="127" t="s">
        <v>2519</v>
      </c>
      <c r="N128" s="116" t="s">
        <v>2482</v>
      </c>
      <c r="O128" s="114" t="s">
        <v>2485</v>
      </c>
      <c r="P128" s="114"/>
      <c r="Q128" s="127">
        <v>44207.851388888892</v>
      </c>
    </row>
    <row r="129" spans="1:17" ht="18" x14ac:dyDescent="0.25">
      <c r="A129" s="86" t="str">
        <f>VLOOKUP(E129,'LISTADO ATM'!$A$2:$C$894,3,0)</f>
        <v>DISTRITO NACIONAL</v>
      </c>
      <c r="B129" s="114" t="s">
        <v>2548</v>
      </c>
      <c r="C129" s="115">
        <v>44207.537731481483</v>
      </c>
      <c r="D129" s="115" t="s">
        <v>2189</v>
      </c>
      <c r="E129" s="110">
        <v>18</v>
      </c>
      <c r="F129" s="86" t="str">
        <f>VLOOKUP(E129,VIP!$A$2:$O11251,2,0)</f>
        <v>DRBR018</v>
      </c>
      <c r="G129" s="109" t="str">
        <f>VLOOKUP(E129,'LISTADO ATM'!$A$2:$B$893,2,0)</f>
        <v xml:space="preserve">ATM Oficina Haina Occidental I </v>
      </c>
      <c r="H129" s="109" t="str">
        <f>VLOOKUP(E129,VIP!$A$2:$O16172,7,FALSE)</f>
        <v>Si</v>
      </c>
      <c r="I129" s="109" t="str">
        <f>VLOOKUP(E129,VIP!$A$2:$O8137,8,FALSE)</f>
        <v>Si</v>
      </c>
      <c r="J129" s="109" t="str">
        <f>VLOOKUP(E129,VIP!$A$2:$O8087,8,FALSE)</f>
        <v>Si</v>
      </c>
      <c r="K129" s="109" t="str">
        <f>VLOOKUP(E129,VIP!$A$2:$O11661,6,0)</f>
        <v>SI</v>
      </c>
      <c r="L129" s="120" t="s">
        <v>2228</v>
      </c>
      <c r="M129" s="116" t="s">
        <v>2473</v>
      </c>
      <c r="N129" s="116" t="s">
        <v>2482</v>
      </c>
      <c r="O129" s="114" t="s">
        <v>2485</v>
      </c>
      <c r="P129" s="116"/>
      <c r="Q129" s="119" t="s">
        <v>2228</v>
      </c>
    </row>
    <row r="130" spans="1:17" ht="18" x14ac:dyDescent="0.25">
      <c r="A130" s="86" t="str">
        <f>VLOOKUP(E130,'LISTADO ATM'!$A$2:$C$894,3,0)</f>
        <v>DISTRITO NACIONAL</v>
      </c>
      <c r="B130" s="114" t="s">
        <v>2592</v>
      </c>
      <c r="C130" s="115">
        <v>44207.669722222221</v>
      </c>
      <c r="D130" s="115" t="s">
        <v>2189</v>
      </c>
      <c r="E130" s="110">
        <v>35</v>
      </c>
      <c r="F130" s="86" t="str">
        <f>VLOOKUP(E130,VIP!$A$2:$O11276,2,0)</f>
        <v>DRBR035</v>
      </c>
      <c r="G130" s="109" t="str">
        <f>VLOOKUP(E130,'LISTADO ATM'!$A$2:$B$893,2,0)</f>
        <v xml:space="preserve">ATM Dirección General de Aduanas I </v>
      </c>
      <c r="H130" s="109" t="str">
        <f>VLOOKUP(E130,VIP!$A$2:$O16197,7,FALSE)</f>
        <v>Si</v>
      </c>
      <c r="I130" s="109" t="str">
        <f>VLOOKUP(E130,VIP!$A$2:$O8162,8,FALSE)</f>
        <v>Si</v>
      </c>
      <c r="J130" s="109" t="str">
        <f>VLOOKUP(E130,VIP!$A$2:$O8112,8,FALSE)</f>
        <v>Si</v>
      </c>
      <c r="K130" s="109" t="str">
        <f>VLOOKUP(E130,VIP!$A$2:$O11686,6,0)</f>
        <v>NO</v>
      </c>
      <c r="L130" s="120" t="s">
        <v>2228</v>
      </c>
      <c r="M130" s="116" t="s">
        <v>2473</v>
      </c>
      <c r="N130" s="116" t="s">
        <v>2482</v>
      </c>
      <c r="O130" s="114" t="s">
        <v>2485</v>
      </c>
      <c r="P130" s="114"/>
      <c r="Q130" s="119" t="s">
        <v>2228</v>
      </c>
    </row>
    <row r="131" spans="1:17" ht="18" x14ac:dyDescent="0.25">
      <c r="A131" s="86" t="str">
        <f>VLOOKUP(E131,'LISTADO ATM'!$A$2:$C$894,3,0)</f>
        <v>DISTRITO NACIONAL</v>
      </c>
      <c r="B131" s="114" t="s">
        <v>2566</v>
      </c>
      <c r="C131" s="115">
        <v>44207.597453703704</v>
      </c>
      <c r="D131" s="115" t="s">
        <v>2189</v>
      </c>
      <c r="E131" s="110">
        <v>70</v>
      </c>
      <c r="F131" s="86" t="str">
        <f>VLOOKUP(E131,VIP!$A$2:$O11255,2,0)</f>
        <v>DRBR070</v>
      </c>
      <c r="G131" s="109" t="str">
        <f>VLOOKUP(E131,'LISTADO ATM'!$A$2:$B$893,2,0)</f>
        <v xml:space="preserve">ATM Autoservicio Plaza Lama Zona Oriental </v>
      </c>
      <c r="H131" s="109" t="str">
        <f>VLOOKUP(E131,VIP!$A$2:$O16176,7,FALSE)</f>
        <v>Si</v>
      </c>
      <c r="I131" s="109" t="str">
        <f>VLOOKUP(E131,VIP!$A$2:$O8141,8,FALSE)</f>
        <v>Si</v>
      </c>
      <c r="J131" s="109" t="str">
        <f>VLOOKUP(E131,VIP!$A$2:$O8091,8,FALSE)</f>
        <v>Si</v>
      </c>
      <c r="K131" s="109" t="str">
        <f>VLOOKUP(E131,VIP!$A$2:$O11665,6,0)</f>
        <v>NO</v>
      </c>
      <c r="L131" s="120" t="s">
        <v>2228</v>
      </c>
      <c r="M131" s="116" t="s">
        <v>2473</v>
      </c>
      <c r="N131" s="116" t="s">
        <v>2482</v>
      </c>
      <c r="O131" s="114" t="s">
        <v>2485</v>
      </c>
      <c r="P131" s="116"/>
      <c r="Q131" s="119" t="s">
        <v>2228</v>
      </c>
    </row>
    <row r="132" spans="1:17" ht="18" x14ac:dyDescent="0.25">
      <c r="A132" s="86" t="str">
        <f>VLOOKUP(E132,'LISTADO ATM'!$A$2:$C$894,3,0)</f>
        <v>DISTRITO NACIONAL</v>
      </c>
      <c r="B132" s="114" t="s">
        <v>2565</v>
      </c>
      <c r="C132" s="115">
        <v>44207.605949074074</v>
      </c>
      <c r="D132" s="115" t="s">
        <v>2189</v>
      </c>
      <c r="E132" s="110">
        <v>115</v>
      </c>
      <c r="F132" s="86" t="str">
        <f>VLOOKUP(E132,VIP!$A$2:$O11254,2,0)</f>
        <v>DRBR115</v>
      </c>
      <c r="G132" s="109" t="str">
        <f>VLOOKUP(E132,'LISTADO ATM'!$A$2:$B$893,2,0)</f>
        <v xml:space="preserve">ATM Oficina Megacentro I </v>
      </c>
      <c r="H132" s="109" t="str">
        <f>VLOOKUP(E132,VIP!$A$2:$O16175,7,FALSE)</f>
        <v>Si</v>
      </c>
      <c r="I132" s="109" t="str">
        <f>VLOOKUP(E132,VIP!$A$2:$O8140,8,FALSE)</f>
        <v>Si</v>
      </c>
      <c r="J132" s="109" t="str">
        <f>VLOOKUP(E132,VIP!$A$2:$O8090,8,FALSE)</f>
        <v>Si</v>
      </c>
      <c r="K132" s="109" t="str">
        <f>VLOOKUP(E132,VIP!$A$2:$O11664,6,0)</f>
        <v>SI</v>
      </c>
      <c r="L132" s="120" t="s">
        <v>2228</v>
      </c>
      <c r="M132" s="116" t="s">
        <v>2473</v>
      </c>
      <c r="N132" s="116" t="s">
        <v>2482</v>
      </c>
      <c r="O132" s="114" t="s">
        <v>2485</v>
      </c>
      <c r="P132" s="116"/>
      <c r="Q132" s="119" t="s">
        <v>2228</v>
      </c>
    </row>
    <row r="133" spans="1:17" ht="18" x14ac:dyDescent="0.25">
      <c r="A133" s="86" t="str">
        <f>VLOOKUP(E133,'LISTADO ATM'!$A$2:$C$894,3,0)</f>
        <v>NORTE</v>
      </c>
      <c r="B133" s="114" t="s">
        <v>2524</v>
      </c>
      <c r="C133" s="115">
        <v>44207.419351851851</v>
      </c>
      <c r="D133" s="115" t="s">
        <v>2190</v>
      </c>
      <c r="E133" s="110">
        <v>154</v>
      </c>
      <c r="F133" s="86" t="str">
        <f>VLOOKUP(E133,VIP!$A$2:$O11331,2,0)</f>
        <v>DRBR154</v>
      </c>
      <c r="G133" s="109" t="str">
        <f>VLOOKUP(E133,'LISTADO ATM'!$A$2:$B$893,2,0)</f>
        <v xml:space="preserve">ATM Oficina Sánchez </v>
      </c>
      <c r="H133" s="109" t="str">
        <f>VLOOKUP(E133,VIP!$A$2:$O16252,7,FALSE)</f>
        <v>Si</v>
      </c>
      <c r="I133" s="109" t="str">
        <f>VLOOKUP(E133,VIP!$A$2:$O8217,8,FALSE)</f>
        <v>Si</v>
      </c>
      <c r="J133" s="109" t="str">
        <f>VLOOKUP(E133,VIP!$A$2:$O8167,8,FALSE)</f>
        <v>Si</v>
      </c>
      <c r="K133" s="109" t="str">
        <f>VLOOKUP(E133,VIP!$A$2:$O11741,6,0)</f>
        <v>SI</v>
      </c>
      <c r="L133" s="120" t="s">
        <v>2228</v>
      </c>
      <c r="M133" s="116" t="s">
        <v>2473</v>
      </c>
      <c r="N133" s="116" t="s">
        <v>2482</v>
      </c>
      <c r="O133" s="114" t="s">
        <v>2483</v>
      </c>
      <c r="P133" s="116"/>
      <c r="Q133" s="119" t="s">
        <v>2228</v>
      </c>
    </row>
    <row r="134" spans="1:17" ht="18" x14ac:dyDescent="0.25">
      <c r="A134" s="86" t="str">
        <f>VLOOKUP(E134,'LISTADO ATM'!$A$2:$C$894,3,0)</f>
        <v>DISTRITO NACIONAL</v>
      </c>
      <c r="B134" s="114" t="s">
        <v>2626</v>
      </c>
      <c r="C134" s="115">
        <v>44207.816655092596</v>
      </c>
      <c r="D134" s="115" t="s">
        <v>2189</v>
      </c>
      <c r="E134" s="110">
        <v>160</v>
      </c>
      <c r="F134" s="86" t="str">
        <f>VLOOKUP(E134,VIP!$A$2:$O11281,2,0)</f>
        <v>DRBR160</v>
      </c>
      <c r="G134" s="109" t="str">
        <f>VLOOKUP(E134,'LISTADO ATM'!$A$2:$B$893,2,0)</f>
        <v xml:space="preserve">ATM Oficina Herrera </v>
      </c>
      <c r="H134" s="109" t="str">
        <f>VLOOKUP(E134,VIP!$A$2:$O16202,7,FALSE)</f>
        <v>Si</v>
      </c>
      <c r="I134" s="109" t="str">
        <f>VLOOKUP(E134,VIP!$A$2:$O8167,8,FALSE)</f>
        <v>Si</v>
      </c>
      <c r="J134" s="109" t="str">
        <f>VLOOKUP(E134,VIP!$A$2:$O8117,8,FALSE)</f>
        <v>Si</v>
      </c>
      <c r="K134" s="109" t="str">
        <f>VLOOKUP(E134,VIP!$A$2:$O11691,6,0)</f>
        <v>NO</v>
      </c>
      <c r="L134" s="114" t="s">
        <v>2228</v>
      </c>
      <c r="M134" s="116" t="s">
        <v>2473</v>
      </c>
      <c r="N134" s="116" t="s">
        <v>2482</v>
      </c>
      <c r="O134" s="114" t="s">
        <v>2485</v>
      </c>
      <c r="P134" s="114"/>
      <c r="Q134" s="119" t="s">
        <v>2228</v>
      </c>
    </row>
    <row r="135" spans="1:17" ht="18" x14ac:dyDescent="0.25">
      <c r="A135" s="86" t="str">
        <f>VLOOKUP(E135,'LISTADO ATM'!$A$2:$C$894,3,0)</f>
        <v>DISTRITO NACIONAL</v>
      </c>
      <c r="B135" s="114" t="s">
        <v>2588</v>
      </c>
      <c r="C135" s="115">
        <v>44207.771724537037</v>
      </c>
      <c r="D135" s="115" t="s">
        <v>2189</v>
      </c>
      <c r="E135" s="110">
        <v>169</v>
      </c>
      <c r="F135" s="86" t="str">
        <f>VLOOKUP(E135,VIP!$A$2:$O11272,2,0)</f>
        <v>DRBR169</v>
      </c>
      <c r="G135" s="109" t="str">
        <f>VLOOKUP(E135,'LISTADO ATM'!$A$2:$B$893,2,0)</f>
        <v xml:space="preserve">ATM Oficina Caonabo </v>
      </c>
      <c r="H135" s="109" t="str">
        <f>VLOOKUP(E135,VIP!$A$2:$O16193,7,FALSE)</f>
        <v>Si</v>
      </c>
      <c r="I135" s="109" t="str">
        <f>VLOOKUP(E135,VIP!$A$2:$O8158,8,FALSE)</f>
        <v>Si</v>
      </c>
      <c r="J135" s="109" t="str">
        <f>VLOOKUP(E135,VIP!$A$2:$O8108,8,FALSE)</f>
        <v>Si</v>
      </c>
      <c r="K135" s="109" t="str">
        <f>VLOOKUP(E135,VIP!$A$2:$O11682,6,0)</f>
        <v>NO</v>
      </c>
      <c r="L135" s="120" t="s">
        <v>2228</v>
      </c>
      <c r="M135" s="116" t="s">
        <v>2473</v>
      </c>
      <c r="N135" s="116" t="s">
        <v>2482</v>
      </c>
      <c r="O135" s="114" t="s">
        <v>2485</v>
      </c>
      <c r="P135" s="114"/>
      <c r="Q135" s="119" t="s">
        <v>2228</v>
      </c>
    </row>
    <row r="136" spans="1:17" ht="18" x14ac:dyDescent="0.25">
      <c r="A136" s="86" t="str">
        <f>VLOOKUP(E136,'LISTADO ATM'!$A$2:$C$894,3,0)</f>
        <v>DISTRITO NACIONAL</v>
      </c>
      <c r="B136" s="114" t="s">
        <v>2564</v>
      </c>
      <c r="C136" s="115">
        <v>44207.606365740743</v>
      </c>
      <c r="D136" s="115" t="s">
        <v>2189</v>
      </c>
      <c r="E136" s="110">
        <v>224</v>
      </c>
      <c r="F136" s="86" t="str">
        <f>VLOOKUP(E136,VIP!$A$2:$O11253,2,0)</f>
        <v>DRBR224</v>
      </c>
      <c r="G136" s="109" t="str">
        <f>VLOOKUP(E136,'LISTADO ATM'!$A$2:$B$893,2,0)</f>
        <v xml:space="preserve">ATM S/M Nacional El Millón (Núñez de Cáceres) </v>
      </c>
      <c r="H136" s="109" t="str">
        <f>VLOOKUP(E136,VIP!$A$2:$O16174,7,FALSE)</f>
        <v>Si</v>
      </c>
      <c r="I136" s="109" t="str">
        <f>VLOOKUP(E136,VIP!$A$2:$O8139,8,FALSE)</f>
        <v>Si</v>
      </c>
      <c r="J136" s="109" t="str">
        <f>VLOOKUP(E136,VIP!$A$2:$O8089,8,FALSE)</f>
        <v>Si</v>
      </c>
      <c r="K136" s="109" t="str">
        <f>VLOOKUP(E136,VIP!$A$2:$O11663,6,0)</f>
        <v>SI</v>
      </c>
      <c r="L136" s="120" t="s">
        <v>2228</v>
      </c>
      <c r="M136" s="116" t="s">
        <v>2473</v>
      </c>
      <c r="N136" s="116" t="s">
        <v>2482</v>
      </c>
      <c r="O136" s="114" t="s">
        <v>2485</v>
      </c>
      <c r="P136" s="116"/>
      <c r="Q136" s="119" t="s">
        <v>2228</v>
      </c>
    </row>
    <row r="137" spans="1:17" ht="18" x14ac:dyDescent="0.25">
      <c r="A137" s="86" t="str">
        <f>VLOOKUP(E137,'LISTADO ATM'!$A$2:$C$894,3,0)</f>
        <v>DISTRITO NACIONAL</v>
      </c>
      <c r="B137" s="114" t="s">
        <v>2589</v>
      </c>
      <c r="C137" s="115">
        <v>44207.765520833331</v>
      </c>
      <c r="D137" s="115" t="s">
        <v>2189</v>
      </c>
      <c r="E137" s="110">
        <v>237</v>
      </c>
      <c r="F137" s="86" t="str">
        <f>VLOOKUP(E137,VIP!$A$2:$O11273,2,0)</f>
        <v>DRBR237</v>
      </c>
      <c r="G137" s="109" t="str">
        <f>VLOOKUP(E137,'LISTADO ATM'!$A$2:$B$893,2,0)</f>
        <v xml:space="preserve">ATM UNP Plaza Vásquez </v>
      </c>
      <c r="H137" s="109" t="str">
        <f>VLOOKUP(E137,VIP!$A$2:$O16194,7,FALSE)</f>
        <v>Si</v>
      </c>
      <c r="I137" s="109" t="str">
        <f>VLOOKUP(E137,VIP!$A$2:$O8159,8,FALSE)</f>
        <v>Si</v>
      </c>
      <c r="J137" s="109" t="str">
        <f>VLOOKUP(E137,VIP!$A$2:$O8109,8,FALSE)</f>
        <v>Si</v>
      </c>
      <c r="K137" s="109" t="str">
        <f>VLOOKUP(E137,VIP!$A$2:$O11683,6,0)</f>
        <v>SI</v>
      </c>
      <c r="L137" s="120" t="s">
        <v>2228</v>
      </c>
      <c r="M137" s="116" t="s">
        <v>2473</v>
      </c>
      <c r="N137" s="116" t="s">
        <v>2482</v>
      </c>
      <c r="O137" s="114" t="s">
        <v>2485</v>
      </c>
      <c r="P137" s="114"/>
      <c r="Q137" s="119" t="s">
        <v>2228</v>
      </c>
    </row>
    <row r="138" spans="1:17" ht="18" x14ac:dyDescent="0.25">
      <c r="A138" s="86" t="str">
        <f>VLOOKUP(E138,'LISTADO ATM'!$A$2:$C$894,3,0)</f>
        <v>DISTRITO NACIONAL</v>
      </c>
      <c r="B138" s="114" t="s">
        <v>2550</v>
      </c>
      <c r="C138" s="115">
        <v>44207.535162037035</v>
      </c>
      <c r="D138" s="115" t="s">
        <v>2189</v>
      </c>
      <c r="E138" s="110">
        <v>240</v>
      </c>
      <c r="F138" s="86" t="str">
        <f>VLOOKUP(E138,VIP!$A$2:$O11253,2,0)</f>
        <v>DRBR24D</v>
      </c>
      <c r="G138" s="109" t="str">
        <f>VLOOKUP(E138,'LISTADO ATM'!$A$2:$B$893,2,0)</f>
        <v xml:space="preserve">ATM Oficina Carrefour I </v>
      </c>
      <c r="H138" s="109" t="str">
        <f>VLOOKUP(E138,VIP!$A$2:$O16174,7,FALSE)</f>
        <v>Si</v>
      </c>
      <c r="I138" s="109" t="str">
        <f>VLOOKUP(E138,VIP!$A$2:$O8139,8,FALSE)</f>
        <v>Si</v>
      </c>
      <c r="J138" s="109" t="str">
        <f>VLOOKUP(E138,VIP!$A$2:$O8089,8,FALSE)</f>
        <v>Si</v>
      </c>
      <c r="K138" s="109" t="str">
        <f>VLOOKUP(E138,VIP!$A$2:$O11663,6,0)</f>
        <v>SI</v>
      </c>
      <c r="L138" s="120" t="s">
        <v>2228</v>
      </c>
      <c r="M138" s="116" t="s">
        <v>2473</v>
      </c>
      <c r="N138" s="116" t="s">
        <v>2482</v>
      </c>
      <c r="O138" s="114" t="s">
        <v>2485</v>
      </c>
      <c r="P138" s="116"/>
      <c r="Q138" s="119" t="s">
        <v>2228</v>
      </c>
    </row>
    <row r="139" spans="1:17" ht="18" x14ac:dyDescent="0.25">
      <c r="A139" s="86" t="str">
        <f>VLOOKUP(E139,'LISTADO ATM'!$A$2:$C$894,3,0)</f>
        <v>DISTRITO NACIONAL</v>
      </c>
      <c r="B139" s="114" t="s">
        <v>2563</v>
      </c>
      <c r="C139" s="115">
        <v>44207.607106481482</v>
      </c>
      <c r="D139" s="115" t="s">
        <v>2189</v>
      </c>
      <c r="E139" s="110">
        <v>280</v>
      </c>
      <c r="F139" s="86" t="str">
        <f>VLOOKUP(E139,VIP!$A$2:$O11252,2,0)</f>
        <v>DRBR752</v>
      </c>
      <c r="G139" s="109" t="str">
        <f>VLOOKUP(E139,'LISTADO ATM'!$A$2:$B$893,2,0)</f>
        <v xml:space="preserve">ATM Cooperativa BR </v>
      </c>
      <c r="H139" s="109" t="str">
        <f>VLOOKUP(E139,VIP!$A$2:$O16173,7,FALSE)</f>
        <v>Si</v>
      </c>
      <c r="I139" s="109" t="str">
        <f>VLOOKUP(E139,VIP!$A$2:$O8138,8,FALSE)</f>
        <v>Si</v>
      </c>
      <c r="J139" s="109" t="str">
        <f>VLOOKUP(E139,VIP!$A$2:$O8088,8,FALSE)</f>
        <v>Si</v>
      </c>
      <c r="K139" s="109" t="str">
        <f>VLOOKUP(E139,VIP!$A$2:$O11662,6,0)</f>
        <v>NO</v>
      </c>
      <c r="L139" s="120" t="s">
        <v>2228</v>
      </c>
      <c r="M139" s="116" t="s">
        <v>2473</v>
      </c>
      <c r="N139" s="116" t="s">
        <v>2482</v>
      </c>
      <c r="O139" s="114" t="s">
        <v>2485</v>
      </c>
      <c r="P139" s="116"/>
      <c r="Q139" s="119" t="s">
        <v>2228</v>
      </c>
    </row>
    <row r="140" spans="1:17" ht="18" x14ac:dyDescent="0.25">
      <c r="A140" s="86" t="str">
        <f>VLOOKUP(E140,'LISTADO ATM'!$A$2:$C$894,3,0)</f>
        <v>DISTRITO NACIONAL</v>
      </c>
      <c r="B140" s="114" t="s">
        <v>2585</v>
      </c>
      <c r="C140" s="115">
        <v>44207.641342592593</v>
      </c>
      <c r="D140" s="115" t="s">
        <v>2189</v>
      </c>
      <c r="E140" s="110">
        <v>321</v>
      </c>
      <c r="F140" s="86" t="str">
        <f>VLOOKUP(E140,VIP!$A$2:$O11280,2,0)</f>
        <v>DRBR321</v>
      </c>
      <c r="G140" s="109" t="str">
        <f>VLOOKUP(E140,'LISTADO ATM'!$A$2:$B$893,2,0)</f>
        <v xml:space="preserve">ATM Oficina Jiménez Moya I </v>
      </c>
      <c r="H140" s="109" t="str">
        <f>VLOOKUP(E140,VIP!$A$2:$O16201,7,FALSE)</f>
        <v>Si</v>
      </c>
      <c r="I140" s="109" t="str">
        <f>VLOOKUP(E140,VIP!$A$2:$O8166,8,FALSE)</f>
        <v>Si</v>
      </c>
      <c r="J140" s="109" t="str">
        <f>VLOOKUP(E140,VIP!$A$2:$O8116,8,FALSE)</f>
        <v>Si</v>
      </c>
      <c r="K140" s="109" t="str">
        <f>VLOOKUP(E140,VIP!$A$2:$O11690,6,0)</f>
        <v>NO</v>
      </c>
      <c r="L140" s="120" t="s">
        <v>2228</v>
      </c>
      <c r="M140" s="116" t="s">
        <v>2473</v>
      </c>
      <c r="N140" s="116" t="s">
        <v>2482</v>
      </c>
      <c r="O140" s="114" t="s">
        <v>2485</v>
      </c>
      <c r="P140" s="114"/>
      <c r="Q140" s="116" t="s">
        <v>2228</v>
      </c>
    </row>
    <row r="141" spans="1:17" ht="18" x14ac:dyDescent="0.25">
      <c r="A141" s="86" t="str">
        <f>VLOOKUP(E141,'LISTADO ATM'!$A$2:$C$894,3,0)</f>
        <v>DISTRITO NACIONAL</v>
      </c>
      <c r="B141" s="118">
        <v>335759047</v>
      </c>
      <c r="C141" s="115">
        <v>44205.412974537037</v>
      </c>
      <c r="D141" s="115" t="s">
        <v>2189</v>
      </c>
      <c r="E141" s="110">
        <v>327</v>
      </c>
      <c r="F141" s="86" t="str">
        <f>VLOOKUP(E141,VIP!$A$2:$O11241,2,0)</f>
        <v>DRBR327</v>
      </c>
      <c r="G141" s="109" t="str">
        <f>VLOOKUP(E141,'LISTADO ATM'!$A$2:$B$893,2,0)</f>
        <v xml:space="preserve">ATM UNP CCN (Nacional 27 de Febrero) </v>
      </c>
      <c r="H141" s="109" t="str">
        <f>VLOOKUP(E141,VIP!$A$2:$O16162,7,FALSE)</f>
        <v>Si</v>
      </c>
      <c r="I141" s="109" t="str">
        <f>VLOOKUP(E141,VIP!$A$2:$O8127,8,FALSE)</f>
        <v>Si</v>
      </c>
      <c r="J141" s="109" t="str">
        <f>VLOOKUP(E141,VIP!$A$2:$O8077,8,FALSE)</f>
        <v>Si</v>
      </c>
      <c r="K141" s="109" t="str">
        <f>VLOOKUP(E141,VIP!$A$2:$O11651,6,0)</f>
        <v>NO</v>
      </c>
      <c r="L141" s="120" t="s">
        <v>2228</v>
      </c>
      <c r="M141" s="116" t="s">
        <v>2473</v>
      </c>
      <c r="N141" s="116" t="s">
        <v>2482</v>
      </c>
      <c r="O141" s="114" t="s">
        <v>2485</v>
      </c>
      <c r="P141" s="116"/>
      <c r="Q141" s="119" t="s">
        <v>2228</v>
      </c>
    </row>
    <row r="142" spans="1:17" ht="18" x14ac:dyDescent="0.25">
      <c r="A142" s="86" t="str">
        <f>VLOOKUP(E142,'LISTADO ATM'!$A$2:$C$894,3,0)</f>
        <v>DISTRITO NACIONAL</v>
      </c>
      <c r="B142" s="114" t="s">
        <v>2591</v>
      </c>
      <c r="C142" s="115">
        <v>44207.672349537039</v>
      </c>
      <c r="D142" s="115" t="s">
        <v>2189</v>
      </c>
      <c r="E142" s="110">
        <v>487</v>
      </c>
      <c r="F142" s="86" t="str">
        <f>VLOOKUP(E142,VIP!$A$2:$O11275,2,0)</f>
        <v>DRBR487</v>
      </c>
      <c r="G142" s="109" t="str">
        <f>VLOOKUP(E142,'LISTADO ATM'!$A$2:$B$893,2,0)</f>
        <v xml:space="preserve">ATM Olé Hainamosa </v>
      </c>
      <c r="H142" s="109" t="str">
        <f>VLOOKUP(E142,VIP!$A$2:$O16196,7,FALSE)</f>
        <v>Si</v>
      </c>
      <c r="I142" s="109" t="str">
        <f>VLOOKUP(E142,VIP!$A$2:$O8161,8,FALSE)</f>
        <v>Si</v>
      </c>
      <c r="J142" s="109" t="str">
        <f>VLOOKUP(E142,VIP!$A$2:$O8111,8,FALSE)</f>
        <v>Si</v>
      </c>
      <c r="K142" s="109" t="str">
        <f>VLOOKUP(E142,VIP!$A$2:$O11685,6,0)</f>
        <v>SI</v>
      </c>
      <c r="L142" s="120" t="s">
        <v>2228</v>
      </c>
      <c r="M142" s="116" t="s">
        <v>2473</v>
      </c>
      <c r="N142" s="116" t="s">
        <v>2482</v>
      </c>
      <c r="O142" s="114" t="s">
        <v>2485</v>
      </c>
      <c r="P142" s="114"/>
      <c r="Q142" s="119" t="s">
        <v>2228</v>
      </c>
    </row>
    <row r="143" spans="1:17" ht="18" x14ac:dyDescent="0.25">
      <c r="A143" s="86" t="str">
        <f>VLOOKUP(E143,'LISTADO ATM'!$A$2:$C$894,3,0)</f>
        <v>DISTRITO NACIONAL</v>
      </c>
      <c r="B143" s="118">
        <v>335756487</v>
      </c>
      <c r="C143" s="115">
        <v>44202.821018518516</v>
      </c>
      <c r="D143" s="115" t="s">
        <v>2189</v>
      </c>
      <c r="E143" s="110">
        <v>560</v>
      </c>
      <c r="F143" s="86" t="str">
        <f>VLOOKUP(E143,VIP!$A$2:$O11205,2,0)</f>
        <v>DRBR229</v>
      </c>
      <c r="G143" s="109" t="str">
        <f>VLOOKUP(E143,'LISTADO ATM'!$A$2:$B$893,2,0)</f>
        <v xml:space="preserve">ATM Junta Central Electoral </v>
      </c>
      <c r="H143" s="109" t="str">
        <f>VLOOKUP(E143,VIP!$A$2:$O16126,7,FALSE)</f>
        <v>Si</v>
      </c>
      <c r="I143" s="109" t="str">
        <f>VLOOKUP(E143,VIP!$A$2:$O8091,8,FALSE)</f>
        <v>Si</v>
      </c>
      <c r="J143" s="109" t="str">
        <f>VLOOKUP(E143,VIP!$A$2:$O8041,8,FALSE)</f>
        <v>Si</v>
      </c>
      <c r="K143" s="109" t="str">
        <f>VLOOKUP(E143,VIP!$A$2:$O11615,6,0)</f>
        <v>SI</v>
      </c>
      <c r="L143" s="120" t="s">
        <v>2228</v>
      </c>
      <c r="M143" s="116" t="s">
        <v>2473</v>
      </c>
      <c r="N143" s="116" t="s">
        <v>2488</v>
      </c>
      <c r="O143" s="114" t="s">
        <v>2485</v>
      </c>
      <c r="P143" s="117"/>
      <c r="Q143" s="119" t="s">
        <v>2228</v>
      </c>
    </row>
    <row r="144" spans="1:17" ht="18" x14ac:dyDescent="0.25">
      <c r="A144" s="86" t="str">
        <f>VLOOKUP(E144,'LISTADO ATM'!$A$2:$C$894,3,0)</f>
        <v>DISTRITO NACIONAL</v>
      </c>
      <c r="B144" s="118">
        <v>335757647</v>
      </c>
      <c r="C144" s="115">
        <v>44203.720358796294</v>
      </c>
      <c r="D144" s="115" t="s">
        <v>2189</v>
      </c>
      <c r="E144" s="110">
        <v>570</v>
      </c>
      <c r="F144" s="86" t="str">
        <f>VLOOKUP(E144,VIP!$A$2:$O11207,2,0)</f>
        <v>DRBR478</v>
      </c>
      <c r="G144" s="109" t="str">
        <f>VLOOKUP(E144,'LISTADO ATM'!$A$2:$B$893,2,0)</f>
        <v xml:space="preserve">ATM S/M Liverpool Villa Mella </v>
      </c>
      <c r="H144" s="109" t="str">
        <f>VLOOKUP(E144,VIP!$A$2:$O16128,7,FALSE)</f>
        <v>Si</v>
      </c>
      <c r="I144" s="109" t="str">
        <f>VLOOKUP(E144,VIP!$A$2:$O8093,8,FALSE)</f>
        <v>Si</v>
      </c>
      <c r="J144" s="109" t="str">
        <f>VLOOKUP(E144,VIP!$A$2:$O8043,8,FALSE)</f>
        <v>Si</v>
      </c>
      <c r="K144" s="109" t="str">
        <f>VLOOKUP(E144,VIP!$A$2:$O11617,6,0)</f>
        <v>NO</v>
      </c>
      <c r="L144" s="120" t="s">
        <v>2228</v>
      </c>
      <c r="M144" s="116" t="s">
        <v>2473</v>
      </c>
      <c r="N144" s="116" t="s">
        <v>2488</v>
      </c>
      <c r="O144" s="114" t="s">
        <v>2485</v>
      </c>
      <c r="P144" s="117"/>
      <c r="Q144" s="119" t="s">
        <v>2228</v>
      </c>
    </row>
    <row r="145" spans="1:17" ht="18" x14ac:dyDescent="0.25">
      <c r="A145" s="86" t="str">
        <f>VLOOKUP(E145,'LISTADO ATM'!$A$2:$C$894,3,0)</f>
        <v>DISTRITO NACIONAL</v>
      </c>
      <c r="B145" s="126">
        <v>335759157</v>
      </c>
      <c r="C145" s="115">
        <v>44206.509328703702</v>
      </c>
      <c r="D145" s="115" t="s">
        <v>2189</v>
      </c>
      <c r="E145" s="110">
        <v>628</v>
      </c>
      <c r="F145" s="86" t="str">
        <f>VLOOKUP(E145,VIP!$A$2:$O11291,2,0)</f>
        <v>DRBR086</v>
      </c>
      <c r="G145" s="109" t="str">
        <f>VLOOKUP(E145,'LISTADO ATM'!$A$2:$B$893,2,0)</f>
        <v xml:space="preserve">ATM Autobanco San Isidro </v>
      </c>
      <c r="H145" s="109" t="str">
        <f>VLOOKUP(E145,VIP!$A$2:$O16212,7,FALSE)</f>
        <v>Si</v>
      </c>
      <c r="I145" s="109" t="str">
        <f>VLOOKUP(E145,VIP!$A$2:$O8177,8,FALSE)</f>
        <v>Si</v>
      </c>
      <c r="J145" s="109" t="str">
        <f>VLOOKUP(E145,VIP!$A$2:$O8127,8,FALSE)</f>
        <v>Si</v>
      </c>
      <c r="K145" s="109" t="str">
        <f>VLOOKUP(E145,VIP!$A$2:$O11701,6,0)</f>
        <v>SI</v>
      </c>
      <c r="L145" s="120" t="s">
        <v>2228</v>
      </c>
      <c r="M145" s="116" t="s">
        <v>2473</v>
      </c>
      <c r="N145" s="116" t="s">
        <v>2482</v>
      </c>
      <c r="O145" s="114" t="s">
        <v>2485</v>
      </c>
      <c r="P145" s="116"/>
      <c r="Q145" s="119" t="s">
        <v>2228</v>
      </c>
    </row>
    <row r="146" spans="1:17" ht="18" x14ac:dyDescent="0.25">
      <c r="A146" s="86" t="str">
        <f>VLOOKUP(E146,'LISTADO ATM'!$A$2:$C$894,3,0)</f>
        <v>SUR</v>
      </c>
      <c r="B146" s="114">
        <v>335759105</v>
      </c>
      <c r="C146" s="115">
        <v>44205.907199074078</v>
      </c>
      <c r="D146" s="115" t="s">
        <v>2189</v>
      </c>
      <c r="E146" s="110">
        <v>751</v>
      </c>
      <c r="F146" s="86" t="str">
        <f>VLOOKUP(E146,VIP!$A$2:$O11247,2,0)</f>
        <v>DRBR751</v>
      </c>
      <c r="G146" s="109" t="str">
        <f>VLOOKUP(E146,'LISTADO ATM'!$A$2:$B$893,2,0)</f>
        <v>ATM Eco Petroleo Camilo</v>
      </c>
      <c r="H146" s="109" t="str">
        <f>VLOOKUP(E146,VIP!$A$2:$O16168,7,FALSE)</f>
        <v>N/A</v>
      </c>
      <c r="I146" s="109" t="str">
        <f>VLOOKUP(E146,VIP!$A$2:$O8133,8,FALSE)</f>
        <v>N/A</v>
      </c>
      <c r="J146" s="109" t="str">
        <f>VLOOKUP(E146,VIP!$A$2:$O8083,8,FALSE)</f>
        <v>N/A</v>
      </c>
      <c r="K146" s="109" t="str">
        <f>VLOOKUP(E146,VIP!$A$2:$O11657,6,0)</f>
        <v>N/A</v>
      </c>
      <c r="L146" s="120" t="s">
        <v>2228</v>
      </c>
      <c r="M146" s="116" t="s">
        <v>2473</v>
      </c>
      <c r="N146" s="116" t="s">
        <v>2482</v>
      </c>
      <c r="O146" s="114" t="s">
        <v>2485</v>
      </c>
      <c r="P146" s="116"/>
      <c r="Q146" s="119" t="s">
        <v>2228</v>
      </c>
    </row>
    <row r="147" spans="1:17" ht="18" x14ac:dyDescent="0.25">
      <c r="A147" s="86" t="str">
        <f>VLOOKUP(E147,'LISTADO ATM'!$A$2:$C$894,3,0)</f>
        <v>DISTRITO NACIONAL</v>
      </c>
      <c r="B147" s="118">
        <v>335757431</v>
      </c>
      <c r="C147" s="115">
        <v>44203.628935185188</v>
      </c>
      <c r="D147" s="115" t="s">
        <v>2189</v>
      </c>
      <c r="E147" s="110">
        <v>904</v>
      </c>
      <c r="F147" s="86" t="str">
        <f>VLOOKUP(E147,VIP!$A$2:$O11206,2,0)</f>
        <v>DRBR24B</v>
      </c>
      <c r="G147" s="109" t="str">
        <f>VLOOKUP(E147,'LISTADO ATM'!$A$2:$B$893,2,0)</f>
        <v xml:space="preserve">ATM Oficina Multicentro La Sirena Churchill </v>
      </c>
      <c r="H147" s="109" t="str">
        <f>VLOOKUP(E147,VIP!$A$2:$O16127,7,FALSE)</f>
        <v>Si</v>
      </c>
      <c r="I147" s="109" t="str">
        <f>VLOOKUP(E147,VIP!$A$2:$O8092,8,FALSE)</f>
        <v>Si</v>
      </c>
      <c r="J147" s="109" t="str">
        <f>VLOOKUP(E147,VIP!$A$2:$O8042,8,FALSE)</f>
        <v>Si</v>
      </c>
      <c r="K147" s="109" t="str">
        <f>VLOOKUP(E147,VIP!$A$2:$O11616,6,0)</f>
        <v>SI</v>
      </c>
      <c r="L147" s="120" t="s">
        <v>2228</v>
      </c>
      <c r="M147" s="116" t="s">
        <v>2473</v>
      </c>
      <c r="N147" s="116" t="s">
        <v>2488</v>
      </c>
      <c r="O147" s="114" t="s">
        <v>2485</v>
      </c>
      <c r="P147" s="117"/>
      <c r="Q147" s="119" t="s">
        <v>2228</v>
      </c>
    </row>
    <row r="148" spans="1:17" ht="18" x14ac:dyDescent="0.25">
      <c r="A148" s="86" t="str">
        <f>VLOOKUP(E148,'LISTADO ATM'!$A$2:$C$894,3,0)</f>
        <v>DISTRITO NACIONAL</v>
      </c>
      <c r="B148" s="114" t="s">
        <v>2552</v>
      </c>
      <c r="C148" s="115">
        <v>44207.515775462962</v>
      </c>
      <c r="D148" s="115" t="s">
        <v>2189</v>
      </c>
      <c r="E148" s="110">
        <v>929</v>
      </c>
      <c r="F148" s="86" t="str">
        <f>VLOOKUP(E148,VIP!$A$2:$O11255,2,0)</f>
        <v>DRBR929</v>
      </c>
      <c r="G148" s="109" t="str">
        <f>VLOOKUP(E148,'LISTADO ATM'!$A$2:$B$893,2,0)</f>
        <v>ATM Autoservicio Nacional El Conde</v>
      </c>
      <c r="H148" s="109" t="str">
        <f>VLOOKUP(E148,VIP!$A$2:$O16176,7,FALSE)</f>
        <v>Si</v>
      </c>
      <c r="I148" s="109" t="str">
        <f>VLOOKUP(E148,VIP!$A$2:$O8141,8,FALSE)</f>
        <v>Si</v>
      </c>
      <c r="J148" s="109" t="str">
        <f>VLOOKUP(E148,VIP!$A$2:$O8091,8,FALSE)</f>
        <v>Si</v>
      </c>
      <c r="K148" s="109" t="str">
        <f>VLOOKUP(E148,VIP!$A$2:$O11665,6,0)</f>
        <v>NO</v>
      </c>
      <c r="L148" s="120" t="s">
        <v>2228</v>
      </c>
      <c r="M148" s="116" t="s">
        <v>2473</v>
      </c>
      <c r="N148" s="116" t="s">
        <v>2482</v>
      </c>
      <c r="O148" s="114" t="s">
        <v>2485</v>
      </c>
      <c r="P148" s="116"/>
      <c r="Q148" s="119" t="s">
        <v>2228</v>
      </c>
    </row>
    <row r="149" spans="1:17" ht="18" x14ac:dyDescent="0.25">
      <c r="A149" s="86" t="str">
        <f>VLOOKUP(E149,'LISTADO ATM'!$A$2:$C$894,3,0)</f>
        <v>NORTE</v>
      </c>
      <c r="B149" s="114" t="s">
        <v>2590</v>
      </c>
      <c r="C149" s="115">
        <v>44207.759340277778</v>
      </c>
      <c r="D149" s="115" t="s">
        <v>2189</v>
      </c>
      <c r="E149" s="110">
        <v>936</v>
      </c>
      <c r="F149" s="86" t="str">
        <f>VLOOKUP(E149,VIP!$A$2:$O11274,2,0)</f>
        <v>DRBR936</v>
      </c>
      <c r="G149" s="109" t="str">
        <f>VLOOKUP(E149,'LISTADO ATM'!$A$2:$B$893,2,0)</f>
        <v xml:space="preserve">ATM Autobanco Oficina La Vega I </v>
      </c>
      <c r="H149" s="109" t="str">
        <f>VLOOKUP(E149,VIP!$A$2:$O16195,7,FALSE)</f>
        <v>Si</v>
      </c>
      <c r="I149" s="109" t="str">
        <f>VLOOKUP(E149,VIP!$A$2:$O8160,8,FALSE)</f>
        <v>Si</v>
      </c>
      <c r="J149" s="109" t="str">
        <f>VLOOKUP(E149,VIP!$A$2:$O8110,8,FALSE)</f>
        <v>Si</v>
      </c>
      <c r="K149" s="109" t="str">
        <f>VLOOKUP(E149,VIP!$A$2:$O11684,6,0)</f>
        <v>NO</v>
      </c>
      <c r="L149" s="120" t="s">
        <v>2228</v>
      </c>
      <c r="M149" s="116" t="s">
        <v>2473</v>
      </c>
      <c r="N149" s="116" t="s">
        <v>2482</v>
      </c>
      <c r="O149" s="114" t="s">
        <v>2485</v>
      </c>
      <c r="P149" s="114"/>
      <c r="Q149" s="119" t="s">
        <v>2228</v>
      </c>
    </row>
    <row r="150" spans="1:17" ht="18" x14ac:dyDescent="0.25">
      <c r="A150" s="86" t="str">
        <f>VLOOKUP(E150,'LISTADO ATM'!$A$2:$C$894,3,0)</f>
        <v>DISTRITO NACIONAL</v>
      </c>
      <c r="B150" s="114" t="s">
        <v>2586</v>
      </c>
      <c r="C150" s="115">
        <v>44207.640486111108</v>
      </c>
      <c r="D150" s="115" t="s">
        <v>2189</v>
      </c>
      <c r="E150" s="110">
        <v>939</v>
      </c>
      <c r="F150" s="86" t="str">
        <f>VLOOKUP(E150,VIP!$A$2:$O11281,2,0)</f>
        <v>DRBR939</v>
      </c>
      <c r="G150" s="109" t="str">
        <f>VLOOKUP(E150,'LISTADO ATM'!$A$2:$B$893,2,0)</f>
        <v xml:space="preserve">ATM Estación Texaco Máximo Gómez </v>
      </c>
      <c r="H150" s="109" t="str">
        <f>VLOOKUP(E150,VIP!$A$2:$O16202,7,FALSE)</f>
        <v>Si</v>
      </c>
      <c r="I150" s="109" t="str">
        <f>VLOOKUP(E150,VIP!$A$2:$O8167,8,FALSE)</f>
        <v>Si</v>
      </c>
      <c r="J150" s="109" t="str">
        <f>VLOOKUP(E150,VIP!$A$2:$O8117,8,FALSE)</f>
        <v>Si</v>
      </c>
      <c r="K150" s="109" t="str">
        <f>VLOOKUP(E150,VIP!$A$2:$O11691,6,0)</f>
        <v>NO</v>
      </c>
      <c r="L150" s="120" t="s">
        <v>2228</v>
      </c>
      <c r="M150" s="116" t="s">
        <v>2473</v>
      </c>
      <c r="N150" s="116" t="s">
        <v>2482</v>
      </c>
      <c r="O150" s="114" t="s">
        <v>2485</v>
      </c>
      <c r="P150" s="114"/>
      <c r="Q150" s="116" t="s">
        <v>2228</v>
      </c>
    </row>
    <row r="151" spans="1:17" ht="18" x14ac:dyDescent="0.25">
      <c r="A151" s="86" t="str">
        <f>VLOOKUP(E151,'LISTADO ATM'!$A$2:$C$894,3,0)</f>
        <v>DISTRITO NACIONAL</v>
      </c>
      <c r="B151" s="114" t="s">
        <v>2569</v>
      </c>
      <c r="C151" s="115">
        <v>44207.587291666663</v>
      </c>
      <c r="D151" s="115" t="s">
        <v>2189</v>
      </c>
      <c r="E151" s="110">
        <v>983</v>
      </c>
      <c r="F151" s="86" t="str">
        <f>VLOOKUP(E151,VIP!$A$2:$O11258,2,0)</f>
        <v>DRBR983</v>
      </c>
      <c r="G151" s="109" t="str">
        <f>VLOOKUP(E151,'LISTADO ATM'!$A$2:$B$893,2,0)</f>
        <v xml:space="preserve">ATM Bravo República de Colombia </v>
      </c>
      <c r="H151" s="109" t="str">
        <f>VLOOKUP(E151,VIP!$A$2:$O16179,7,FALSE)</f>
        <v>Si</v>
      </c>
      <c r="I151" s="109" t="str">
        <f>VLOOKUP(E151,VIP!$A$2:$O8144,8,FALSE)</f>
        <v>No</v>
      </c>
      <c r="J151" s="109" t="str">
        <f>VLOOKUP(E151,VIP!$A$2:$O8094,8,FALSE)</f>
        <v>No</v>
      </c>
      <c r="K151" s="109" t="str">
        <f>VLOOKUP(E151,VIP!$A$2:$O11668,6,0)</f>
        <v>NO</v>
      </c>
      <c r="L151" s="120" t="s">
        <v>2228</v>
      </c>
      <c r="M151" s="116" t="s">
        <v>2473</v>
      </c>
      <c r="N151" s="116" t="s">
        <v>2482</v>
      </c>
      <c r="O151" s="114" t="s">
        <v>2485</v>
      </c>
      <c r="P151" s="116"/>
      <c r="Q151" s="119" t="s">
        <v>2228</v>
      </c>
    </row>
    <row r="152" spans="1:17" ht="18" x14ac:dyDescent="0.25">
      <c r="A152" s="86" t="str">
        <f>VLOOKUP(E152,'LISTADO ATM'!$A$2:$C$894,3,0)</f>
        <v>NORTE</v>
      </c>
      <c r="B152" s="114" t="s">
        <v>2619</v>
      </c>
      <c r="C152" s="115">
        <v>44207.868761574071</v>
      </c>
      <c r="D152" s="115" t="s">
        <v>2190</v>
      </c>
      <c r="E152" s="110">
        <v>64</v>
      </c>
      <c r="F152" s="86" t="str">
        <f>VLOOKUP(E152,VIP!$A$2:$O11274,2,0)</f>
        <v>DRBR064</v>
      </c>
      <c r="G152" s="109" t="str">
        <f>VLOOKUP(E152,'LISTADO ATM'!$A$2:$B$893,2,0)</f>
        <v xml:space="preserve">ATM COOPALINA (Cotuí) </v>
      </c>
      <c r="H152" s="109" t="str">
        <f>VLOOKUP(E152,VIP!$A$2:$O16195,7,FALSE)</f>
        <v>Si</v>
      </c>
      <c r="I152" s="109" t="str">
        <f>VLOOKUP(E152,VIP!$A$2:$O8160,8,FALSE)</f>
        <v>Si</v>
      </c>
      <c r="J152" s="109" t="str">
        <f>VLOOKUP(E152,VIP!$A$2:$O8110,8,FALSE)</f>
        <v>Si</v>
      </c>
      <c r="K152" s="109" t="str">
        <f>VLOOKUP(E152,VIP!$A$2:$O11684,6,0)</f>
        <v>NO</v>
      </c>
      <c r="L152" s="114" t="s">
        <v>2254</v>
      </c>
      <c r="M152" s="116" t="s">
        <v>2473</v>
      </c>
      <c r="N152" s="116" t="s">
        <v>2482</v>
      </c>
      <c r="O152" s="114" t="s">
        <v>2562</v>
      </c>
      <c r="P152" s="114"/>
      <c r="Q152" s="119" t="s">
        <v>2254</v>
      </c>
    </row>
    <row r="153" spans="1:17" ht="18" x14ac:dyDescent="0.25">
      <c r="A153" s="86" t="str">
        <f>VLOOKUP(E153,'LISTADO ATM'!$A$2:$C$894,3,0)</f>
        <v>DISTRITO NACIONAL</v>
      </c>
      <c r="B153" s="114" t="s">
        <v>2551</v>
      </c>
      <c r="C153" s="115">
        <v>44207.516597222224</v>
      </c>
      <c r="D153" s="115" t="s">
        <v>2189</v>
      </c>
      <c r="E153" s="110">
        <v>96</v>
      </c>
      <c r="F153" s="86" t="str">
        <f>VLOOKUP(E153,VIP!$A$2:$O11254,2,0)</f>
        <v>DRBR096</v>
      </c>
      <c r="G153" s="109" t="str">
        <f>VLOOKUP(E153,'LISTADO ATM'!$A$2:$B$893,2,0)</f>
        <v>ATM S/M Caribe Av. Charles de Gaulle</v>
      </c>
      <c r="H153" s="109" t="str">
        <f>VLOOKUP(E153,VIP!$A$2:$O16175,7,FALSE)</f>
        <v>Si</v>
      </c>
      <c r="I153" s="109" t="str">
        <f>VLOOKUP(E153,VIP!$A$2:$O8140,8,FALSE)</f>
        <v>No</v>
      </c>
      <c r="J153" s="109" t="str">
        <f>VLOOKUP(E153,VIP!$A$2:$O8090,8,FALSE)</f>
        <v>No</v>
      </c>
      <c r="K153" s="109" t="str">
        <f>VLOOKUP(E153,VIP!$A$2:$O11664,6,0)</f>
        <v>NO</v>
      </c>
      <c r="L153" s="120" t="s">
        <v>2254</v>
      </c>
      <c r="M153" s="116" t="s">
        <v>2473</v>
      </c>
      <c r="N153" s="116" t="s">
        <v>2482</v>
      </c>
      <c r="O153" s="114" t="s">
        <v>2485</v>
      </c>
      <c r="P153" s="116"/>
      <c r="Q153" s="119" t="s">
        <v>2254</v>
      </c>
    </row>
    <row r="154" spans="1:17" ht="18" x14ac:dyDescent="0.25">
      <c r="A154" s="86" t="str">
        <f>VLOOKUP(E154,'LISTADO ATM'!$A$2:$C$894,3,0)</f>
        <v>NORTE</v>
      </c>
      <c r="B154" s="114" t="s">
        <v>2623</v>
      </c>
      <c r="C154" s="115">
        <v>44207.851041666669</v>
      </c>
      <c r="D154" s="115" t="s">
        <v>2190</v>
      </c>
      <c r="E154" s="110">
        <v>405</v>
      </c>
      <c r="F154" s="86" t="str">
        <f>VLOOKUP(E154,VIP!$A$2:$O11278,2,0)</f>
        <v>DRBR405</v>
      </c>
      <c r="G154" s="109" t="str">
        <f>VLOOKUP(E154,'LISTADO ATM'!$A$2:$B$893,2,0)</f>
        <v xml:space="preserve">ATM UNP Loma de Cabrera </v>
      </c>
      <c r="H154" s="109" t="str">
        <f>VLOOKUP(E154,VIP!$A$2:$O16199,7,FALSE)</f>
        <v>Si</v>
      </c>
      <c r="I154" s="109" t="str">
        <f>VLOOKUP(E154,VIP!$A$2:$O8164,8,FALSE)</f>
        <v>Si</v>
      </c>
      <c r="J154" s="109" t="str">
        <f>VLOOKUP(E154,VIP!$A$2:$O8114,8,FALSE)</f>
        <v>Si</v>
      </c>
      <c r="K154" s="109" t="str">
        <f>VLOOKUP(E154,VIP!$A$2:$O11688,6,0)</f>
        <v>NO</v>
      </c>
      <c r="L154" s="114" t="s">
        <v>2254</v>
      </c>
      <c r="M154" s="116" t="s">
        <v>2473</v>
      </c>
      <c r="N154" s="116" t="s">
        <v>2482</v>
      </c>
      <c r="O154" s="114" t="s">
        <v>2562</v>
      </c>
      <c r="P154" s="114"/>
      <c r="Q154" s="119" t="s">
        <v>2254</v>
      </c>
    </row>
    <row r="155" spans="1:17" ht="18" x14ac:dyDescent="0.25">
      <c r="A155" s="86" t="str">
        <f>VLOOKUP(E155,'LISTADO ATM'!$A$2:$C$894,3,0)</f>
        <v>DISTRITO NACIONAL</v>
      </c>
      <c r="B155" s="114" t="s">
        <v>2617</v>
      </c>
      <c r="C155" s="115">
        <v>44207.873148148145</v>
      </c>
      <c r="D155" s="115" t="s">
        <v>2189</v>
      </c>
      <c r="E155" s="110">
        <v>561</v>
      </c>
      <c r="F155" s="86" t="str">
        <f>VLOOKUP(E155,VIP!$A$2:$O11272,2,0)</f>
        <v>DRBR133</v>
      </c>
      <c r="G155" s="109" t="str">
        <f>VLOOKUP(E155,'LISTADO ATM'!$A$2:$B$893,2,0)</f>
        <v xml:space="preserve">ATM Comando Regional P.N. S.D. Este </v>
      </c>
      <c r="H155" s="109" t="str">
        <f>VLOOKUP(E155,VIP!$A$2:$O16193,7,FALSE)</f>
        <v>Si</v>
      </c>
      <c r="I155" s="109" t="str">
        <f>VLOOKUP(E155,VIP!$A$2:$O8158,8,FALSE)</f>
        <v>Si</v>
      </c>
      <c r="J155" s="109" t="str">
        <f>VLOOKUP(E155,VIP!$A$2:$O8108,8,FALSE)</f>
        <v>Si</v>
      </c>
      <c r="K155" s="109" t="str">
        <f>VLOOKUP(E155,VIP!$A$2:$O11682,6,0)</f>
        <v>NO</v>
      </c>
      <c r="L155" s="114" t="s">
        <v>2254</v>
      </c>
      <c r="M155" s="116" t="s">
        <v>2473</v>
      </c>
      <c r="N155" s="116" t="s">
        <v>2482</v>
      </c>
      <c r="O155" s="114" t="s">
        <v>2485</v>
      </c>
      <c r="P155" s="114"/>
      <c r="Q155" s="119" t="s">
        <v>2254</v>
      </c>
    </row>
    <row r="156" spans="1:17" ht="18" x14ac:dyDescent="0.25">
      <c r="A156" s="86" t="str">
        <f>VLOOKUP(E156,'LISTADO ATM'!$A$2:$C$894,3,0)</f>
        <v>DISTRITO NACIONAL</v>
      </c>
      <c r="B156" s="114" t="s">
        <v>2593</v>
      </c>
      <c r="C156" s="115">
        <v>44207.734884259262</v>
      </c>
      <c r="D156" s="115" t="s">
        <v>2189</v>
      </c>
      <c r="E156" s="110">
        <v>761</v>
      </c>
      <c r="F156" s="86" t="str">
        <f>VLOOKUP(E156,VIP!$A$2:$O11277,2,0)</f>
        <v>DRBR761</v>
      </c>
      <c r="G156" s="109" t="str">
        <f>VLOOKUP(E156,'LISTADO ATM'!$A$2:$B$893,2,0)</f>
        <v xml:space="preserve">ATM ISSPOL </v>
      </c>
      <c r="H156" s="109" t="str">
        <f>VLOOKUP(E156,VIP!$A$2:$O16198,7,FALSE)</f>
        <v>Si</v>
      </c>
      <c r="I156" s="109" t="str">
        <f>VLOOKUP(E156,VIP!$A$2:$O8163,8,FALSE)</f>
        <v>Si</v>
      </c>
      <c r="J156" s="109" t="str">
        <f>VLOOKUP(E156,VIP!$A$2:$O8113,8,FALSE)</f>
        <v>Si</v>
      </c>
      <c r="K156" s="109" t="str">
        <f>VLOOKUP(E156,VIP!$A$2:$O11687,6,0)</f>
        <v>NO</v>
      </c>
      <c r="L156" s="120" t="s">
        <v>2254</v>
      </c>
      <c r="M156" s="116" t="s">
        <v>2473</v>
      </c>
      <c r="N156" s="116" t="s">
        <v>2482</v>
      </c>
      <c r="O156" s="114" t="s">
        <v>2485</v>
      </c>
      <c r="P156" s="114"/>
      <c r="Q156" s="119" t="s">
        <v>2254</v>
      </c>
    </row>
    <row r="157" spans="1:17" ht="18" x14ac:dyDescent="0.25">
      <c r="A157" s="86" t="str">
        <f>VLOOKUP(E157,'LISTADO ATM'!$A$2:$C$894,3,0)</f>
        <v>NORTE</v>
      </c>
      <c r="B157" s="114" t="s">
        <v>2594</v>
      </c>
      <c r="C157" s="115">
        <v>44207.727037037039</v>
      </c>
      <c r="D157" s="115" t="s">
        <v>2190</v>
      </c>
      <c r="E157" s="110">
        <v>853</v>
      </c>
      <c r="F157" s="86" t="str">
        <f>VLOOKUP(E157,VIP!$A$2:$O11278,2,0)</f>
        <v>DRBR853</v>
      </c>
      <c r="G157" s="109" t="str">
        <f>VLOOKUP(E157,'LISTADO ATM'!$A$2:$B$893,2,0)</f>
        <v xml:space="preserve">ATM Inversiones JF Group (Shell Canabacoa) </v>
      </c>
      <c r="H157" s="109" t="str">
        <f>VLOOKUP(E157,VIP!$A$2:$O16199,7,FALSE)</f>
        <v>Si</v>
      </c>
      <c r="I157" s="109" t="str">
        <f>VLOOKUP(E157,VIP!$A$2:$O8164,8,FALSE)</f>
        <v>Si</v>
      </c>
      <c r="J157" s="109" t="str">
        <f>VLOOKUP(E157,VIP!$A$2:$O8114,8,FALSE)</f>
        <v>Si</v>
      </c>
      <c r="K157" s="109" t="str">
        <f>VLOOKUP(E157,VIP!$A$2:$O11688,6,0)</f>
        <v>NO</v>
      </c>
      <c r="L157" s="120" t="s">
        <v>2254</v>
      </c>
      <c r="M157" s="116" t="s">
        <v>2473</v>
      </c>
      <c r="N157" s="116" t="s">
        <v>2482</v>
      </c>
      <c r="O157" s="114" t="s">
        <v>2562</v>
      </c>
      <c r="P157" s="114"/>
      <c r="Q157" s="119" t="s">
        <v>2254</v>
      </c>
    </row>
    <row r="158" spans="1:17" ht="18" x14ac:dyDescent="0.25">
      <c r="A158" s="86" t="str">
        <f>VLOOKUP(E158,'LISTADO ATM'!$A$2:$C$894,3,0)</f>
        <v>DISTRITO NACIONAL</v>
      </c>
      <c r="B158" s="114">
        <v>335759179</v>
      </c>
      <c r="C158" s="115">
        <v>44206.944097222222</v>
      </c>
      <c r="D158" s="115" t="s">
        <v>2189</v>
      </c>
      <c r="E158" s="110">
        <v>719</v>
      </c>
      <c r="F158" s="86" t="str">
        <f>VLOOKUP(E158,VIP!$A$2:$O11298,2,0)</f>
        <v>DRBR419</v>
      </c>
      <c r="G158" s="109" t="str">
        <f>VLOOKUP(E158,'LISTADO ATM'!$A$2:$B$893,2,0)</f>
        <v xml:space="preserve">ATM Ayuntamiento Municipal San Luís </v>
      </c>
      <c r="H158" s="109" t="str">
        <f>VLOOKUP(E158,VIP!$A$2:$O16219,7,FALSE)</f>
        <v>Si</v>
      </c>
      <c r="I158" s="109" t="str">
        <f>VLOOKUP(E158,VIP!$A$2:$O8184,8,FALSE)</f>
        <v>Si</v>
      </c>
      <c r="J158" s="109" t="str">
        <f>VLOOKUP(E158,VIP!$A$2:$O8134,8,FALSE)</f>
        <v>Si</v>
      </c>
      <c r="K158" s="109" t="str">
        <f>VLOOKUP(E158,VIP!$A$2:$O11708,6,0)</f>
        <v>NO</v>
      </c>
      <c r="L158" s="120" t="s">
        <v>2505</v>
      </c>
      <c r="M158" s="116" t="s">
        <v>2473</v>
      </c>
      <c r="N158" s="116" t="s">
        <v>2482</v>
      </c>
      <c r="O158" s="114" t="s">
        <v>2485</v>
      </c>
      <c r="P158" s="116"/>
      <c r="Q158" s="119" t="s">
        <v>2505</v>
      </c>
    </row>
    <row r="159" spans="1:17" ht="18" x14ac:dyDescent="0.25">
      <c r="A159" s="86" t="str">
        <f>VLOOKUP(E159,'LISTADO ATM'!$A$2:$C$894,3,0)</f>
        <v>NORTE</v>
      </c>
      <c r="B159" s="126">
        <v>335759127</v>
      </c>
      <c r="C159" s="115">
        <v>44206.358310185184</v>
      </c>
      <c r="D159" s="115" t="s">
        <v>2480</v>
      </c>
      <c r="E159" s="110">
        <v>8</v>
      </c>
      <c r="F159" s="86" t="str">
        <f>VLOOKUP(E159,VIP!$A$2:$O11266,2,0)</f>
        <v>DRBR008</v>
      </c>
      <c r="G159" s="109" t="str">
        <f>VLOOKUP(E159,'LISTADO ATM'!$A$2:$B$893,2,0)</f>
        <v>ATM Autoservicio Yaque</v>
      </c>
      <c r="H159" s="109" t="str">
        <f>VLOOKUP(E159,VIP!$A$2:$O16187,7,FALSE)</f>
        <v>Si</v>
      </c>
      <c r="I159" s="109" t="str">
        <f>VLOOKUP(E159,VIP!$A$2:$O8152,8,FALSE)</f>
        <v>Si</v>
      </c>
      <c r="J159" s="109" t="str">
        <f>VLOOKUP(E159,VIP!$A$2:$O8102,8,FALSE)</f>
        <v>Si</v>
      </c>
      <c r="K159" s="109" t="str">
        <f>VLOOKUP(E159,VIP!$A$2:$O11676,6,0)</f>
        <v>NO</v>
      </c>
      <c r="L159" s="120" t="s">
        <v>2495</v>
      </c>
      <c r="M159" s="116" t="s">
        <v>2473</v>
      </c>
      <c r="N159" s="116" t="s">
        <v>2482</v>
      </c>
      <c r="O159" s="114" t="s">
        <v>2486</v>
      </c>
      <c r="P159" s="116"/>
      <c r="Q159" s="119" t="s">
        <v>2495</v>
      </c>
    </row>
    <row r="160" spans="1:17" ht="18" x14ac:dyDescent="0.25">
      <c r="A160" s="86" t="str">
        <f>VLOOKUP(E160,'LISTADO ATM'!$A$2:$C$894,3,0)</f>
        <v>ESTE</v>
      </c>
      <c r="B160" s="126">
        <v>335759161</v>
      </c>
      <c r="C160" s="115">
        <v>44206.524328703701</v>
      </c>
      <c r="D160" s="115" t="s">
        <v>2477</v>
      </c>
      <c r="E160" s="110">
        <v>330</v>
      </c>
      <c r="F160" s="86" t="str">
        <f>VLOOKUP(E160,VIP!$A$2:$O11289,2,0)</f>
        <v>DRBR330</v>
      </c>
      <c r="G160" s="109" t="str">
        <f>VLOOKUP(E160,'LISTADO ATM'!$A$2:$B$893,2,0)</f>
        <v xml:space="preserve">ATM Oficina Boulevard (Higuey) </v>
      </c>
      <c r="H160" s="109" t="str">
        <f>VLOOKUP(E160,VIP!$A$2:$O16210,7,FALSE)</f>
        <v>Si</v>
      </c>
      <c r="I160" s="109" t="str">
        <f>VLOOKUP(E160,VIP!$A$2:$O8175,8,FALSE)</f>
        <v>Si</v>
      </c>
      <c r="J160" s="109" t="str">
        <f>VLOOKUP(E160,VIP!$A$2:$O8125,8,FALSE)</f>
        <v>Si</v>
      </c>
      <c r="K160" s="109" t="str">
        <f>VLOOKUP(E160,VIP!$A$2:$O11699,6,0)</f>
        <v>SI</v>
      </c>
      <c r="L160" s="120" t="s">
        <v>2495</v>
      </c>
      <c r="M160" s="116" t="s">
        <v>2473</v>
      </c>
      <c r="N160" s="116" t="s">
        <v>2482</v>
      </c>
      <c r="O160" s="114" t="s">
        <v>2484</v>
      </c>
      <c r="P160" s="116"/>
      <c r="Q160" s="119" t="s">
        <v>2495</v>
      </c>
    </row>
    <row r="161" spans="1:17" ht="18" x14ac:dyDescent="0.25">
      <c r="A161" s="86" t="str">
        <f>VLOOKUP(E161,'LISTADO ATM'!$A$2:$C$894,3,0)</f>
        <v>NORTE</v>
      </c>
      <c r="B161" s="114" t="s">
        <v>2596</v>
      </c>
      <c r="C161" s="115">
        <v>44207.731782407405</v>
      </c>
      <c r="D161" s="115" t="s">
        <v>2480</v>
      </c>
      <c r="E161" s="110">
        <v>431</v>
      </c>
      <c r="F161" s="86" t="str">
        <f>VLOOKUP(E161,VIP!$A$2:$O11280,2,0)</f>
        <v>DRBR583</v>
      </c>
      <c r="G161" s="109" t="str">
        <f>VLOOKUP(E161,'LISTADO ATM'!$A$2:$B$893,2,0)</f>
        <v xml:space="preserve">ATM Autoservicio Sol (Santiago) </v>
      </c>
      <c r="H161" s="109" t="str">
        <f>VLOOKUP(E161,VIP!$A$2:$O16201,7,FALSE)</f>
        <v>Si</v>
      </c>
      <c r="I161" s="109" t="str">
        <f>VLOOKUP(E161,VIP!$A$2:$O8166,8,FALSE)</f>
        <v>Si</v>
      </c>
      <c r="J161" s="109" t="str">
        <f>VLOOKUP(E161,VIP!$A$2:$O8116,8,FALSE)</f>
        <v>Si</v>
      </c>
      <c r="K161" s="109" t="str">
        <f>VLOOKUP(E161,VIP!$A$2:$O11690,6,0)</f>
        <v>SI</v>
      </c>
      <c r="L161" s="120" t="s">
        <v>2495</v>
      </c>
      <c r="M161" s="116" t="s">
        <v>2473</v>
      </c>
      <c r="N161" s="116" t="s">
        <v>2482</v>
      </c>
      <c r="O161" s="114" t="s">
        <v>2486</v>
      </c>
      <c r="P161" s="114"/>
      <c r="Q161" s="119" t="s">
        <v>2495</v>
      </c>
    </row>
    <row r="162" spans="1:17" ht="18" x14ac:dyDescent="0.25">
      <c r="A162" s="86" t="str">
        <f>VLOOKUP(E162,'LISTADO ATM'!$A$2:$C$894,3,0)</f>
        <v>NORTE</v>
      </c>
      <c r="B162" s="114" t="s">
        <v>2595</v>
      </c>
      <c r="C162" s="115">
        <v>44207.728831018518</v>
      </c>
      <c r="D162" s="115" t="s">
        <v>2480</v>
      </c>
      <c r="E162" s="110">
        <v>654</v>
      </c>
      <c r="F162" s="86" t="str">
        <f>VLOOKUP(E162,VIP!$A$2:$O11279,2,0)</f>
        <v>DRBR654</v>
      </c>
      <c r="G162" s="109" t="str">
        <f>VLOOKUP(E162,'LISTADO ATM'!$A$2:$B$893,2,0)</f>
        <v>ATM Autoservicio S/M Jumbo Puerto Plata</v>
      </c>
      <c r="H162" s="109" t="str">
        <f>VLOOKUP(E162,VIP!$A$2:$O16200,7,FALSE)</f>
        <v>Si</v>
      </c>
      <c r="I162" s="109" t="str">
        <f>VLOOKUP(E162,VIP!$A$2:$O8165,8,FALSE)</f>
        <v>Si</v>
      </c>
      <c r="J162" s="109" t="str">
        <f>VLOOKUP(E162,VIP!$A$2:$O8115,8,FALSE)</f>
        <v>Si</v>
      </c>
      <c r="K162" s="109" t="str">
        <f>VLOOKUP(E162,VIP!$A$2:$O11689,6,0)</f>
        <v>NO</v>
      </c>
      <c r="L162" s="120" t="s">
        <v>2495</v>
      </c>
      <c r="M162" s="116" t="s">
        <v>2473</v>
      </c>
      <c r="N162" s="116" t="s">
        <v>2482</v>
      </c>
      <c r="O162" s="114" t="s">
        <v>2486</v>
      </c>
      <c r="P162" s="114"/>
      <c r="Q162" s="119" t="s">
        <v>2495</v>
      </c>
    </row>
    <row r="163" spans="1:17" ht="18" x14ac:dyDescent="0.25">
      <c r="A163" s="86" t="str">
        <f>VLOOKUP(E163,'LISTADO ATM'!$A$2:$C$894,3,0)</f>
        <v>DISTRITO NACIONAL</v>
      </c>
      <c r="B163" s="118">
        <v>335758933</v>
      </c>
      <c r="C163" s="115">
        <v>44204.712326388886</v>
      </c>
      <c r="D163" s="115" t="s">
        <v>2477</v>
      </c>
      <c r="E163" s="110">
        <v>946</v>
      </c>
      <c r="F163" s="86" t="str">
        <f>VLOOKUP(E163,VIP!$A$2:$O11223,2,0)</f>
        <v>DRBR24R</v>
      </c>
      <c r="G163" s="109" t="str">
        <f>VLOOKUP(E163,'LISTADO ATM'!$A$2:$B$893,2,0)</f>
        <v xml:space="preserve">ATM Oficina Núñez de Cáceres I </v>
      </c>
      <c r="H163" s="109" t="str">
        <f>VLOOKUP(E163,VIP!$A$2:$O16144,7,FALSE)</f>
        <v>Si</v>
      </c>
      <c r="I163" s="109" t="str">
        <f>VLOOKUP(E163,VIP!$A$2:$O8109,8,FALSE)</f>
        <v>Si</v>
      </c>
      <c r="J163" s="109" t="str">
        <f>VLOOKUP(E163,VIP!$A$2:$O8059,8,FALSE)</f>
        <v>Si</v>
      </c>
      <c r="K163" s="109" t="str">
        <f>VLOOKUP(E163,VIP!$A$2:$O11633,6,0)</f>
        <v>NO</v>
      </c>
      <c r="L163" s="120" t="s">
        <v>2495</v>
      </c>
      <c r="M163" s="116" t="s">
        <v>2473</v>
      </c>
      <c r="N163" s="116" t="s">
        <v>2482</v>
      </c>
      <c r="O163" s="114" t="s">
        <v>2484</v>
      </c>
      <c r="P163" s="116"/>
      <c r="Q163" s="119" t="s">
        <v>2495</v>
      </c>
    </row>
    <row r="164" spans="1:17" ht="18" x14ac:dyDescent="0.25">
      <c r="A164" s="86" t="str">
        <f>VLOOKUP(E164,'LISTADO ATM'!$A$2:$C$894,3,0)</f>
        <v>NORTE</v>
      </c>
      <c r="B164" s="114" t="s">
        <v>2597</v>
      </c>
      <c r="C164" s="115">
        <v>44207.730462962965</v>
      </c>
      <c r="D164" s="115" t="s">
        <v>2480</v>
      </c>
      <c r="E164" s="110">
        <v>956</v>
      </c>
      <c r="F164" s="86" t="str">
        <f>VLOOKUP(E164,VIP!$A$2:$O11281,2,0)</f>
        <v>DRBR956</v>
      </c>
      <c r="G164" s="109" t="str">
        <f>VLOOKUP(E164,'LISTADO ATM'!$A$2:$B$893,2,0)</f>
        <v xml:space="preserve">ATM Autoservicio El Jaya (SFM) </v>
      </c>
      <c r="H164" s="109" t="str">
        <f>VLOOKUP(E164,VIP!$A$2:$O16202,7,FALSE)</f>
        <v>Si</v>
      </c>
      <c r="I164" s="109" t="str">
        <f>VLOOKUP(E164,VIP!$A$2:$O8167,8,FALSE)</f>
        <v>Si</v>
      </c>
      <c r="J164" s="109" t="str">
        <f>VLOOKUP(E164,VIP!$A$2:$O8117,8,FALSE)</f>
        <v>Si</v>
      </c>
      <c r="K164" s="109" t="str">
        <f>VLOOKUP(E164,VIP!$A$2:$O11691,6,0)</f>
        <v>NO</v>
      </c>
      <c r="L164" s="120" t="s">
        <v>2495</v>
      </c>
      <c r="M164" s="116" t="s">
        <v>2473</v>
      </c>
      <c r="N164" s="116" t="s">
        <v>2482</v>
      </c>
      <c r="O164" s="114" t="s">
        <v>2486</v>
      </c>
      <c r="P164" s="114"/>
      <c r="Q164" s="119" t="s">
        <v>2495</v>
      </c>
    </row>
    <row r="165" spans="1:17" ht="18" x14ac:dyDescent="0.25">
      <c r="A165" s="86" t="str">
        <f>VLOOKUP(E165,'LISTADO ATM'!$A$2:$C$894,3,0)</f>
        <v>DISTRITO NACIONAL</v>
      </c>
      <c r="B165" s="114" t="s">
        <v>2599</v>
      </c>
      <c r="C165" s="115">
        <v>44207.683935185189</v>
      </c>
      <c r="D165" s="115" t="s">
        <v>2477</v>
      </c>
      <c r="E165" s="110">
        <v>578</v>
      </c>
      <c r="F165" s="86" t="str">
        <f>VLOOKUP(E165,VIP!$A$2:$O11283,2,0)</f>
        <v>DRBR324</v>
      </c>
      <c r="G165" s="109" t="str">
        <f>VLOOKUP(E165,'LISTADO ATM'!$A$2:$B$893,2,0)</f>
        <v xml:space="preserve">ATM Procuraduría General de la República </v>
      </c>
      <c r="H165" s="109" t="str">
        <f>VLOOKUP(E165,VIP!$A$2:$O16204,7,FALSE)</f>
        <v>Si</v>
      </c>
      <c r="I165" s="109" t="str">
        <f>VLOOKUP(E165,VIP!$A$2:$O8169,8,FALSE)</f>
        <v>No</v>
      </c>
      <c r="J165" s="109" t="str">
        <f>VLOOKUP(E165,VIP!$A$2:$O8119,8,FALSE)</f>
        <v>No</v>
      </c>
      <c r="K165" s="109" t="str">
        <f>VLOOKUP(E165,VIP!$A$2:$O11693,6,0)</f>
        <v>NO</v>
      </c>
      <c r="L165" s="120" t="s">
        <v>2606</v>
      </c>
      <c r="M165" s="116" t="s">
        <v>2473</v>
      </c>
      <c r="N165" s="116" t="s">
        <v>2482</v>
      </c>
      <c r="O165" s="114" t="s">
        <v>2484</v>
      </c>
      <c r="P165" s="114"/>
      <c r="Q165" s="119" t="s">
        <v>2606</v>
      </c>
    </row>
    <row r="166" spans="1:17" ht="18" x14ac:dyDescent="0.25">
      <c r="A166" s="86" t="str">
        <f>VLOOKUP(E166,'LISTADO ATM'!$A$2:$C$894,3,0)</f>
        <v>DISTRITO NACIONAL</v>
      </c>
      <c r="B166" s="114" t="s">
        <v>2598</v>
      </c>
      <c r="C166" s="115">
        <v>44207.694988425923</v>
      </c>
      <c r="D166" s="115" t="s">
        <v>2477</v>
      </c>
      <c r="E166" s="110">
        <v>815</v>
      </c>
      <c r="F166" s="86" t="str">
        <f>VLOOKUP(E166,VIP!$A$2:$O11282,2,0)</f>
        <v>DRBR24A</v>
      </c>
      <c r="G166" s="109" t="str">
        <f>VLOOKUP(E166,'LISTADO ATM'!$A$2:$B$893,2,0)</f>
        <v xml:space="preserve">ATM Oficina Atalaya del Mar </v>
      </c>
      <c r="H166" s="109" t="str">
        <f>VLOOKUP(E166,VIP!$A$2:$O16203,7,FALSE)</f>
        <v>Si</v>
      </c>
      <c r="I166" s="109" t="str">
        <f>VLOOKUP(E166,VIP!$A$2:$O8168,8,FALSE)</f>
        <v>Si</v>
      </c>
      <c r="J166" s="109" t="str">
        <f>VLOOKUP(E166,VIP!$A$2:$O8118,8,FALSE)</f>
        <v>Si</v>
      </c>
      <c r="K166" s="109" t="str">
        <f>VLOOKUP(E166,VIP!$A$2:$O11692,6,0)</f>
        <v>SI</v>
      </c>
      <c r="L166" s="120" t="s">
        <v>2606</v>
      </c>
      <c r="M166" s="116" t="s">
        <v>2473</v>
      </c>
      <c r="N166" s="116" t="s">
        <v>2482</v>
      </c>
      <c r="O166" s="114" t="s">
        <v>2484</v>
      </c>
      <c r="P166" s="114"/>
      <c r="Q166" s="119" t="s">
        <v>2606</v>
      </c>
    </row>
    <row r="167" spans="1:17" ht="18" x14ac:dyDescent="0.25">
      <c r="A167" s="86" t="str">
        <f>VLOOKUP(E167,'LISTADO ATM'!$A$2:$C$894,3,0)</f>
        <v>DISTRITO NACIONAL</v>
      </c>
      <c r="B167" s="126">
        <v>335759154</v>
      </c>
      <c r="C167" s="115">
        <v>44206.491203703707</v>
      </c>
      <c r="D167" s="115" t="s">
        <v>2477</v>
      </c>
      <c r="E167" s="110">
        <v>302</v>
      </c>
      <c r="F167" s="86" t="str">
        <f>VLOOKUP(E167,VIP!$A$2:$O11294,2,0)</f>
        <v>DRBR302</v>
      </c>
      <c r="G167" s="109" t="str">
        <f>VLOOKUP(E167,'LISTADO ATM'!$A$2:$B$893,2,0)</f>
        <v xml:space="preserve">ATM S/M Aprezio Los Mameyes  </v>
      </c>
      <c r="H167" s="109" t="str">
        <f>VLOOKUP(E167,VIP!$A$2:$O16215,7,FALSE)</f>
        <v>Si</v>
      </c>
      <c r="I167" s="109" t="str">
        <f>VLOOKUP(E167,VIP!$A$2:$O8180,8,FALSE)</f>
        <v>Si</v>
      </c>
      <c r="J167" s="109" t="str">
        <f>VLOOKUP(E167,VIP!$A$2:$O8130,8,FALSE)</f>
        <v>Si</v>
      </c>
      <c r="K167" s="109" t="str">
        <f>VLOOKUP(E167,VIP!$A$2:$O11704,6,0)</f>
        <v>NO</v>
      </c>
      <c r="L167" s="120" t="s">
        <v>2466</v>
      </c>
      <c r="M167" s="116" t="s">
        <v>2473</v>
      </c>
      <c r="N167" s="116" t="s">
        <v>2482</v>
      </c>
      <c r="O167" s="114" t="s">
        <v>2484</v>
      </c>
      <c r="P167" s="116"/>
      <c r="Q167" s="119" t="s">
        <v>2466</v>
      </c>
    </row>
    <row r="168" spans="1:17" ht="18" x14ac:dyDescent="0.25">
      <c r="A168" s="86" t="str">
        <f>VLOOKUP(E168,'LISTADO ATM'!$A$2:$C$894,3,0)</f>
        <v>ESTE</v>
      </c>
      <c r="B168" s="114" t="s">
        <v>2557</v>
      </c>
      <c r="C168" s="115">
        <v>44207.493969907409</v>
      </c>
      <c r="D168" s="115" t="s">
        <v>2500</v>
      </c>
      <c r="E168" s="110">
        <v>480</v>
      </c>
      <c r="F168" s="86" t="str">
        <f>VLOOKUP(E168,VIP!$A$2:$O11260,2,0)</f>
        <v>DRBR480</v>
      </c>
      <c r="G168" s="109" t="str">
        <f>VLOOKUP(E168,'LISTADO ATM'!$A$2:$B$893,2,0)</f>
        <v>ATM UNP Farmaconal Higuey</v>
      </c>
      <c r="H168" s="109" t="str">
        <f>VLOOKUP(E168,VIP!$A$2:$O16181,7,FALSE)</f>
        <v>N/A</v>
      </c>
      <c r="I168" s="109" t="str">
        <f>VLOOKUP(E168,VIP!$A$2:$O8146,8,FALSE)</f>
        <v>N/A</v>
      </c>
      <c r="J168" s="109" t="str">
        <f>VLOOKUP(E168,VIP!$A$2:$O8096,8,FALSE)</f>
        <v>N/A</v>
      </c>
      <c r="K168" s="109" t="str">
        <f>VLOOKUP(E168,VIP!$A$2:$O11670,6,0)</f>
        <v>N/A</v>
      </c>
      <c r="L168" s="120" t="s">
        <v>2466</v>
      </c>
      <c r="M168" s="116" t="s">
        <v>2473</v>
      </c>
      <c r="N168" s="116" t="s">
        <v>2482</v>
      </c>
      <c r="O168" s="114" t="s">
        <v>2499</v>
      </c>
      <c r="P168" s="116"/>
      <c r="Q168" s="119" t="s">
        <v>2466</v>
      </c>
    </row>
    <row r="169" spans="1:17" ht="18" x14ac:dyDescent="0.25">
      <c r="A169" s="86" t="str">
        <f>VLOOKUP(E169,'LISTADO ATM'!$A$2:$C$894,3,0)</f>
        <v>DISTRITO NACIONAL</v>
      </c>
      <c r="B169" s="114" t="s">
        <v>2584</v>
      </c>
      <c r="C169" s="115">
        <v>44207.644953703704</v>
      </c>
      <c r="D169" s="115" t="s">
        <v>2477</v>
      </c>
      <c r="E169" s="110">
        <v>551</v>
      </c>
      <c r="F169" s="86" t="str">
        <f>VLOOKUP(E169,VIP!$A$2:$O11279,2,0)</f>
        <v>DRBR01C</v>
      </c>
      <c r="G169" s="109" t="str">
        <f>VLOOKUP(E169,'LISTADO ATM'!$A$2:$B$893,2,0)</f>
        <v xml:space="preserve">ATM Oficina Padre Castellanos </v>
      </c>
      <c r="H169" s="109" t="str">
        <f>VLOOKUP(E169,VIP!$A$2:$O16200,7,FALSE)</f>
        <v>Si</v>
      </c>
      <c r="I169" s="109" t="str">
        <f>VLOOKUP(E169,VIP!$A$2:$O8165,8,FALSE)</f>
        <v>Si</v>
      </c>
      <c r="J169" s="109" t="str">
        <f>VLOOKUP(E169,VIP!$A$2:$O8115,8,FALSE)</f>
        <v>Si</v>
      </c>
      <c r="K169" s="109" t="str">
        <f>VLOOKUP(E169,VIP!$A$2:$O11689,6,0)</f>
        <v>NO</v>
      </c>
      <c r="L169" s="120" t="s">
        <v>2466</v>
      </c>
      <c r="M169" s="116" t="s">
        <v>2473</v>
      </c>
      <c r="N169" s="116" t="s">
        <v>2482</v>
      </c>
      <c r="O169" s="114" t="s">
        <v>2484</v>
      </c>
      <c r="P169" s="114"/>
      <c r="Q169" s="116" t="s">
        <v>2466</v>
      </c>
    </row>
    <row r="170" spans="1:17" ht="18" x14ac:dyDescent="0.25">
      <c r="A170" s="86" t="str">
        <f>VLOOKUP(E170,'LISTADO ATM'!$A$2:$C$894,3,0)</f>
        <v>NORTE</v>
      </c>
      <c r="B170" s="114" t="s">
        <v>2620</v>
      </c>
      <c r="C170" s="115">
        <v>44207.862708333334</v>
      </c>
      <c r="D170" s="115" t="s">
        <v>2500</v>
      </c>
      <c r="E170" s="110">
        <v>752</v>
      </c>
      <c r="F170" s="86" t="str">
        <f>VLOOKUP(E170,VIP!$A$2:$O11275,2,0)</f>
        <v>DRBR280</v>
      </c>
      <c r="G170" s="109" t="str">
        <f>VLOOKUP(E170,'LISTADO ATM'!$A$2:$B$893,2,0)</f>
        <v xml:space="preserve">ATM UNP Las Carolinas (La Vega) </v>
      </c>
      <c r="H170" s="109" t="str">
        <f>VLOOKUP(E170,VIP!$A$2:$O16196,7,FALSE)</f>
        <v>Si</v>
      </c>
      <c r="I170" s="109" t="str">
        <f>VLOOKUP(E170,VIP!$A$2:$O8161,8,FALSE)</f>
        <v>Si</v>
      </c>
      <c r="J170" s="109" t="str">
        <f>VLOOKUP(E170,VIP!$A$2:$O8111,8,FALSE)</f>
        <v>Si</v>
      </c>
      <c r="K170" s="109" t="str">
        <f>VLOOKUP(E170,VIP!$A$2:$O11685,6,0)</f>
        <v>SI</v>
      </c>
      <c r="L170" s="114" t="s">
        <v>2466</v>
      </c>
      <c r="M170" s="116" t="s">
        <v>2473</v>
      </c>
      <c r="N170" s="116" t="s">
        <v>2482</v>
      </c>
      <c r="O170" s="114" t="s">
        <v>2614</v>
      </c>
      <c r="P170" s="114"/>
      <c r="Q170" s="119" t="s">
        <v>2466</v>
      </c>
    </row>
    <row r="171" spans="1:17" ht="18" x14ac:dyDescent="0.25">
      <c r="A171" s="86" t="str">
        <f>VLOOKUP(E171,'LISTADO ATM'!$A$2:$C$894,3,0)</f>
        <v>DISTRITO NACIONAL</v>
      </c>
      <c r="B171" s="114" t="s">
        <v>2624</v>
      </c>
      <c r="C171" s="115">
        <v>44207.846215277779</v>
      </c>
      <c r="D171" s="115" t="s">
        <v>2477</v>
      </c>
      <c r="E171" s="110">
        <v>790</v>
      </c>
      <c r="F171" s="86" t="str">
        <f>VLOOKUP(E171,VIP!$A$2:$O11279,2,0)</f>
        <v>DRBR16I</v>
      </c>
      <c r="G171" s="109" t="str">
        <f>VLOOKUP(E171,'LISTADO ATM'!$A$2:$B$893,2,0)</f>
        <v xml:space="preserve">ATM Oficina Bella Vista Mall I </v>
      </c>
      <c r="H171" s="109" t="str">
        <f>VLOOKUP(E171,VIP!$A$2:$O16200,7,FALSE)</f>
        <v>Si</v>
      </c>
      <c r="I171" s="109" t="str">
        <f>VLOOKUP(E171,VIP!$A$2:$O8165,8,FALSE)</f>
        <v>Si</v>
      </c>
      <c r="J171" s="109" t="str">
        <f>VLOOKUP(E171,VIP!$A$2:$O8115,8,FALSE)</f>
        <v>Si</v>
      </c>
      <c r="K171" s="109" t="str">
        <f>VLOOKUP(E171,VIP!$A$2:$O11689,6,0)</f>
        <v>SI</v>
      </c>
      <c r="L171" s="114" t="s">
        <v>2466</v>
      </c>
      <c r="M171" s="116" t="s">
        <v>2473</v>
      </c>
      <c r="N171" s="116" t="s">
        <v>2482</v>
      </c>
      <c r="O171" s="114" t="s">
        <v>2484</v>
      </c>
      <c r="P171" s="114"/>
      <c r="Q171" s="119" t="s">
        <v>2466</v>
      </c>
    </row>
    <row r="172" spans="1:17" ht="18" x14ac:dyDescent="0.25">
      <c r="A172" s="86" t="str">
        <f>VLOOKUP(E172,'LISTADO ATM'!$A$2:$C$894,3,0)</f>
        <v>NORTE</v>
      </c>
      <c r="B172" s="114" t="s">
        <v>2625</v>
      </c>
      <c r="C172" s="115">
        <v>44207.841921296298</v>
      </c>
      <c r="D172" s="115" t="s">
        <v>2480</v>
      </c>
      <c r="E172" s="110">
        <v>937</v>
      </c>
      <c r="F172" s="86" t="str">
        <f>VLOOKUP(E172,VIP!$A$2:$O11280,2,0)</f>
        <v>DRBR937</v>
      </c>
      <c r="G172" s="109" t="str">
        <f>VLOOKUP(E172,'LISTADO ATM'!$A$2:$B$893,2,0)</f>
        <v xml:space="preserve">ATM Autobanco Oficina La Vega II </v>
      </c>
      <c r="H172" s="109" t="str">
        <f>VLOOKUP(E172,VIP!$A$2:$O16201,7,FALSE)</f>
        <v>Si</v>
      </c>
      <c r="I172" s="109" t="str">
        <f>VLOOKUP(E172,VIP!$A$2:$O8166,8,FALSE)</f>
        <v>Si</v>
      </c>
      <c r="J172" s="109" t="str">
        <f>VLOOKUP(E172,VIP!$A$2:$O8116,8,FALSE)</f>
        <v>Si</v>
      </c>
      <c r="K172" s="109" t="str">
        <f>VLOOKUP(E172,VIP!$A$2:$O11690,6,0)</f>
        <v>NO</v>
      </c>
      <c r="L172" s="114" t="s">
        <v>2466</v>
      </c>
      <c r="M172" s="116" t="s">
        <v>2473</v>
      </c>
      <c r="N172" s="116" t="s">
        <v>2482</v>
      </c>
      <c r="O172" s="114" t="s">
        <v>2486</v>
      </c>
      <c r="P172" s="114"/>
      <c r="Q172" s="119" t="s">
        <v>2466</v>
      </c>
    </row>
    <row r="173" spans="1:17" ht="18" x14ac:dyDescent="0.25">
      <c r="A173" s="86" t="str">
        <f>VLOOKUP(E173,'LISTADO ATM'!$A$2:$C$894,3,0)</f>
        <v>NORTE</v>
      </c>
      <c r="B173" s="114" t="s">
        <v>2618</v>
      </c>
      <c r="C173" s="115">
        <v>44207.872476851851</v>
      </c>
      <c r="D173" s="115" t="s">
        <v>2480</v>
      </c>
      <c r="E173" s="110">
        <v>4</v>
      </c>
      <c r="F173" s="86" t="str">
        <f>VLOOKUP(E173,VIP!$A$2:$O11273,2,0)</f>
        <v>DRBR004</v>
      </c>
      <c r="G173" s="109" t="str">
        <f>VLOOKUP(E173,'LISTADO ATM'!$A$2:$B$893,2,0)</f>
        <v>ATM Avenida Rivas</v>
      </c>
      <c r="H173" s="109" t="str">
        <f>VLOOKUP(E173,VIP!$A$2:$O16194,7,FALSE)</f>
        <v>Si</v>
      </c>
      <c r="I173" s="109" t="str">
        <f>VLOOKUP(E173,VIP!$A$2:$O8159,8,FALSE)</f>
        <v>Si</v>
      </c>
      <c r="J173" s="109" t="str">
        <f>VLOOKUP(E173,VIP!$A$2:$O8109,8,FALSE)</f>
        <v>Si</v>
      </c>
      <c r="K173" s="109" t="str">
        <f>VLOOKUP(E173,VIP!$A$2:$O11683,6,0)</f>
        <v>NO</v>
      </c>
      <c r="L173" s="114" t="s">
        <v>2430</v>
      </c>
      <c r="M173" s="116" t="s">
        <v>2473</v>
      </c>
      <c r="N173" s="116" t="s">
        <v>2482</v>
      </c>
      <c r="O173" s="114" t="s">
        <v>2486</v>
      </c>
      <c r="P173" s="114"/>
      <c r="Q173" s="119" t="s">
        <v>2430</v>
      </c>
    </row>
    <row r="174" spans="1:17" ht="18" x14ac:dyDescent="0.25">
      <c r="A174" s="86" t="str">
        <f>VLOOKUP(E174,'LISTADO ATM'!$A$2:$C$894,3,0)</f>
        <v>SUR</v>
      </c>
      <c r="B174" s="114">
        <v>335759176</v>
      </c>
      <c r="C174" s="115">
        <v>44206.922025462962</v>
      </c>
      <c r="D174" s="115" t="s">
        <v>2500</v>
      </c>
      <c r="E174" s="110">
        <v>6</v>
      </c>
      <c r="F174" s="86" t="str">
        <f>VLOOKUP(E174,VIP!$A$2:$O11301,2,0)</f>
        <v>DRBR006</v>
      </c>
      <c r="G174" s="109" t="str">
        <f>VLOOKUP(E174,'LISTADO ATM'!$A$2:$B$893,2,0)</f>
        <v xml:space="preserve">ATM Plaza WAO San Juan </v>
      </c>
      <c r="H174" s="109" t="str">
        <f>VLOOKUP(E174,VIP!$A$2:$O16222,7,FALSE)</f>
        <v>N/A</v>
      </c>
      <c r="I174" s="109" t="str">
        <f>VLOOKUP(E174,VIP!$A$2:$O8187,8,FALSE)</f>
        <v>N/A</v>
      </c>
      <c r="J174" s="109" t="str">
        <f>VLOOKUP(E174,VIP!$A$2:$O8137,8,FALSE)</f>
        <v>N/A</v>
      </c>
      <c r="K174" s="109" t="str">
        <f>VLOOKUP(E174,VIP!$A$2:$O11711,6,0)</f>
        <v/>
      </c>
      <c r="L174" s="120" t="s">
        <v>2430</v>
      </c>
      <c r="M174" s="116" t="s">
        <v>2473</v>
      </c>
      <c r="N174" s="116" t="s">
        <v>2482</v>
      </c>
      <c r="O174" s="114" t="s">
        <v>2499</v>
      </c>
      <c r="P174" s="116"/>
      <c r="Q174" s="119" t="s">
        <v>2430</v>
      </c>
    </row>
    <row r="175" spans="1:17" ht="18" x14ac:dyDescent="0.25">
      <c r="A175" s="86" t="str">
        <f>VLOOKUP(E175,'LISTADO ATM'!$A$2:$C$894,3,0)</f>
        <v>ESTE</v>
      </c>
      <c r="B175" s="114" t="s">
        <v>2587</v>
      </c>
      <c r="C175" s="115">
        <v>44207.616319444445</v>
      </c>
      <c r="D175" s="115" t="s">
        <v>2500</v>
      </c>
      <c r="E175" s="110">
        <v>114</v>
      </c>
      <c r="F175" s="86" t="str">
        <f>VLOOKUP(E175,VIP!$A$2:$O11282,2,0)</f>
        <v>DRBR114</v>
      </c>
      <c r="G175" s="109" t="str">
        <f>VLOOKUP(E175,'LISTADO ATM'!$A$2:$B$893,2,0)</f>
        <v xml:space="preserve">ATM Oficina Hato Mayor </v>
      </c>
      <c r="H175" s="109" t="str">
        <f>VLOOKUP(E175,VIP!$A$2:$O16203,7,FALSE)</f>
        <v>Si</v>
      </c>
      <c r="I175" s="109" t="str">
        <f>VLOOKUP(E175,VIP!$A$2:$O8168,8,FALSE)</f>
        <v>Si</v>
      </c>
      <c r="J175" s="109" t="str">
        <f>VLOOKUP(E175,VIP!$A$2:$O8118,8,FALSE)</f>
        <v>Si</v>
      </c>
      <c r="K175" s="109" t="str">
        <f>VLOOKUP(E175,VIP!$A$2:$O11692,6,0)</f>
        <v>NO</v>
      </c>
      <c r="L175" s="120" t="s">
        <v>2430</v>
      </c>
      <c r="M175" s="116" t="s">
        <v>2473</v>
      </c>
      <c r="N175" s="116" t="s">
        <v>2482</v>
      </c>
      <c r="O175" s="114" t="s">
        <v>2499</v>
      </c>
      <c r="P175" s="114"/>
      <c r="Q175" s="116" t="s">
        <v>2430</v>
      </c>
    </row>
    <row r="176" spans="1:17" ht="18" x14ac:dyDescent="0.25">
      <c r="A176" s="86" t="str">
        <f>VLOOKUP(E176,'LISTADO ATM'!$A$2:$C$894,3,0)</f>
        <v>DISTRITO NACIONAL</v>
      </c>
      <c r="B176" s="110">
        <v>335759786</v>
      </c>
      <c r="C176" s="115">
        <v>44207.450694444444</v>
      </c>
      <c r="D176" s="115" t="s">
        <v>2189</v>
      </c>
      <c r="E176" s="110">
        <v>486</v>
      </c>
      <c r="F176" s="86" t="str">
        <f>VLOOKUP(E176,VIP!$A$2:$O11329,2,0)</f>
        <v>DRBR486</v>
      </c>
      <c r="G176" s="109" t="str">
        <f>VLOOKUP(E176,'LISTADO ATM'!$A$2:$B$893,2,0)</f>
        <v xml:space="preserve">ATM Olé La Caleta </v>
      </c>
      <c r="H176" s="109" t="str">
        <f>VLOOKUP(E176,VIP!$A$2:$O16250,7,FALSE)</f>
        <v>Si</v>
      </c>
      <c r="I176" s="109" t="str">
        <f>VLOOKUP(E176,VIP!$A$2:$O8215,8,FALSE)</f>
        <v>Si</v>
      </c>
      <c r="J176" s="109" t="str">
        <f>VLOOKUP(E176,VIP!$A$2:$O8165,8,FALSE)</f>
        <v>Si</v>
      </c>
      <c r="K176" s="109" t="str">
        <f>VLOOKUP(E176,VIP!$A$2:$O11739,6,0)</f>
        <v>NO</v>
      </c>
      <c r="L176" s="120" t="s">
        <v>2430</v>
      </c>
      <c r="M176" s="116" t="s">
        <v>2473</v>
      </c>
      <c r="N176" s="116" t="s">
        <v>2482</v>
      </c>
      <c r="O176" s="114" t="s">
        <v>2499</v>
      </c>
      <c r="P176" s="114"/>
      <c r="Q176" s="119" t="s">
        <v>2430</v>
      </c>
    </row>
    <row r="177" spans="1:17" ht="18" x14ac:dyDescent="0.25">
      <c r="A177" s="86" t="str">
        <f>VLOOKUP(E177,'LISTADO ATM'!$A$2:$C$894,3,0)</f>
        <v>DISTRITO NACIONAL</v>
      </c>
      <c r="B177" s="114">
        <v>335759093</v>
      </c>
      <c r="C177" s="115">
        <v>44205.652129629627</v>
      </c>
      <c r="D177" s="115" t="s">
        <v>2477</v>
      </c>
      <c r="E177" s="110">
        <v>527</v>
      </c>
      <c r="F177" s="86" t="str">
        <f>VLOOKUP(E177,VIP!$A$2:$O11245,2,0)</f>
        <v>DRBR527</v>
      </c>
      <c r="G177" s="109" t="str">
        <f>VLOOKUP(E177,'LISTADO ATM'!$A$2:$B$893,2,0)</f>
        <v>ATM Oficina Zona Oriental II</v>
      </c>
      <c r="H177" s="109" t="str">
        <f>VLOOKUP(E177,VIP!$A$2:$O16166,7,FALSE)</f>
        <v>Si</v>
      </c>
      <c r="I177" s="109" t="str">
        <f>VLOOKUP(E177,VIP!$A$2:$O8131,8,FALSE)</f>
        <v>Si</v>
      </c>
      <c r="J177" s="109" t="str">
        <f>VLOOKUP(E177,VIP!$A$2:$O8081,8,FALSE)</f>
        <v>Si</v>
      </c>
      <c r="K177" s="109" t="str">
        <f>VLOOKUP(E177,VIP!$A$2:$O11655,6,0)</f>
        <v>SI</v>
      </c>
      <c r="L177" s="120" t="s">
        <v>2430</v>
      </c>
      <c r="M177" s="116" t="s">
        <v>2473</v>
      </c>
      <c r="N177" s="116" t="s">
        <v>2482</v>
      </c>
      <c r="O177" s="114" t="s">
        <v>2484</v>
      </c>
      <c r="P177" s="116"/>
      <c r="Q177" s="119" t="s">
        <v>2430</v>
      </c>
    </row>
    <row r="178" spans="1:17" ht="18" x14ac:dyDescent="0.25">
      <c r="A178" s="86" t="str">
        <f>VLOOKUP(E178,'LISTADO ATM'!$A$2:$C$894,3,0)</f>
        <v>NORTE</v>
      </c>
      <c r="B178" s="114" t="s">
        <v>2534</v>
      </c>
      <c r="C178" s="115">
        <v>44207.338900462964</v>
      </c>
      <c r="D178" s="115" t="s">
        <v>2480</v>
      </c>
      <c r="E178" s="110">
        <v>716</v>
      </c>
      <c r="F178" s="86" t="str">
        <f>VLOOKUP(E178,VIP!$A$2:$O11342,2,0)</f>
        <v>DRBR340</v>
      </c>
      <c r="G178" s="109" t="str">
        <f>VLOOKUP(E178,'LISTADO ATM'!$A$2:$B$893,2,0)</f>
        <v xml:space="preserve">ATM Oficina Zona Franca (Santiago) </v>
      </c>
      <c r="H178" s="109" t="str">
        <f>VLOOKUP(E178,VIP!$A$2:$O16263,7,FALSE)</f>
        <v>Si</v>
      </c>
      <c r="I178" s="109" t="str">
        <f>VLOOKUP(E178,VIP!$A$2:$O8228,8,FALSE)</f>
        <v>Si</v>
      </c>
      <c r="J178" s="109" t="str">
        <f>VLOOKUP(E178,VIP!$A$2:$O8178,8,FALSE)</f>
        <v>Si</v>
      </c>
      <c r="K178" s="109" t="str">
        <f>VLOOKUP(E178,VIP!$A$2:$O11752,6,0)</f>
        <v>SI</v>
      </c>
      <c r="L178" s="120" t="s">
        <v>2430</v>
      </c>
      <c r="M178" s="116" t="s">
        <v>2473</v>
      </c>
      <c r="N178" s="116" t="s">
        <v>2482</v>
      </c>
      <c r="O178" s="114" t="s">
        <v>2486</v>
      </c>
      <c r="P178" s="116"/>
      <c r="Q178" s="119" t="s">
        <v>2430</v>
      </c>
    </row>
    <row r="179" spans="1:17" ht="18" x14ac:dyDescent="0.25">
      <c r="A179" s="86" t="str">
        <f>VLOOKUP(E179,'LISTADO ATM'!$A$2:$C$894,3,0)</f>
        <v>ESTE</v>
      </c>
      <c r="B179" s="114" t="s">
        <v>2621</v>
      </c>
      <c r="C179" s="115">
        <v>44207.860949074071</v>
      </c>
      <c r="D179" s="115" t="s">
        <v>2477</v>
      </c>
      <c r="E179" s="110">
        <v>838</v>
      </c>
      <c r="F179" s="86" t="str">
        <f>VLOOKUP(E179,VIP!$A$2:$O11276,2,0)</f>
        <v>DRBR838</v>
      </c>
      <c r="G179" s="109" t="str">
        <f>VLOOKUP(E179,'LISTADO ATM'!$A$2:$B$893,2,0)</f>
        <v xml:space="preserve">ATM UNP Consuelo </v>
      </c>
      <c r="H179" s="109" t="str">
        <f>VLOOKUP(E179,VIP!$A$2:$O16197,7,FALSE)</f>
        <v>Si</v>
      </c>
      <c r="I179" s="109" t="str">
        <f>VLOOKUP(E179,VIP!$A$2:$O8162,8,FALSE)</f>
        <v>Si</v>
      </c>
      <c r="J179" s="109" t="str">
        <f>VLOOKUP(E179,VIP!$A$2:$O8112,8,FALSE)</f>
        <v>Si</v>
      </c>
      <c r="K179" s="109" t="str">
        <f>VLOOKUP(E179,VIP!$A$2:$O11686,6,0)</f>
        <v>NO</v>
      </c>
      <c r="L179" s="114" t="s">
        <v>2430</v>
      </c>
      <c r="M179" s="116" t="s">
        <v>2473</v>
      </c>
      <c r="N179" s="116" t="s">
        <v>2482</v>
      </c>
      <c r="O179" s="114" t="s">
        <v>2484</v>
      </c>
      <c r="P179" s="114"/>
      <c r="Q179" s="119" t="s">
        <v>2430</v>
      </c>
    </row>
    <row r="180" spans="1:17" ht="18" x14ac:dyDescent="0.25">
      <c r="A180" s="86" t="str">
        <f>VLOOKUP(E180,'LISTADO ATM'!$A$2:$C$894,3,0)</f>
        <v>NORTE</v>
      </c>
      <c r="B180" s="118">
        <v>335759019</v>
      </c>
      <c r="C180" s="115">
        <v>44205.312002314815</v>
      </c>
      <c r="D180" s="115" t="s">
        <v>2480</v>
      </c>
      <c r="E180" s="110">
        <v>895</v>
      </c>
      <c r="F180" s="86" t="str">
        <f>VLOOKUP(E180,VIP!$A$2:$O11246,2,0)</f>
        <v>DRBR895</v>
      </c>
      <c r="G180" s="109" t="str">
        <f>VLOOKUP(E180,'LISTADO ATM'!$A$2:$B$893,2,0)</f>
        <v xml:space="preserve">ATM S/M Bravo (Santiago) </v>
      </c>
      <c r="H180" s="109" t="str">
        <f>VLOOKUP(E180,VIP!$A$2:$O16167,7,FALSE)</f>
        <v>Si</v>
      </c>
      <c r="I180" s="109" t="str">
        <f>VLOOKUP(E180,VIP!$A$2:$O8132,8,FALSE)</f>
        <v>No</v>
      </c>
      <c r="J180" s="109" t="str">
        <f>VLOOKUP(E180,VIP!$A$2:$O8082,8,FALSE)</f>
        <v>No</v>
      </c>
      <c r="K180" s="109" t="str">
        <f>VLOOKUP(E180,VIP!$A$2:$O11656,6,0)</f>
        <v>NO</v>
      </c>
      <c r="L180" s="120" t="s">
        <v>2430</v>
      </c>
      <c r="M180" s="116" t="s">
        <v>2473</v>
      </c>
      <c r="N180" s="116" t="s">
        <v>2482</v>
      </c>
      <c r="O180" s="114" t="s">
        <v>2486</v>
      </c>
      <c r="P180" s="116"/>
      <c r="Q180" s="119" t="s">
        <v>2430</v>
      </c>
    </row>
    <row r="181" spans="1:17" ht="18" x14ac:dyDescent="0.25">
      <c r="A181" s="86" t="str">
        <f>VLOOKUP(E181,'LISTADO ATM'!$A$2:$C$894,3,0)</f>
        <v>NORTE</v>
      </c>
      <c r="B181" s="114" t="s">
        <v>2622</v>
      </c>
      <c r="C181" s="115">
        <v>44207.856041666666</v>
      </c>
      <c r="D181" s="115" t="s">
        <v>2480</v>
      </c>
      <c r="E181" s="110">
        <v>986</v>
      </c>
      <c r="F181" s="86" t="str">
        <f>VLOOKUP(E181,VIP!$A$2:$O11277,2,0)</f>
        <v>DRBR986</v>
      </c>
      <c r="G181" s="109" t="str">
        <f>VLOOKUP(E181,'LISTADO ATM'!$A$2:$B$893,2,0)</f>
        <v xml:space="preserve">ATM S/M Jumbo (La Vega) </v>
      </c>
      <c r="H181" s="109" t="str">
        <f>VLOOKUP(E181,VIP!$A$2:$O16198,7,FALSE)</f>
        <v>Si</v>
      </c>
      <c r="I181" s="109" t="str">
        <f>VLOOKUP(E181,VIP!$A$2:$O8163,8,FALSE)</f>
        <v>Si</v>
      </c>
      <c r="J181" s="109" t="str">
        <f>VLOOKUP(E181,VIP!$A$2:$O8113,8,FALSE)</f>
        <v>Si</v>
      </c>
      <c r="K181" s="109" t="str">
        <f>VLOOKUP(E181,VIP!$A$2:$O11687,6,0)</f>
        <v>NO</v>
      </c>
      <c r="L181" s="114" t="s">
        <v>2430</v>
      </c>
      <c r="M181" s="116" t="s">
        <v>2473</v>
      </c>
      <c r="N181" s="116" t="s">
        <v>2482</v>
      </c>
      <c r="O181" s="114" t="s">
        <v>2486</v>
      </c>
      <c r="P181" s="114"/>
      <c r="Q181" s="119" t="s">
        <v>2430</v>
      </c>
    </row>
    <row r="182" spans="1:17" ht="18" x14ac:dyDescent="0.25">
      <c r="A182" s="86" t="str">
        <f>VLOOKUP(E182,'LISTADO ATM'!$A$2:$C$894,3,0)</f>
        <v>NORTE</v>
      </c>
      <c r="B182" s="114" t="s">
        <v>2600</v>
      </c>
      <c r="C182" s="115">
        <v>44207.778275462966</v>
      </c>
      <c r="D182" s="115" t="s">
        <v>2189</v>
      </c>
      <c r="E182" s="110">
        <v>136</v>
      </c>
      <c r="F182" s="86" t="str">
        <f>VLOOKUP(E182,VIP!$A$2:$O11284,2,0)</f>
        <v>DRBR136</v>
      </c>
      <c r="G182" s="109" t="str">
        <f>VLOOKUP(E182,'LISTADO ATM'!$A$2:$B$893,2,0)</f>
        <v>ATM S/M Xtra (Santiago)</v>
      </c>
      <c r="H182" s="109" t="str">
        <f>VLOOKUP(E182,VIP!$A$2:$O16205,7,FALSE)</f>
        <v>Si</v>
      </c>
      <c r="I182" s="109" t="str">
        <f>VLOOKUP(E182,VIP!$A$2:$O8170,8,FALSE)</f>
        <v>Si</v>
      </c>
      <c r="J182" s="109" t="str">
        <f>VLOOKUP(E182,VIP!$A$2:$O8120,8,FALSE)</f>
        <v>Si</v>
      </c>
      <c r="K182" s="109" t="str">
        <f>VLOOKUP(E182,VIP!$A$2:$O11694,6,0)</f>
        <v>NO</v>
      </c>
      <c r="L182" s="120" t="s">
        <v>2463</v>
      </c>
      <c r="M182" s="116" t="s">
        <v>2473</v>
      </c>
      <c r="N182" s="116" t="s">
        <v>2482</v>
      </c>
      <c r="O182" s="114" t="s">
        <v>2485</v>
      </c>
      <c r="P182" s="114"/>
      <c r="Q182" s="119" t="s">
        <v>2463</v>
      </c>
    </row>
    <row r="183" spans="1:17" ht="18" x14ac:dyDescent="0.25">
      <c r="A183" s="86" t="str">
        <f>VLOOKUP(E183,'LISTADO ATM'!$A$2:$C$894,3,0)</f>
        <v>ESTE</v>
      </c>
      <c r="B183" s="114" t="s">
        <v>2568</v>
      </c>
      <c r="C183" s="115">
        <v>44207.588865740741</v>
      </c>
      <c r="D183" s="115" t="s">
        <v>2189</v>
      </c>
      <c r="E183" s="110">
        <v>386</v>
      </c>
      <c r="F183" s="86" t="str">
        <f>VLOOKUP(E183,VIP!$A$2:$O11257,2,0)</f>
        <v>DRBR386</v>
      </c>
      <c r="G183" s="109" t="str">
        <f>VLOOKUP(E183,'LISTADO ATM'!$A$2:$B$893,2,0)</f>
        <v xml:space="preserve">ATM Plaza Verón II </v>
      </c>
      <c r="H183" s="109" t="str">
        <f>VLOOKUP(E183,VIP!$A$2:$O16178,7,FALSE)</f>
        <v>Si</v>
      </c>
      <c r="I183" s="109" t="str">
        <f>VLOOKUP(E183,VIP!$A$2:$O8143,8,FALSE)</f>
        <v>Si</v>
      </c>
      <c r="J183" s="109" t="str">
        <f>VLOOKUP(E183,VIP!$A$2:$O8093,8,FALSE)</f>
        <v>Si</v>
      </c>
      <c r="K183" s="109" t="str">
        <f>VLOOKUP(E183,VIP!$A$2:$O11667,6,0)</f>
        <v>NO</v>
      </c>
      <c r="L183" s="120" t="s">
        <v>2463</v>
      </c>
      <c r="M183" s="116" t="s">
        <v>2473</v>
      </c>
      <c r="N183" s="116" t="s">
        <v>2482</v>
      </c>
      <c r="O183" s="114" t="s">
        <v>2485</v>
      </c>
      <c r="P183" s="116"/>
      <c r="Q183" s="119" t="s">
        <v>2463</v>
      </c>
    </row>
    <row r="184" spans="1:17" ht="18" x14ac:dyDescent="0.25">
      <c r="A184" s="86" t="str">
        <f>VLOOKUP(E184,'LISTADO ATM'!$A$2:$C$894,3,0)</f>
        <v>ESTE</v>
      </c>
      <c r="B184" s="114" t="s">
        <v>2602</v>
      </c>
      <c r="C184" s="115">
        <v>44207.745925925927</v>
      </c>
      <c r="D184" s="115" t="s">
        <v>2189</v>
      </c>
      <c r="E184" s="110">
        <v>480</v>
      </c>
      <c r="F184" s="86" t="str">
        <f>VLOOKUP(E184,VIP!$A$2:$O11286,2,0)</f>
        <v>DRBR480</v>
      </c>
      <c r="G184" s="109" t="str">
        <f>VLOOKUP(E184,'LISTADO ATM'!$A$2:$B$893,2,0)</f>
        <v>ATM UNP Farmaconal Higuey</v>
      </c>
      <c r="H184" s="109" t="str">
        <f>VLOOKUP(E184,VIP!$A$2:$O16207,7,FALSE)</f>
        <v>N/A</v>
      </c>
      <c r="I184" s="109" t="str">
        <f>VLOOKUP(E184,VIP!$A$2:$O8172,8,FALSE)</f>
        <v>N/A</v>
      </c>
      <c r="J184" s="109" t="str">
        <f>VLOOKUP(E184,VIP!$A$2:$O8122,8,FALSE)</f>
        <v>N/A</v>
      </c>
      <c r="K184" s="109" t="str">
        <f>VLOOKUP(E184,VIP!$A$2:$O11696,6,0)</f>
        <v>N/A</v>
      </c>
      <c r="L184" s="120" t="s">
        <v>2463</v>
      </c>
      <c r="M184" s="116" t="s">
        <v>2473</v>
      </c>
      <c r="N184" s="116" t="s">
        <v>2482</v>
      </c>
      <c r="O184" s="114" t="s">
        <v>2485</v>
      </c>
      <c r="P184" s="114"/>
      <c r="Q184" s="119" t="s">
        <v>2463</v>
      </c>
    </row>
    <row r="185" spans="1:17" ht="18" x14ac:dyDescent="0.25">
      <c r="A185" s="86" t="str">
        <f>VLOOKUP(E185,'LISTADO ATM'!$A$2:$C$894,3,0)</f>
        <v>DISTRITO NACIONAL</v>
      </c>
      <c r="B185" s="114" t="s">
        <v>2603</v>
      </c>
      <c r="C185" s="115">
        <v>44207.74114583333</v>
      </c>
      <c r="D185" s="115" t="s">
        <v>2189</v>
      </c>
      <c r="E185" s="110">
        <v>516</v>
      </c>
      <c r="F185" s="86" t="str">
        <f>VLOOKUP(E185,VIP!$A$2:$O11287,2,0)</f>
        <v>DRBR516</v>
      </c>
      <c r="G185" s="109" t="str">
        <f>VLOOKUP(E185,'LISTADO ATM'!$A$2:$B$893,2,0)</f>
        <v xml:space="preserve">ATM Oficina Gascue </v>
      </c>
      <c r="H185" s="109" t="str">
        <f>VLOOKUP(E185,VIP!$A$2:$O16208,7,FALSE)</f>
        <v>Si</v>
      </c>
      <c r="I185" s="109" t="str">
        <f>VLOOKUP(E185,VIP!$A$2:$O8173,8,FALSE)</f>
        <v>Si</v>
      </c>
      <c r="J185" s="109" t="str">
        <f>VLOOKUP(E185,VIP!$A$2:$O8123,8,FALSE)</f>
        <v>Si</v>
      </c>
      <c r="K185" s="109" t="str">
        <f>VLOOKUP(E185,VIP!$A$2:$O11697,6,0)</f>
        <v>SI</v>
      </c>
      <c r="L185" s="120" t="s">
        <v>2463</v>
      </c>
      <c r="M185" s="116" t="s">
        <v>2473</v>
      </c>
      <c r="N185" s="116" t="s">
        <v>2482</v>
      </c>
      <c r="O185" s="114" t="s">
        <v>2485</v>
      </c>
      <c r="P185" s="114"/>
      <c r="Q185" s="119" t="s">
        <v>2463</v>
      </c>
    </row>
    <row r="186" spans="1:17" ht="18" x14ac:dyDescent="0.25">
      <c r="A186" s="86" t="str">
        <f>VLOOKUP(E186,'LISTADO ATM'!$A$2:$C$894,3,0)</f>
        <v>DISTRITO NACIONAL</v>
      </c>
      <c r="B186" s="114" t="s">
        <v>2601</v>
      </c>
      <c r="C186" s="115">
        <v>44207.757372685184</v>
      </c>
      <c r="D186" s="115" t="s">
        <v>2189</v>
      </c>
      <c r="E186" s="110">
        <v>769</v>
      </c>
      <c r="F186" s="86" t="str">
        <f>VLOOKUP(E186,VIP!$A$2:$O11285,2,0)</f>
        <v>DRBR769</v>
      </c>
      <c r="G186" s="109" t="str">
        <f>VLOOKUP(E186,'LISTADO ATM'!$A$2:$B$893,2,0)</f>
        <v>ATM UNP Pablo Mella Morales</v>
      </c>
      <c r="H186" s="109" t="str">
        <f>VLOOKUP(E186,VIP!$A$2:$O16206,7,FALSE)</f>
        <v>Si</v>
      </c>
      <c r="I186" s="109" t="str">
        <f>VLOOKUP(E186,VIP!$A$2:$O8171,8,FALSE)</f>
        <v>Si</v>
      </c>
      <c r="J186" s="109" t="str">
        <f>VLOOKUP(E186,VIP!$A$2:$O8121,8,FALSE)</f>
        <v>Si</v>
      </c>
      <c r="K186" s="109" t="str">
        <f>VLOOKUP(E186,VIP!$A$2:$O11695,6,0)</f>
        <v>NO</v>
      </c>
      <c r="L186" s="120" t="s">
        <v>2463</v>
      </c>
      <c r="M186" s="116" t="s">
        <v>2473</v>
      </c>
      <c r="N186" s="116" t="s">
        <v>2482</v>
      </c>
      <c r="O186" s="114" t="s">
        <v>2485</v>
      </c>
      <c r="P186" s="114"/>
      <c r="Q186" s="119" t="s">
        <v>2463</v>
      </c>
    </row>
    <row r="187" spans="1:17" ht="18" x14ac:dyDescent="0.25">
      <c r="A187" s="86" t="str">
        <f>VLOOKUP(E187,'LISTADO ATM'!$A$2:$C$894,3,0)</f>
        <v>NORTE</v>
      </c>
      <c r="B187" s="114" t="s">
        <v>2605</v>
      </c>
      <c r="C187" s="115">
        <v>44207.670937499999</v>
      </c>
      <c r="D187" s="115" t="s">
        <v>2190</v>
      </c>
      <c r="E187" s="110">
        <v>837</v>
      </c>
      <c r="F187" s="86" t="str">
        <f>VLOOKUP(E187,VIP!$A$2:$O11289,2,0)</f>
        <v>DRBR837</v>
      </c>
      <c r="G187" s="109" t="str">
        <f>VLOOKUP(E187,'LISTADO ATM'!$A$2:$B$893,2,0)</f>
        <v>ATM Estación Next Canabacoa</v>
      </c>
      <c r="H187" s="109" t="str">
        <f>VLOOKUP(E187,VIP!$A$2:$O16210,7,FALSE)</f>
        <v>Si</v>
      </c>
      <c r="I187" s="109" t="str">
        <f>VLOOKUP(E187,VIP!$A$2:$O8175,8,FALSE)</f>
        <v>Si</v>
      </c>
      <c r="J187" s="109" t="str">
        <f>VLOOKUP(E187,VIP!$A$2:$O8125,8,FALSE)</f>
        <v>Si</v>
      </c>
      <c r="K187" s="109" t="str">
        <f>VLOOKUP(E187,VIP!$A$2:$O11699,6,0)</f>
        <v>NO</v>
      </c>
      <c r="L187" s="120" t="s">
        <v>2463</v>
      </c>
      <c r="M187" s="116" t="s">
        <v>2473</v>
      </c>
      <c r="N187" s="116" t="s">
        <v>2482</v>
      </c>
      <c r="O187" s="114" t="s">
        <v>2483</v>
      </c>
      <c r="P187" s="114"/>
      <c r="Q187" s="119" t="s">
        <v>2463</v>
      </c>
    </row>
    <row r="188" spans="1:17" ht="18" x14ac:dyDescent="0.25">
      <c r="A188" s="86" t="str">
        <f>VLOOKUP(E188,'LISTADO ATM'!$A$2:$C$894,3,0)</f>
        <v>DISTRITO NACIONAL</v>
      </c>
      <c r="B188" s="114"/>
      <c r="C188" s="115"/>
      <c r="D188" s="115"/>
      <c r="E188" s="110">
        <v>448</v>
      </c>
      <c r="F188" s="86" t="str">
        <f>VLOOKUP(E188,VIP!$A$2:$O11277,2,0)</f>
        <v>DRBR448</v>
      </c>
      <c r="G188" s="109" t="str">
        <f>VLOOKUP(E188,'LISTADO ATM'!$A$2:$B$893,2,0)</f>
        <v xml:space="preserve">ATM Club Banco Central </v>
      </c>
      <c r="H188" s="109" t="str">
        <f>VLOOKUP(E188,VIP!$A$2:$O16198,7,FALSE)</f>
        <v>Si</v>
      </c>
      <c r="I188" s="109" t="str">
        <f>VLOOKUP(E188,VIP!$A$2:$O8163,8,FALSE)</f>
        <v>Si</v>
      </c>
      <c r="J188" s="109" t="str">
        <f>VLOOKUP(E188,VIP!$A$2:$O8113,8,FALSE)</f>
        <v>Si</v>
      </c>
      <c r="K188" s="109" t="str">
        <f>VLOOKUP(E188,VIP!$A$2:$O11687,6,0)</f>
        <v>NO</v>
      </c>
      <c r="L188" s="120" t="s">
        <v>2490</v>
      </c>
      <c r="M188" s="120" t="s">
        <v>2627</v>
      </c>
      <c r="N188" s="114"/>
      <c r="O188" s="114"/>
      <c r="P188" s="114"/>
      <c r="Q188" s="120" t="s">
        <v>2627</v>
      </c>
    </row>
    <row r="189" spans="1:17" ht="18" x14ac:dyDescent="0.25">
      <c r="A189" s="86" t="str">
        <f>VLOOKUP(E189,'LISTADO ATM'!$A$2:$C$894,3,0)</f>
        <v>ESTE</v>
      </c>
      <c r="B189" s="114"/>
      <c r="C189" s="115"/>
      <c r="D189" s="114"/>
      <c r="E189" s="110">
        <v>159</v>
      </c>
      <c r="F189" s="86" t="str">
        <f>VLOOKUP(E189,VIP!$A$2:$O11274,2,0)</f>
        <v>DRBR159</v>
      </c>
      <c r="G189" s="109" t="str">
        <f>VLOOKUP(E189,'LISTADO ATM'!$A$2:$B$893,2,0)</f>
        <v xml:space="preserve">ATM Hotel Dreams Bayahibe I </v>
      </c>
      <c r="H189" s="109" t="str">
        <f>VLOOKUP(E189,VIP!$A$2:$O16195,7,FALSE)</f>
        <v>Si</v>
      </c>
      <c r="I189" s="109" t="str">
        <f>VLOOKUP(E189,VIP!$A$2:$O8160,8,FALSE)</f>
        <v>Si</v>
      </c>
      <c r="J189" s="109" t="str">
        <f>VLOOKUP(E189,VIP!$A$2:$O8110,8,FALSE)</f>
        <v>Si</v>
      </c>
      <c r="K189" s="109" t="str">
        <f>VLOOKUP(E189,VIP!$A$2:$O11684,6,0)</f>
        <v>NO</v>
      </c>
      <c r="L189" s="120" t="s">
        <v>2490</v>
      </c>
      <c r="M189" s="120" t="s">
        <v>2627</v>
      </c>
      <c r="N189" s="114"/>
      <c r="O189" s="114"/>
      <c r="P189" s="114"/>
      <c r="Q189" s="120" t="s">
        <v>2627</v>
      </c>
    </row>
    <row r="190" spans="1:17" ht="18" x14ac:dyDescent="0.25">
      <c r="A190" s="86" t="str">
        <f>VLOOKUP(E190,'LISTADO ATM'!$A$2:$C$894,3,0)</f>
        <v>NORTE</v>
      </c>
      <c r="B190" s="114"/>
      <c r="C190" s="115"/>
      <c r="D190" s="114"/>
      <c r="E190" s="110">
        <v>689</v>
      </c>
      <c r="F190" s="86" t="str">
        <f>VLOOKUP(E190,VIP!$A$2:$O11259,2,0)</f>
        <v>DRBR689</v>
      </c>
      <c r="G190" s="109" t="str">
        <f>VLOOKUP(E190,'LISTADO ATM'!$A$2:$B$893,2,0)</f>
        <v>ATM Eco Petroleo Villa Gonzalez</v>
      </c>
      <c r="H190" s="109" t="str">
        <f>VLOOKUP(E190,VIP!$A$2:$O16180,7,FALSE)</f>
        <v>NO</v>
      </c>
      <c r="I190" s="109" t="str">
        <f>VLOOKUP(E190,VIP!$A$2:$O8145,8,FALSE)</f>
        <v>NO</v>
      </c>
      <c r="J190" s="109" t="str">
        <f>VLOOKUP(E190,VIP!$A$2:$O8095,8,FALSE)</f>
        <v>NO</v>
      </c>
      <c r="K190" s="109" t="str">
        <f>VLOOKUP(E190,VIP!$A$2:$O11669,6,0)</f>
        <v>NO</v>
      </c>
      <c r="L190" s="120" t="s">
        <v>2490</v>
      </c>
      <c r="M190" s="120" t="s">
        <v>2627</v>
      </c>
      <c r="N190" s="114"/>
      <c r="O190" s="114"/>
      <c r="P190" s="114"/>
      <c r="Q190" s="120" t="s">
        <v>2627</v>
      </c>
    </row>
    <row r="191" spans="1:17" ht="18" x14ac:dyDescent="0.25">
      <c r="A191" s="86" t="str">
        <f>VLOOKUP(E191,'LISTADO ATM'!$A$2:$C$894,3,0)</f>
        <v>DISTRITO NACIONAL</v>
      </c>
      <c r="B191" s="128"/>
      <c r="C191" s="115"/>
      <c r="D191" s="114"/>
      <c r="E191" s="110">
        <v>718</v>
      </c>
      <c r="F191" s="114" t="str">
        <f>VLOOKUP(E191,VIP!$A$2:$O11258,2,0)</f>
        <v>DRBR24Y</v>
      </c>
      <c r="G191" s="86" t="str">
        <f>VLOOKUP(E191,'LISTADO ATM'!$A$2:$B$893,2,0)</f>
        <v xml:space="preserve">ATM Feria Ganadera </v>
      </c>
      <c r="H191" s="109" t="str">
        <f>VLOOKUP(E191,VIP!$A$2:$O16179,7,FALSE)</f>
        <v>Si</v>
      </c>
      <c r="I191" s="109" t="str">
        <f>VLOOKUP(E191,VIP!$A$2:$O8144,8,FALSE)</f>
        <v>Si</v>
      </c>
      <c r="J191" s="109" t="str">
        <f>VLOOKUP(E191,VIP!$A$2:$O8094,8,FALSE)</f>
        <v>Si</v>
      </c>
      <c r="K191" s="109" t="str">
        <f>VLOOKUP(E191,VIP!$A$2:$O11668,6,0)</f>
        <v>NO</v>
      </c>
      <c r="L191" s="120" t="s">
        <v>2490</v>
      </c>
      <c r="M191" s="120" t="s">
        <v>2627</v>
      </c>
      <c r="N191" s="114"/>
      <c r="O191" s="114"/>
      <c r="P191" s="114"/>
      <c r="Q191" s="120" t="s">
        <v>2627</v>
      </c>
    </row>
    <row r="192" spans="1:17" ht="18" x14ac:dyDescent="0.25">
      <c r="A192" s="86" t="str">
        <f>VLOOKUP(E192,'LISTADO ATM'!$A$2:$C$894,3,0)</f>
        <v>DISTRITO NACIONAL</v>
      </c>
      <c r="B192" s="114"/>
      <c r="C192" s="115"/>
      <c r="D192" s="115"/>
      <c r="E192" s="110">
        <v>717</v>
      </c>
      <c r="F192" s="114" t="str">
        <f>VLOOKUP(E192,VIP!$A$2:$O11278,2,0)</f>
        <v>DRBR24K</v>
      </c>
      <c r="G192" s="86" t="str">
        <f>VLOOKUP(E192,'LISTADO ATM'!$A$2:$B$893,2,0)</f>
        <v xml:space="preserve">ATM Oficina Los Alcarrizos </v>
      </c>
      <c r="H192" s="109" t="str">
        <f>VLOOKUP(E192,VIP!$A$2:$O16199,7,FALSE)</f>
        <v>Si</v>
      </c>
      <c r="I192" s="109" t="str">
        <f>VLOOKUP(E192,VIP!$A$2:$O8164,8,FALSE)</f>
        <v>Si</v>
      </c>
      <c r="J192" s="109" t="str">
        <f>VLOOKUP(E192,VIP!$A$2:$O8114,8,FALSE)</f>
        <v>Si</v>
      </c>
      <c r="K192" s="109" t="str">
        <f>VLOOKUP(E192,VIP!$A$2:$O11688,6,0)</f>
        <v>SI</v>
      </c>
      <c r="L192" s="120" t="s">
        <v>2476</v>
      </c>
      <c r="M192" s="120" t="s">
        <v>2627</v>
      </c>
      <c r="N192" s="114"/>
      <c r="O192" s="114"/>
      <c r="P192" s="114"/>
      <c r="Q192" s="120" t="s">
        <v>2627</v>
      </c>
    </row>
    <row r="193" spans="1:17" ht="18" x14ac:dyDescent="0.25">
      <c r="A193" s="86" t="str">
        <f>VLOOKUP(E193,'LISTADO ATM'!$A$2:$C$894,3,0)</f>
        <v>DISTRITO NACIONAL</v>
      </c>
      <c r="B193" s="114"/>
      <c r="C193" s="115"/>
      <c r="D193" s="115"/>
      <c r="E193" s="110">
        <v>823</v>
      </c>
      <c r="F193" s="114" t="str">
        <f>VLOOKUP(E193,VIP!$A$2:$O11276,2,0)</f>
        <v>DRBR823</v>
      </c>
      <c r="G193" s="86" t="str">
        <f>VLOOKUP(E193,'LISTADO ATM'!$A$2:$B$893,2,0)</f>
        <v xml:space="preserve">ATM UNP El Carril (Haina) </v>
      </c>
      <c r="H193" s="109" t="str">
        <f>VLOOKUP(E193,VIP!$A$2:$O16197,7,FALSE)</f>
        <v>Si</v>
      </c>
      <c r="I193" s="109" t="str">
        <f>VLOOKUP(E193,VIP!$A$2:$O8162,8,FALSE)</f>
        <v>Si</v>
      </c>
      <c r="J193" s="109" t="str">
        <f>VLOOKUP(E193,VIP!$A$2:$O8112,8,FALSE)</f>
        <v>Si</v>
      </c>
      <c r="K193" s="109" t="str">
        <f>VLOOKUP(E193,VIP!$A$2:$O11686,6,0)</f>
        <v>NO</v>
      </c>
      <c r="L193" s="120" t="s">
        <v>2501</v>
      </c>
      <c r="M193" s="120" t="s">
        <v>2627</v>
      </c>
      <c r="N193" s="114"/>
      <c r="O193" s="114"/>
      <c r="P193" s="114"/>
      <c r="Q193" s="120" t="s">
        <v>2627</v>
      </c>
    </row>
    <row r="194" spans="1:17" ht="18" x14ac:dyDescent="0.25">
      <c r="A194" s="86" t="str">
        <f>VLOOKUP(E194,'LISTADO ATM'!$A$2:$C$894,3,0)</f>
        <v>DISTRITO NACIONAL</v>
      </c>
      <c r="B194" s="114"/>
      <c r="C194" s="115"/>
      <c r="D194" s="114"/>
      <c r="E194" s="110">
        <v>39</v>
      </c>
      <c r="F194" s="114" t="str">
        <f>VLOOKUP(E194,VIP!$A$2:$O11260,2,0)</f>
        <v>DRBR039</v>
      </c>
      <c r="G194" s="86" t="str">
        <f>VLOOKUP(E194,'LISTADO ATM'!$A$2:$B$893,2,0)</f>
        <v xml:space="preserve">ATM Oficina Ovando </v>
      </c>
      <c r="H194" s="109" t="str">
        <f>VLOOKUP(E194,VIP!$A$2:$O16181,7,FALSE)</f>
        <v>Si</v>
      </c>
      <c r="I194" s="109" t="str">
        <f>VLOOKUP(E194,VIP!$A$2:$O8146,8,FALSE)</f>
        <v>No</v>
      </c>
      <c r="J194" s="109" t="str">
        <f>VLOOKUP(E194,VIP!$A$2:$O8096,8,FALSE)</f>
        <v>No</v>
      </c>
      <c r="K194" s="109" t="str">
        <f>VLOOKUP(E194,VIP!$A$2:$O11670,6,0)</f>
        <v>NO</v>
      </c>
      <c r="L194" s="120" t="s">
        <v>2501</v>
      </c>
      <c r="M194" s="120" t="s">
        <v>2627</v>
      </c>
      <c r="N194" s="114"/>
      <c r="O194" s="114"/>
      <c r="P194" s="114"/>
      <c r="Q194" s="120" t="s">
        <v>2627</v>
      </c>
    </row>
    <row r="195" spans="1:17" ht="18" x14ac:dyDescent="0.25">
      <c r="A195" s="86" t="str">
        <f>VLOOKUP(E195,'LISTADO ATM'!$A$2:$C$894,3,0)</f>
        <v>NORTE</v>
      </c>
      <c r="B195" s="114"/>
      <c r="C195" s="115"/>
      <c r="D195" s="114"/>
      <c r="E195" s="110">
        <v>599</v>
      </c>
      <c r="F195" s="114" t="str">
        <f>VLOOKUP(E195,VIP!$A$2:$O11268,2,0)</f>
        <v>DRBR258</v>
      </c>
      <c r="G195" s="86" t="str">
        <f>VLOOKUP(E195,'LISTADO ATM'!$A$2:$B$893,2,0)</f>
        <v xml:space="preserve">ATM Oficina Plaza Internacional (Santiago) </v>
      </c>
      <c r="H195" s="109" t="str">
        <f>VLOOKUP(E195,VIP!$A$2:$O16189,7,FALSE)</f>
        <v>Si</v>
      </c>
      <c r="I195" s="109" t="str">
        <f>VLOOKUP(E195,VIP!$A$2:$O8154,8,FALSE)</f>
        <v>Si</v>
      </c>
      <c r="J195" s="109" t="str">
        <f>VLOOKUP(E195,VIP!$A$2:$O8104,8,FALSE)</f>
        <v>Si</v>
      </c>
      <c r="K195" s="109" t="str">
        <f>VLOOKUP(E195,VIP!$A$2:$O11678,6,0)</f>
        <v>NO</v>
      </c>
      <c r="L195" s="120" t="s">
        <v>2501</v>
      </c>
      <c r="M195" s="120" t="s">
        <v>2627</v>
      </c>
      <c r="N195" s="114"/>
      <c r="O195" s="114"/>
      <c r="P195" s="114"/>
      <c r="Q195" s="120" t="s">
        <v>2627</v>
      </c>
    </row>
    <row r="196" spans="1:17" ht="18" x14ac:dyDescent="0.25">
      <c r="A196" s="86" t="str">
        <f>VLOOKUP(E196,'LISTADO ATM'!$A$2:$C$894,3,0)</f>
        <v>DISTRITO NACIONAL</v>
      </c>
      <c r="B196" s="114"/>
      <c r="C196" s="115"/>
      <c r="D196" s="114"/>
      <c r="E196" s="110">
        <v>541</v>
      </c>
      <c r="F196" s="114" t="str">
        <f>VLOOKUP(E196,VIP!$A$2:$O11265,2,0)</f>
        <v>DRBR541</v>
      </c>
      <c r="G196" s="86" t="str">
        <f>VLOOKUP(E196,'LISTADO ATM'!$A$2:$B$893,2,0)</f>
        <v xml:space="preserve">ATM Oficina Sambil II </v>
      </c>
      <c r="H196" s="109" t="str">
        <f>VLOOKUP(E196,VIP!$A$2:$O16186,7,FALSE)</f>
        <v>Si</v>
      </c>
      <c r="I196" s="109" t="str">
        <f>VLOOKUP(E196,VIP!$A$2:$O8151,8,FALSE)</f>
        <v>Si</v>
      </c>
      <c r="J196" s="109" t="str">
        <f>VLOOKUP(E196,VIP!$A$2:$O8101,8,FALSE)</f>
        <v>Si</v>
      </c>
      <c r="K196" s="109" t="str">
        <f>VLOOKUP(E196,VIP!$A$2:$O11675,6,0)</f>
        <v>SI</v>
      </c>
      <c r="L196" s="120" t="s">
        <v>2501</v>
      </c>
      <c r="M196" s="120" t="s">
        <v>2627</v>
      </c>
      <c r="N196" s="114"/>
      <c r="O196" s="114"/>
      <c r="P196" s="114"/>
      <c r="Q196" s="120" t="s">
        <v>2627</v>
      </c>
    </row>
    <row r="197" spans="1:17" ht="18" x14ac:dyDescent="0.25">
      <c r="A197" s="86" t="str">
        <f>VLOOKUP(E197,'LISTADO ATM'!$A$2:$C$894,3,0)</f>
        <v>NORTE</v>
      </c>
      <c r="B197" s="114"/>
      <c r="C197" s="115"/>
      <c r="D197" s="114"/>
      <c r="E197" s="110">
        <v>283</v>
      </c>
      <c r="F197" s="114" t="str">
        <f>VLOOKUP(E197,VIP!$A$2:$O11264,2,0)</f>
        <v>DRBR283</v>
      </c>
      <c r="G197" s="86" t="str">
        <f>VLOOKUP(E197,'LISTADO ATM'!$A$2:$B$893,2,0)</f>
        <v xml:space="preserve">ATM Oficina Nibaje </v>
      </c>
      <c r="H197" s="109" t="str">
        <f>VLOOKUP(E197,VIP!$A$2:$O16185,7,FALSE)</f>
        <v>Si</v>
      </c>
      <c r="I197" s="109" t="str">
        <f>VLOOKUP(E197,VIP!$A$2:$O8150,8,FALSE)</f>
        <v>Si</v>
      </c>
      <c r="J197" s="109" t="str">
        <f>VLOOKUP(E197,VIP!$A$2:$O8100,8,FALSE)</f>
        <v>Si</v>
      </c>
      <c r="K197" s="109" t="str">
        <f>VLOOKUP(E197,VIP!$A$2:$O11674,6,0)</f>
        <v>NO</v>
      </c>
      <c r="L197" s="120" t="s">
        <v>2476</v>
      </c>
      <c r="M197" s="120" t="s">
        <v>2627</v>
      </c>
      <c r="N197" s="114"/>
      <c r="O197" s="114"/>
      <c r="P197" s="114"/>
      <c r="Q197" s="120" t="s">
        <v>2627</v>
      </c>
    </row>
    <row r="198" spans="1:17" ht="18" x14ac:dyDescent="0.25">
      <c r="A198" s="86" t="str">
        <f>VLOOKUP(E198,'LISTADO ATM'!$A$2:$C$894,3,0)</f>
        <v>DISTRITO NACIONAL</v>
      </c>
      <c r="B198" s="114"/>
      <c r="C198" s="115"/>
      <c r="D198" s="114"/>
      <c r="E198" s="110">
        <v>235</v>
      </c>
      <c r="F198" s="114" t="str">
        <f>VLOOKUP(E198,VIP!$A$2:$O11272,2,0)</f>
        <v>DRBR235</v>
      </c>
      <c r="G198" s="86" t="str">
        <f>VLOOKUP(E198,'LISTADO ATM'!$A$2:$B$893,2,0)</f>
        <v xml:space="preserve">ATM Oficina Multicentro La Sirena San Isidro </v>
      </c>
      <c r="H198" s="109" t="str">
        <f>VLOOKUP(E198,VIP!$A$2:$O16193,7,FALSE)</f>
        <v>Si</v>
      </c>
      <c r="I198" s="109" t="str">
        <f>VLOOKUP(E198,VIP!$A$2:$O8158,8,FALSE)</f>
        <v>Si</v>
      </c>
      <c r="J198" s="109" t="str">
        <f>VLOOKUP(E198,VIP!$A$2:$O8108,8,FALSE)</f>
        <v>Si</v>
      </c>
      <c r="K198" s="109" t="str">
        <f>VLOOKUP(E198,VIP!$A$2:$O11682,6,0)</f>
        <v>SI</v>
      </c>
      <c r="L198" s="120" t="s">
        <v>2476</v>
      </c>
      <c r="M198" s="120" t="s">
        <v>2627</v>
      </c>
      <c r="N198" s="114"/>
      <c r="O198" s="114"/>
      <c r="P198" s="114"/>
      <c r="Q198" s="120" t="s">
        <v>2627</v>
      </c>
    </row>
    <row r="199" spans="1:17" ht="18" x14ac:dyDescent="0.25">
      <c r="A199" s="86" t="str">
        <f>VLOOKUP(E199,'LISTADO ATM'!$A$2:$C$894,3,0)</f>
        <v>NORTE</v>
      </c>
      <c r="B199" s="114"/>
      <c r="C199" s="115"/>
      <c r="D199" s="114"/>
      <c r="E199" s="110">
        <v>936</v>
      </c>
      <c r="F199" s="114" t="str">
        <f>VLOOKUP(E199,VIP!$A$2:$O11263,2,0)</f>
        <v>DRBR936</v>
      </c>
      <c r="G199" s="86" t="str">
        <f>VLOOKUP(E199,'LISTADO ATM'!$A$2:$B$893,2,0)</f>
        <v xml:space="preserve">ATM Autobanco Oficina La Vega I </v>
      </c>
      <c r="H199" s="109" t="str">
        <f>VLOOKUP(E199,VIP!$A$2:$O16184,7,FALSE)</f>
        <v>Si</v>
      </c>
      <c r="I199" s="109" t="str">
        <f>VLOOKUP(E199,VIP!$A$2:$O8149,8,FALSE)</f>
        <v>Si</v>
      </c>
      <c r="J199" s="109" t="str">
        <f>VLOOKUP(E199,VIP!$A$2:$O8099,8,FALSE)</f>
        <v>Si</v>
      </c>
      <c r="K199" s="109" t="str">
        <f>VLOOKUP(E199,VIP!$A$2:$O11673,6,0)</f>
        <v>NO</v>
      </c>
      <c r="L199" s="120" t="s">
        <v>2476</v>
      </c>
      <c r="M199" s="120" t="s">
        <v>2627</v>
      </c>
      <c r="N199" s="114"/>
      <c r="O199" s="114"/>
      <c r="P199" s="114"/>
      <c r="Q199" s="120" t="s">
        <v>2627</v>
      </c>
    </row>
    <row r="200" spans="1:17" ht="18" x14ac:dyDescent="0.25">
      <c r="A200" s="86" t="str">
        <f>VLOOKUP(E200,'LISTADO ATM'!$A$2:$C$894,3,0)</f>
        <v>ESTE</v>
      </c>
      <c r="B200" s="114"/>
      <c r="C200" s="115"/>
      <c r="D200" s="114"/>
      <c r="E200" s="110">
        <v>427</v>
      </c>
      <c r="F200" s="114" t="str">
        <f>VLOOKUP(E200,VIP!$A$2:$O11262,2,0)</f>
        <v>DRBR427</v>
      </c>
      <c r="G200" s="86" t="str">
        <f>VLOOKUP(E200,'LISTADO ATM'!$A$2:$B$893,2,0)</f>
        <v xml:space="preserve">ATM Almacenes Iberia (Hato Mayor) </v>
      </c>
      <c r="H200" s="109" t="str">
        <f>VLOOKUP(E200,VIP!$A$2:$O16183,7,FALSE)</f>
        <v>Si</v>
      </c>
      <c r="I200" s="109" t="str">
        <f>VLOOKUP(E200,VIP!$A$2:$O8148,8,FALSE)</f>
        <v>Si</v>
      </c>
      <c r="J200" s="109" t="str">
        <f>VLOOKUP(E200,VIP!$A$2:$O8098,8,FALSE)</f>
        <v>Si</v>
      </c>
      <c r="K200" s="109" t="str">
        <f>VLOOKUP(E200,VIP!$A$2:$O11672,6,0)</f>
        <v>NO</v>
      </c>
      <c r="L200" s="120" t="s">
        <v>2476</v>
      </c>
      <c r="M200" s="120" t="s">
        <v>2627</v>
      </c>
      <c r="N200" s="114"/>
      <c r="O200" s="114"/>
      <c r="P200" s="114"/>
      <c r="Q200" s="120" t="s">
        <v>2627</v>
      </c>
    </row>
    <row r="201" spans="1:17" ht="18" x14ac:dyDescent="0.25">
      <c r="A201" s="86" t="str">
        <f>VLOOKUP(E201,'LISTADO ATM'!$A$2:$C$894,3,0)</f>
        <v>NORTE</v>
      </c>
      <c r="B201" s="114"/>
      <c r="C201" s="115"/>
      <c r="D201" s="114"/>
      <c r="E201" s="110">
        <v>643</v>
      </c>
      <c r="F201" s="114" t="str">
        <f>VLOOKUP(E201,VIP!$A$2:$O11263,2,0)</f>
        <v>DRBR127</v>
      </c>
      <c r="G201" s="86" t="str">
        <f>VLOOKUP(E201,'LISTADO ATM'!$A$2:$B$893,2,0)</f>
        <v xml:space="preserve">ATM Oficina Valerio </v>
      </c>
      <c r="H201" s="109" t="str">
        <f>VLOOKUP(E201,VIP!$A$2:$O16184,7,FALSE)</f>
        <v>Si</v>
      </c>
      <c r="I201" s="109" t="str">
        <f>VLOOKUP(E201,VIP!$A$2:$O8149,8,FALSE)</f>
        <v>No</v>
      </c>
      <c r="J201" s="109" t="str">
        <f>VLOOKUP(E201,VIP!$A$2:$O8099,8,FALSE)</f>
        <v>No</v>
      </c>
      <c r="K201" s="109" t="str">
        <f>VLOOKUP(E201,VIP!$A$2:$O11673,6,0)</f>
        <v>NO</v>
      </c>
      <c r="L201" s="120" t="s">
        <v>2476</v>
      </c>
      <c r="M201" s="120" t="s">
        <v>2627</v>
      </c>
      <c r="N201" s="114"/>
      <c r="O201" s="114"/>
      <c r="P201" s="114"/>
      <c r="Q201" s="120" t="s">
        <v>2627</v>
      </c>
    </row>
  </sheetData>
  <autoFilter ref="A4:Q68" xr:uid="{00000000-0009-0000-0000-000000000000}">
    <sortState xmlns:xlrd2="http://schemas.microsoft.com/office/spreadsheetml/2017/richdata2" ref="A5:Q201">
      <sortCondition ref="P4:P6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9:B68 B1:B29 B192:B1048576">
    <cfRule type="duplicateValues" dxfId="567" priority="305051"/>
  </conditionalFormatting>
  <conditionalFormatting sqref="B39:B68 B5:B29 B192:B1048576">
    <cfRule type="duplicateValues" dxfId="566" priority="305055"/>
  </conditionalFormatting>
  <conditionalFormatting sqref="B39:B68 B1:B29 B192:B1048576">
    <cfRule type="duplicateValues" dxfId="565" priority="305058"/>
    <cfRule type="duplicateValues" dxfId="564" priority="305059"/>
    <cfRule type="duplicateValues" dxfId="563" priority="305060"/>
  </conditionalFormatting>
  <conditionalFormatting sqref="B39:B68 B1:B29 B192:B1048576">
    <cfRule type="duplicateValues" dxfId="562" priority="305070"/>
    <cfRule type="duplicateValues" dxfId="561" priority="305071"/>
  </conditionalFormatting>
  <conditionalFormatting sqref="B39:B68 B5:B29 B192:B1048576">
    <cfRule type="duplicateValues" dxfId="560" priority="305078"/>
    <cfRule type="duplicateValues" dxfId="559" priority="305079"/>
    <cfRule type="duplicateValues" dxfId="558" priority="305080"/>
  </conditionalFormatting>
  <conditionalFormatting sqref="E10:E11">
    <cfRule type="duplicateValues" dxfId="557" priority="541"/>
  </conditionalFormatting>
  <conditionalFormatting sqref="E10:E11">
    <cfRule type="duplicateValues" dxfId="556" priority="539"/>
    <cfRule type="duplicateValues" dxfId="555" priority="540"/>
  </conditionalFormatting>
  <conditionalFormatting sqref="E10:E11">
    <cfRule type="duplicateValues" dxfId="554" priority="536"/>
    <cfRule type="duplicateValues" dxfId="553" priority="537"/>
    <cfRule type="duplicateValues" dxfId="552" priority="538"/>
  </conditionalFormatting>
  <conditionalFormatting sqref="E10:E11">
    <cfRule type="duplicateValues" dxfId="551" priority="532"/>
    <cfRule type="duplicateValues" dxfId="550" priority="533"/>
    <cfRule type="duplicateValues" dxfId="549" priority="534"/>
    <cfRule type="duplicateValues" dxfId="548" priority="535"/>
  </conditionalFormatting>
  <conditionalFormatting sqref="E10:E11">
    <cfRule type="duplicateValues" dxfId="547" priority="531"/>
  </conditionalFormatting>
  <conditionalFormatting sqref="B10:B11">
    <cfRule type="duplicateValues" dxfId="546" priority="530"/>
  </conditionalFormatting>
  <conditionalFormatting sqref="B10:B11">
    <cfRule type="duplicateValues" dxfId="545" priority="527"/>
    <cfRule type="duplicateValues" dxfId="544" priority="528"/>
    <cfRule type="duplicateValues" dxfId="543" priority="529"/>
  </conditionalFormatting>
  <conditionalFormatting sqref="B10:B11">
    <cfRule type="duplicateValues" dxfId="542" priority="525"/>
    <cfRule type="duplicateValues" dxfId="541" priority="526"/>
  </conditionalFormatting>
  <conditionalFormatting sqref="B34:B36">
    <cfRule type="duplicateValues" dxfId="540" priority="434"/>
  </conditionalFormatting>
  <conditionalFormatting sqref="B34:B36">
    <cfRule type="duplicateValues" dxfId="539" priority="431"/>
    <cfRule type="duplicateValues" dxfId="538" priority="432"/>
    <cfRule type="duplicateValues" dxfId="537" priority="433"/>
  </conditionalFormatting>
  <conditionalFormatting sqref="B34:B36">
    <cfRule type="duplicateValues" dxfId="536" priority="429"/>
    <cfRule type="duplicateValues" dxfId="535" priority="430"/>
  </conditionalFormatting>
  <conditionalFormatting sqref="E202:E1048576 E32:E36 E1:E4 E39:E62">
    <cfRule type="duplicateValues" dxfId="534" priority="307641"/>
  </conditionalFormatting>
  <conditionalFormatting sqref="E202:E1048576 E32:E36 E1:E4 E39:E62">
    <cfRule type="duplicateValues" dxfId="533" priority="307646"/>
    <cfRule type="duplicateValues" dxfId="532" priority="307647"/>
  </conditionalFormatting>
  <conditionalFormatting sqref="E202:E1048576 E32:E36 E39:E62">
    <cfRule type="duplicateValues" dxfId="531" priority="307656"/>
    <cfRule type="duplicateValues" dxfId="530" priority="307657"/>
  </conditionalFormatting>
  <conditionalFormatting sqref="E202:E1048576 E32:E36 E39:E62">
    <cfRule type="duplicateValues" dxfId="529" priority="307666"/>
  </conditionalFormatting>
  <conditionalFormatting sqref="E202:E1048576 E32:E36 E1:E4 E39:E62">
    <cfRule type="duplicateValues" dxfId="528" priority="307671"/>
    <cfRule type="duplicateValues" dxfId="527" priority="307672"/>
    <cfRule type="duplicateValues" dxfId="526" priority="307673"/>
  </conditionalFormatting>
  <conditionalFormatting sqref="E202:E1048576 E32:E36 E39:E62">
    <cfRule type="duplicateValues" dxfId="525" priority="307686"/>
    <cfRule type="duplicateValues" dxfId="524" priority="307687"/>
    <cfRule type="duplicateValues" dxfId="523" priority="307688"/>
  </conditionalFormatting>
  <conditionalFormatting sqref="E202:E1048576">
    <cfRule type="duplicateValues" dxfId="522" priority="307701"/>
  </conditionalFormatting>
  <conditionalFormatting sqref="E202:E1048576 E32:E36 E1:E11 E39:E62">
    <cfRule type="duplicateValues" dxfId="521" priority="307706"/>
  </conditionalFormatting>
  <conditionalFormatting sqref="E202:E1048576 E32:E36 E1:E16 E39:E62">
    <cfRule type="duplicateValues" dxfId="520" priority="307711"/>
  </conditionalFormatting>
  <conditionalFormatting sqref="E202:E1048576 E39:E62 E1:E36">
    <cfRule type="duplicateValues" dxfId="519" priority="307716"/>
    <cfRule type="duplicateValues" dxfId="518" priority="307717"/>
  </conditionalFormatting>
  <conditionalFormatting sqref="E202:E1048576 E39:E62 E1:E36">
    <cfRule type="duplicateValues" dxfId="517" priority="307724"/>
  </conditionalFormatting>
  <conditionalFormatting sqref="E202:E1048576 E1:E68">
    <cfRule type="duplicateValues" dxfId="516" priority="321"/>
  </conditionalFormatting>
  <conditionalFormatting sqref="E5:E9">
    <cfRule type="duplicateValues" dxfId="515" priority="307911"/>
  </conditionalFormatting>
  <conditionalFormatting sqref="E5:E9">
    <cfRule type="duplicateValues" dxfId="514" priority="307913"/>
    <cfRule type="duplicateValues" dxfId="513" priority="307914"/>
  </conditionalFormatting>
  <conditionalFormatting sqref="E5:E9">
    <cfRule type="duplicateValues" dxfId="512" priority="307917"/>
    <cfRule type="duplicateValues" dxfId="511" priority="307918"/>
    <cfRule type="duplicateValues" dxfId="510" priority="307919"/>
  </conditionalFormatting>
  <conditionalFormatting sqref="E5:E9">
    <cfRule type="duplicateValues" dxfId="509" priority="307923"/>
    <cfRule type="duplicateValues" dxfId="508" priority="307924"/>
    <cfRule type="duplicateValues" dxfId="507" priority="307925"/>
    <cfRule type="duplicateValues" dxfId="506" priority="307926"/>
  </conditionalFormatting>
  <conditionalFormatting sqref="B5:B9">
    <cfRule type="duplicateValues" dxfId="505" priority="307931"/>
  </conditionalFormatting>
  <conditionalFormatting sqref="B5:B9">
    <cfRule type="duplicateValues" dxfId="504" priority="307933"/>
    <cfRule type="duplicateValues" dxfId="503" priority="307934"/>
    <cfRule type="duplicateValues" dxfId="502" priority="307935"/>
  </conditionalFormatting>
  <conditionalFormatting sqref="B5:B9">
    <cfRule type="duplicateValues" dxfId="501" priority="307939"/>
    <cfRule type="duplicateValues" dxfId="500" priority="307940"/>
  </conditionalFormatting>
  <conditionalFormatting sqref="E12:E16">
    <cfRule type="duplicateValues" dxfId="499" priority="308275"/>
  </conditionalFormatting>
  <conditionalFormatting sqref="E12:E16">
    <cfRule type="duplicateValues" dxfId="498" priority="308277"/>
    <cfRule type="duplicateValues" dxfId="497" priority="308278"/>
  </conditionalFormatting>
  <conditionalFormatting sqref="E12:E16">
    <cfRule type="duplicateValues" dxfId="496" priority="308281"/>
    <cfRule type="duplicateValues" dxfId="495" priority="308282"/>
    <cfRule type="duplicateValues" dxfId="494" priority="308283"/>
  </conditionalFormatting>
  <conditionalFormatting sqref="E12:E16">
    <cfRule type="duplicateValues" dxfId="493" priority="308287"/>
    <cfRule type="duplicateValues" dxfId="492" priority="308288"/>
    <cfRule type="duplicateValues" dxfId="491" priority="308289"/>
    <cfRule type="duplicateValues" dxfId="490" priority="308290"/>
  </conditionalFormatting>
  <conditionalFormatting sqref="B12:B16">
    <cfRule type="duplicateValues" dxfId="489" priority="308295"/>
  </conditionalFormatting>
  <conditionalFormatting sqref="B12:B16">
    <cfRule type="duplicateValues" dxfId="488" priority="308297"/>
    <cfRule type="duplicateValues" dxfId="487" priority="308298"/>
    <cfRule type="duplicateValues" dxfId="486" priority="308299"/>
  </conditionalFormatting>
  <conditionalFormatting sqref="B12:B16">
    <cfRule type="duplicateValues" dxfId="485" priority="308303"/>
    <cfRule type="duplicateValues" dxfId="484" priority="308304"/>
  </conditionalFormatting>
  <conditionalFormatting sqref="B32:B33">
    <cfRule type="duplicateValues" dxfId="483" priority="308504"/>
  </conditionalFormatting>
  <conditionalFormatting sqref="B32:B33">
    <cfRule type="duplicateValues" dxfId="482" priority="308505"/>
    <cfRule type="duplicateValues" dxfId="481" priority="308506"/>
    <cfRule type="duplicateValues" dxfId="480" priority="308507"/>
  </conditionalFormatting>
  <conditionalFormatting sqref="B32:B33">
    <cfRule type="duplicateValues" dxfId="479" priority="308508"/>
    <cfRule type="duplicateValues" dxfId="478" priority="308509"/>
  </conditionalFormatting>
  <conditionalFormatting sqref="B30:B31">
    <cfRule type="duplicateValues" dxfId="477" priority="308611"/>
  </conditionalFormatting>
  <conditionalFormatting sqref="B30:B31">
    <cfRule type="duplicateValues" dxfId="476" priority="308613"/>
    <cfRule type="duplicateValues" dxfId="475" priority="308614"/>
    <cfRule type="duplicateValues" dxfId="474" priority="308615"/>
  </conditionalFormatting>
  <conditionalFormatting sqref="B30:B31">
    <cfRule type="duplicateValues" dxfId="473" priority="308619"/>
    <cfRule type="duplicateValues" dxfId="472" priority="308620"/>
  </conditionalFormatting>
  <conditionalFormatting sqref="E30:E36">
    <cfRule type="duplicateValues" dxfId="471" priority="308688"/>
  </conditionalFormatting>
  <conditionalFormatting sqref="E30:E36">
    <cfRule type="duplicateValues" dxfId="470" priority="308690"/>
    <cfRule type="duplicateValues" dxfId="469" priority="308691"/>
  </conditionalFormatting>
  <conditionalFormatting sqref="E30:E36">
    <cfRule type="duplicateValues" dxfId="468" priority="308694"/>
    <cfRule type="duplicateValues" dxfId="467" priority="308695"/>
    <cfRule type="duplicateValues" dxfId="466" priority="308696"/>
  </conditionalFormatting>
  <conditionalFormatting sqref="E30:E36">
    <cfRule type="duplicateValues" dxfId="465" priority="308700"/>
    <cfRule type="duplicateValues" dxfId="464" priority="308701"/>
    <cfRule type="duplicateValues" dxfId="463" priority="308702"/>
    <cfRule type="duplicateValues" dxfId="462" priority="308703"/>
  </conditionalFormatting>
  <conditionalFormatting sqref="E37">
    <cfRule type="duplicateValues" dxfId="461" priority="308744"/>
  </conditionalFormatting>
  <conditionalFormatting sqref="E37">
    <cfRule type="duplicateValues" dxfId="460" priority="308745"/>
    <cfRule type="duplicateValues" dxfId="459" priority="308746"/>
  </conditionalFormatting>
  <conditionalFormatting sqref="E37">
    <cfRule type="duplicateValues" dxfId="458" priority="308750"/>
    <cfRule type="duplicateValues" dxfId="457" priority="308751"/>
    <cfRule type="duplicateValues" dxfId="456" priority="308752"/>
  </conditionalFormatting>
  <conditionalFormatting sqref="E37">
    <cfRule type="duplicateValues" dxfId="455" priority="308765"/>
    <cfRule type="duplicateValues" dxfId="454" priority="308766"/>
    <cfRule type="duplicateValues" dxfId="453" priority="308767"/>
    <cfRule type="duplicateValues" dxfId="452" priority="308768"/>
  </conditionalFormatting>
  <conditionalFormatting sqref="B37">
    <cfRule type="duplicateValues" dxfId="451" priority="308790"/>
  </conditionalFormatting>
  <conditionalFormatting sqref="B37">
    <cfRule type="duplicateValues" dxfId="450" priority="308791"/>
    <cfRule type="duplicateValues" dxfId="449" priority="308792"/>
    <cfRule type="duplicateValues" dxfId="448" priority="308793"/>
  </conditionalFormatting>
  <conditionalFormatting sqref="B37">
    <cfRule type="duplicateValues" dxfId="447" priority="308794"/>
    <cfRule type="duplicateValues" dxfId="446" priority="308795"/>
  </conditionalFormatting>
  <conditionalFormatting sqref="E38:E62">
    <cfRule type="duplicateValues" dxfId="445" priority="308826"/>
  </conditionalFormatting>
  <conditionalFormatting sqref="E38:E62">
    <cfRule type="duplicateValues" dxfId="444" priority="308828"/>
    <cfRule type="duplicateValues" dxfId="443" priority="308829"/>
  </conditionalFormatting>
  <conditionalFormatting sqref="E38:E62">
    <cfRule type="duplicateValues" dxfId="442" priority="308838"/>
    <cfRule type="duplicateValues" dxfId="441" priority="308839"/>
    <cfRule type="duplicateValues" dxfId="440" priority="308840"/>
  </conditionalFormatting>
  <conditionalFormatting sqref="E38:E62">
    <cfRule type="duplicateValues" dxfId="439" priority="308868"/>
    <cfRule type="duplicateValues" dxfId="438" priority="308869"/>
    <cfRule type="duplicateValues" dxfId="437" priority="308870"/>
    <cfRule type="duplicateValues" dxfId="436" priority="308871"/>
  </conditionalFormatting>
  <conditionalFormatting sqref="B87:B95">
    <cfRule type="duplicateValues" dxfId="435" priority="252"/>
  </conditionalFormatting>
  <conditionalFormatting sqref="B87:B95">
    <cfRule type="duplicateValues" dxfId="434" priority="249"/>
    <cfRule type="duplicateValues" dxfId="433" priority="250"/>
    <cfRule type="duplicateValues" dxfId="432" priority="251"/>
  </conditionalFormatting>
  <conditionalFormatting sqref="B87:B95">
    <cfRule type="duplicateValues" dxfId="431" priority="247"/>
    <cfRule type="duplicateValues" dxfId="430" priority="248"/>
  </conditionalFormatting>
  <conditionalFormatting sqref="E87:E95">
    <cfRule type="duplicateValues" dxfId="429" priority="246"/>
  </conditionalFormatting>
  <conditionalFormatting sqref="E87:E95">
    <cfRule type="duplicateValues" dxfId="428" priority="244"/>
    <cfRule type="duplicateValues" dxfId="427" priority="245"/>
  </conditionalFormatting>
  <conditionalFormatting sqref="E87:E95">
    <cfRule type="duplicateValues" dxfId="426" priority="241"/>
    <cfRule type="duplicateValues" dxfId="425" priority="242"/>
    <cfRule type="duplicateValues" dxfId="424" priority="243"/>
  </conditionalFormatting>
  <conditionalFormatting sqref="E69:E86">
    <cfRule type="duplicateValues" dxfId="423" priority="309070"/>
  </conditionalFormatting>
  <conditionalFormatting sqref="E69:E86">
    <cfRule type="duplicateValues" dxfId="422" priority="309071"/>
    <cfRule type="duplicateValues" dxfId="421" priority="309072"/>
  </conditionalFormatting>
  <conditionalFormatting sqref="E69:E86">
    <cfRule type="duplicateValues" dxfId="420" priority="309073"/>
    <cfRule type="duplicateValues" dxfId="419" priority="309074"/>
    <cfRule type="duplicateValues" dxfId="418" priority="309075"/>
  </conditionalFormatting>
  <conditionalFormatting sqref="B69:B86">
    <cfRule type="duplicateValues" dxfId="417" priority="309076"/>
  </conditionalFormatting>
  <conditionalFormatting sqref="B69:B86">
    <cfRule type="duplicateValues" dxfId="416" priority="309077"/>
    <cfRule type="duplicateValues" dxfId="415" priority="309078"/>
    <cfRule type="duplicateValues" dxfId="414" priority="309079"/>
  </conditionalFormatting>
  <conditionalFormatting sqref="B69:B86">
    <cfRule type="duplicateValues" dxfId="413" priority="309080"/>
    <cfRule type="duplicateValues" dxfId="412" priority="309081"/>
  </conditionalFormatting>
  <conditionalFormatting sqref="E63:E68">
    <cfRule type="duplicateValues" dxfId="411" priority="309082"/>
  </conditionalFormatting>
  <conditionalFormatting sqref="B38:B68">
    <cfRule type="duplicateValues" dxfId="410" priority="309083"/>
  </conditionalFormatting>
  <conditionalFormatting sqref="B38:B68">
    <cfRule type="duplicateValues" dxfId="409" priority="309084"/>
    <cfRule type="duplicateValues" dxfId="408" priority="309085"/>
    <cfRule type="duplicateValues" dxfId="407" priority="309086"/>
  </conditionalFormatting>
  <conditionalFormatting sqref="B38:B68">
    <cfRule type="duplicateValues" dxfId="406" priority="309087"/>
    <cfRule type="duplicateValues" dxfId="405" priority="309088"/>
  </conditionalFormatting>
  <conditionalFormatting sqref="B96:B117">
    <cfRule type="duplicateValues" dxfId="404" priority="240"/>
  </conditionalFormatting>
  <conditionalFormatting sqref="B96:B117">
    <cfRule type="duplicateValues" dxfId="403" priority="237"/>
    <cfRule type="duplicateValues" dxfId="402" priority="238"/>
    <cfRule type="duplicateValues" dxfId="401" priority="239"/>
  </conditionalFormatting>
  <conditionalFormatting sqref="B96:B117">
    <cfRule type="duplicateValues" dxfId="400" priority="235"/>
    <cfRule type="duplicateValues" dxfId="399" priority="236"/>
  </conditionalFormatting>
  <conditionalFormatting sqref="E96:E117">
    <cfRule type="duplicateValues" dxfId="398" priority="234"/>
  </conditionalFormatting>
  <conditionalFormatting sqref="E96:E117">
    <cfRule type="duplicateValues" dxfId="397" priority="232"/>
    <cfRule type="duplicateValues" dxfId="396" priority="233"/>
  </conditionalFormatting>
  <conditionalFormatting sqref="E96:E117">
    <cfRule type="duplicateValues" dxfId="395" priority="229"/>
    <cfRule type="duplicateValues" dxfId="394" priority="230"/>
    <cfRule type="duplicateValues" dxfId="393" priority="231"/>
  </conditionalFormatting>
  <conditionalFormatting sqref="E118:E119">
    <cfRule type="duplicateValues" dxfId="392" priority="222"/>
  </conditionalFormatting>
  <conditionalFormatting sqref="E118:E119">
    <cfRule type="duplicateValues" dxfId="391" priority="220"/>
    <cfRule type="duplicateValues" dxfId="390" priority="221"/>
  </conditionalFormatting>
  <conditionalFormatting sqref="E118:E119">
    <cfRule type="duplicateValues" dxfId="389" priority="217"/>
    <cfRule type="duplicateValues" dxfId="388" priority="218"/>
    <cfRule type="duplicateValues" dxfId="387" priority="219"/>
  </conditionalFormatting>
  <conditionalFormatting sqref="B118:B119">
    <cfRule type="duplicateValues" dxfId="386" priority="309152"/>
  </conditionalFormatting>
  <conditionalFormatting sqref="B118:B119">
    <cfRule type="duplicateValues" dxfId="385" priority="309153"/>
    <cfRule type="duplicateValues" dxfId="384" priority="309154"/>
    <cfRule type="duplicateValues" dxfId="383" priority="309155"/>
  </conditionalFormatting>
  <conditionalFormatting sqref="B118:B119">
    <cfRule type="duplicateValues" dxfId="382" priority="309156"/>
    <cfRule type="duplicateValues" dxfId="381" priority="309157"/>
  </conditionalFormatting>
  <conditionalFormatting sqref="B133:B141">
    <cfRule type="duplicateValues" dxfId="380" priority="204"/>
  </conditionalFormatting>
  <conditionalFormatting sqref="B133:B141">
    <cfRule type="duplicateValues" dxfId="379" priority="201"/>
    <cfRule type="duplicateValues" dxfId="378" priority="202"/>
    <cfRule type="duplicateValues" dxfId="377" priority="203"/>
  </conditionalFormatting>
  <conditionalFormatting sqref="B133:B141">
    <cfRule type="duplicateValues" dxfId="376" priority="199"/>
    <cfRule type="duplicateValues" dxfId="375" priority="200"/>
  </conditionalFormatting>
  <conditionalFormatting sqref="E133:E141">
    <cfRule type="duplicateValues" dxfId="374" priority="198"/>
  </conditionalFormatting>
  <conditionalFormatting sqref="E133:E141">
    <cfRule type="duplicateValues" dxfId="373" priority="196"/>
    <cfRule type="duplicateValues" dxfId="372" priority="197"/>
  </conditionalFormatting>
  <conditionalFormatting sqref="E133:E141">
    <cfRule type="duplicateValues" dxfId="371" priority="193"/>
    <cfRule type="duplicateValues" dxfId="370" priority="194"/>
    <cfRule type="duplicateValues" dxfId="369" priority="195"/>
  </conditionalFormatting>
  <conditionalFormatting sqref="E152:E156">
    <cfRule type="duplicateValues" dxfId="368" priority="172"/>
  </conditionalFormatting>
  <conditionalFormatting sqref="E158">
    <cfRule type="duplicateValues" dxfId="367" priority="169"/>
    <cfRule type="duplicateValues" dxfId="366" priority="170"/>
    <cfRule type="duplicateValues" dxfId="365" priority="171"/>
  </conditionalFormatting>
  <conditionalFormatting sqref="E158">
    <cfRule type="duplicateValues" dxfId="364" priority="168"/>
  </conditionalFormatting>
  <conditionalFormatting sqref="E152:E157">
    <cfRule type="duplicateValues" dxfId="363" priority="173"/>
    <cfRule type="duplicateValues" dxfId="362" priority="174"/>
    <cfRule type="duplicateValues" dxfId="361" priority="175"/>
  </conditionalFormatting>
  <conditionalFormatting sqref="E157">
    <cfRule type="duplicateValues" dxfId="360" priority="176"/>
  </conditionalFormatting>
  <conditionalFormatting sqref="B120:B132">
    <cfRule type="duplicateValues" dxfId="359" priority="309227"/>
  </conditionalFormatting>
  <conditionalFormatting sqref="B120:B132">
    <cfRule type="duplicateValues" dxfId="358" priority="309229"/>
    <cfRule type="duplicateValues" dxfId="357" priority="309230"/>
    <cfRule type="duplicateValues" dxfId="356" priority="309231"/>
  </conditionalFormatting>
  <conditionalFormatting sqref="B120:B132">
    <cfRule type="duplicateValues" dxfId="355" priority="309235"/>
    <cfRule type="duplicateValues" dxfId="354" priority="309236"/>
  </conditionalFormatting>
  <conditionalFormatting sqref="E120:E132">
    <cfRule type="duplicateValues" dxfId="353" priority="309239"/>
  </conditionalFormatting>
  <conditionalFormatting sqref="E120:E132">
    <cfRule type="duplicateValues" dxfId="352" priority="309241"/>
    <cfRule type="duplicateValues" dxfId="351" priority="309242"/>
  </conditionalFormatting>
  <conditionalFormatting sqref="E120:E132">
    <cfRule type="duplicateValues" dxfId="350" priority="309245"/>
    <cfRule type="duplicateValues" dxfId="349" priority="309246"/>
    <cfRule type="duplicateValues" dxfId="348" priority="309247"/>
  </conditionalFormatting>
  <conditionalFormatting sqref="E202:E1048576 E1:E169">
    <cfRule type="duplicateValues" dxfId="347" priority="103"/>
  </conditionalFormatting>
  <conditionalFormatting sqref="B17:B27">
    <cfRule type="duplicateValues" dxfId="346" priority="309575"/>
  </conditionalFormatting>
  <conditionalFormatting sqref="B17:B27">
    <cfRule type="duplicateValues" dxfId="345" priority="309577"/>
    <cfRule type="duplicateValues" dxfId="344" priority="309578"/>
    <cfRule type="duplicateValues" dxfId="343" priority="309579"/>
  </conditionalFormatting>
  <conditionalFormatting sqref="B17:B27">
    <cfRule type="duplicateValues" dxfId="342" priority="309583"/>
    <cfRule type="duplicateValues" dxfId="341" priority="309584"/>
  </conditionalFormatting>
  <conditionalFormatting sqref="E28:E29">
    <cfRule type="duplicateValues" dxfId="340" priority="309633"/>
  </conditionalFormatting>
  <conditionalFormatting sqref="E28:E29">
    <cfRule type="duplicateValues" dxfId="339" priority="309634"/>
    <cfRule type="duplicateValues" dxfId="338" priority="309635"/>
  </conditionalFormatting>
  <conditionalFormatting sqref="E28:E29">
    <cfRule type="duplicateValues" dxfId="337" priority="309636"/>
    <cfRule type="duplicateValues" dxfId="336" priority="309637"/>
    <cfRule type="duplicateValues" dxfId="335" priority="309638"/>
  </conditionalFormatting>
  <conditionalFormatting sqref="E28:E29">
    <cfRule type="duplicateValues" dxfId="334" priority="309639"/>
    <cfRule type="duplicateValues" dxfId="333" priority="309640"/>
    <cfRule type="duplicateValues" dxfId="332" priority="309641"/>
    <cfRule type="duplicateValues" dxfId="331" priority="309642"/>
  </conditionalFormatting>
  <conditionalFormatting sqref="B28:B29">
    <cfRule type="duplicateValues" dxfId="330" priority="309644"/>
  </conditionalFormatting>
  <conditionalFormatting sqref="B28:B29">
    <cfRule type="duplicateValues" dxfId="329" priority="309645"/>
    <cfRule type="duplicateValues" dxfId="328" priority="309646"/>
    <cfRule type="duplicateValues" dxfId="327" priority="309647"/>
  </conditionalFormatting>
  <conditionalFormatting sqref="B28:B29">
    <cfRule type="duplicateValues" dxfId="326" priority="309648"/>
    <cfRule type="duplicateValues" dxfId="325" priority="309649"/>
  </conditionalFormatting>
  <conditionalFormatting sqref="E17:E36">
    <cfRule type="duplicateValues" dxfId="324" priority="309709"/>
  </conditionalFormatting>
  <conditionalFormatting sqref="E17:E36">
    <cfRule type="duplicateValues" dxfId="323" priority="309711"/>
    <cfRule type="duplicateValues" dxfId="322" priority="309712"/>
  </conditionalFormatting>
  <conditionalFormatting sqref="E17:E36">
    <cfRule type="duplicateValues" dxfId="321" priority="309715"/>
    <cfRule type="duplicateValues" dxfId="320" priority="309716"/>
    <cfRule type="duplicateValues" dxfId="319" priority="309717"/>
  </conditionalFormatting>
  <conditionalFormatting sqref="E17:E36">
    <cfRule type="duplicateValues" dxfId="318" priority="309721"/>
    <cfRule type="duplicateValues" dxfId="317" priority="309722"/>
    <cfRule type="duplicateValues" dxfId="316" priority="309723"/>
    <cfRule type="duplicateValues" dxfId="315" priority="309724"/>
  </conditionalFormatting>
  <conditionalFormatting sqref="B186:B190">
    <cfRule type="duplicateValues" dxfId="314" priority="90"/>
  </conditionalFormatting>
  <conditionalFormatting sqref="B186:B190">
    <cfRule type="duplicateValues" dxfId="313" priority="87"/>
    <cfRule type="duplicateValues" dxfId="312" priority="88"/>
    <cfRule type="duplicateValues" dxfId="311" priority="89"/>
  </conditionalFormatting>
  <conditionalFormatting sqref="B186:B190">
    <cfRule type="duplicateValues" dxfId="310" priority="85"/>
    <cfRule type="duplicateValues" dxfId="309" priority="86"/>
  </conditionalFormatting>
  <conditionalFormatting sqref="E186:E187">
    <cfRule type="duplicateValues" dxfId="308" priority="84"/>
  </conditionalFormatting>
  <conditionalFormatting sqref="E186:E187">
    <cfRule type="duplicateValues" dxfId="307" priority="81"/>
    <cfRule type="duplicateValues" dxfId="306" priority="82"/>
    <cfRule type="duplicateValues" dxfId="305" priority="83"/>
  </conditionalFormatting>
  <conditionalFormatting sqref="E186:E187">
    <cfRule type="duplicateValues" dxfId="304" priority="80"/>
  </conditionalFormatting>
  <conditionalFormatting sqref="E186:E187">
    <cfRule type="duplicateValues" dxfId="303" priority="79"/>
  </conditionalFormatting>
  <conditionalFormatting sqref="B191">
    <cfRule type="duplicateValues" dxfId="302" priority="78"/>
  </conditionalFormatting>
  <conditionalFormatting sqref="B191">
    <cfRule type="duplicateValues" dxfId="301" priority="77"/>
  </conditionalFormatting>
  <conditionalFormatting sqref="B1:B1048576">
    <cfRule type="duplicateValues" dxfId="300" priority="67"/>
  </conditionalFormatting>
  <conditionalFormatting sqref="B142:B151">
    <cfRule type="duplicateValues" dxfId="299" priority="309960"/>
  </conditionalFormatting>
  <conditionalFormatting sqref="B142:B151">
    <cfRule type="duplicateValues" dxfId="298" priority="309962"/>
    <cfRule type="duplicateValues" dxfId="297" priority="309963"/>
    <cfRule type="duplicateValues" dxfId="296" priority="309964"/>
  </conditionalFormatting>
  <conditionalFormatting sqref="B142:B151">
    <cfRule type="duplicateValues" dxfId="295" priority="309968"/>
    <cfRule type="duplicateValues" dxfId="294" priority="309969"/>
  </conditionalFormatting>
  <conditionalFormatting sqref="E142:E151">
    <cfRule type="duplicateValues" dxfId="293" priority="309972"/>
  </conditionalFormatting>
  <conditionalFormatting sqref="E142:E151">
    <cfRule type="duplicateValues" dxfId="292" priority="309974"/>
    <cfRule type="duplicateValues" dxfId="291" priority="309975"/>
  </conditionalFormatting>
  <conditionalFormatting sqref="E142:E151">
    <cfRule type="duplicateValues" dxfId="290" priority="309978"/>
    <cfRule type="duplicateValues" dxfId="289" priority="309979"/>
    <cfRule type="duplicateValues" dxfId="288" priority="309980"/>
  </conditionalFormatting>
  <conditionalFormatting sqref="E1:E187 E202:E1048576">
    <cfRule type="duplicateValues" dxfId="287" priority="54"/>
  </conditionalFormatting>
  <conditionalFormatting sqref="E152:E167">
    <cfRule type="duplicateValues" dxfId="286" priority="310122"/>
  </conditionalFormatting>
  <conditionalFormatting sqref="E159:E167">
    <cfRule type="duplicateValues" dxfId="285" priority="310124"/>
    <cfRule type="duplicateValues" dxfId="284" priority="310125"/>
    <cfRule type="duplicateValues" dxfId="283" priority="310126"/>
  </conditionalFormatting>
  <conditionalFormatting sqref="E159:E167">
    <cfRule type="duplicateValues" dxfId="282" priority="310130"/>
  </conditionalFormatting>
  <conditionalFormatting sqref="B152:B167">
    <cfRule type="duplicateValues" dxfId="281" priority="310132"/>
  </conditionalFormatting>
  <conditionalFormatting sqref="B152:B167">
    <cfRule type="duplicateValues" dxfId="280" priority="310134"/>
    <cfRule type="duplicateValues" dxfId="279" priority="310135"/>
    <cfRule type="duplicateValues" dxfId="278" priority="310136"/>
  </conditionalFormatting>
  <conditionalFormatting sqref="B152:B167">
    <cfRule type="duplicateValues" dxfId="277" priority="310140"/>
    <cfRule type="duplicateValues" dxfId="276" priority="310141"/>
  </conditionalFormatting>
  <conditionalFormatting sqref="E170:E185">
    <cfRule type="duplicateValues" dxfId="275" priority="310209"/>
  </conditionalFormatting>
  <conditionalFormatting sqref="E170:E185">
    <cfRule type="duplicateValues" dxfId="274" priority="310211"/>
    <cfRule type="duplicateValues" dxfId="273" priority="310212"/>
    <cfRule type="duplicateValues" dxfId="272" priority="310213"/>
  </conditionalFormatting>
  <conditionalFormatting sqref="B170:B185">
    <cfRule type="duplicateValues" dxfId="271" priority="310217"/>
  </conditionalFormatting>
  <conditionalFormatting sqref="B170:B185">
    <cfRule type="duplicateValues" dxfId="270" priority="310219"/>
    <cfRule type="duplicateValues" dxfId="269" priority="310220"/>
    <cfRule type="duplicateValues" dxfId="268" priority="310221"/>
  </conditionalFormatting>
  <conditionalFormatting sqref="B170:B185">
    <cfRule type="duplicateValues" dxfId="267" priority="310225"/>
    <cfRule type="duplicateValues" dxfId="266" priority="310226"/>
  </conditionalFormatting>
  <conditionalFormatting sqref="B192:B201">
    <cfRule type="duplicateValues" dxfId="265" priority="310324"/>
  </conditionalFormatting>
  <conditionalFormatting sqref="B192:B201">
    <cfRule type="duplicateValues" dxfId="264" priority="310326"/>
    <cfRule type="duplicateValues" dxfId="263" priority="310327"/>
    <cfRule type="duplicateValues" dxfId="262" priority="310328"/>
  </conditionalFormatting>
  <conditionalFormatting sqref="B192:B201">
    <cfRule type="duplicateValues" dxfId="261" priority="310332"/>
    <cfRule type="duplicateValues" dxfId="260" priority="310333"/>
  </conditionalFormatting>
  <conditionalFormatting sqref="B168:B169">
    <cfRule type="duplicateValues" dxfId="259" priority="310404"/>
  </conditionalFormatting>
  <conditionalFormatting sqref="B168:B169">
    <cfRule type="duplicateValues" dxfId="258" priority="310405"/>
    <cfRule type="duplicateValues" dxfId="257" priority="310406"/>
    <cfRule type="duplicateValues" dxfId="256" priority="310407"/>
  </conditionalFormatting>
  <conditionalFormatting sqref="B168:B169">
    <cfRule type="duplicateValues" dxfId="255" priority="310408"/>
    <cfRule type="duplicateValues" dxfId="254" priority="310409"/>
  </conditionalFormatting>
  <conditionalFormatting sqref="E168:E169">
    <cfRule type="duplicateValues" dxfId="253" priority="310410"/>
  </conditionalFormatting>
  <conditionalFormatting sqref="E168:E169">
    <cfRule type="duplicateValues" dxfId="252" priority="310411"/>
    <cfRule type="duplicateValues" dxfId="251" priority="310412"/>
    <cfRule type="duplicateValues" dxfId="250" priority="310413"/>
  </conditionalFormatting>
  <conditionalFormatting sqref="E191">
    <cfRule type="duplicateValues" dxfId="249" priority="37"/>
    <cfRule type="duplicateValues" dxfId="248" priority="38"/>
    <cfRule type="duplicateValues" dxfId="247" priority="39"/>
  </conditionalFormatting>
  <conditionalFormatting sqref="E191">
    <cfRule type="duplicateValues" dxfId="246" priority="36"/>
  </conditionalFormatting>
  <conditionalFormatting sqref="E188:E196">
    <cfRule type="duplicateValues" dxfId="245" priority="40"/>
  </conditionalFormatting>
  <conditionalFormatting sqref="E188:E196">
    <cfRule type="duplicateValues" dxfId="244" priority="41"/>
  </conditionalFormatting>
  <conditionalFormatting sqref="E188:E198">
    <cfRule type="duplicateValues" dxfId="243" priority="33"/>
    <cfRule type="duplicateValues" dxfId="242" priority="34"/>
    <cfRule type="duplicateValues" dxfId="241" priority="35"/>
  </conditionalFormatting>
  <conditionalFormatting sqref="E192:E196">
    <cfRule type="duplicateValues" dxfId="240" priority="42"/>
    <cfRule type="duplicateValues" dxfId="239" priority="43"/>
    <cfRule type="duplicateValues" dxfId="238" priority="44"/>
  </conditionalFormatting>
  <conditionalFormatting sqref="E192:E196">
    <cfRule type="duplicateValues" dxfId="237" priority="45"/>
  </conditionalFormatting>
  <conditionalFormatting sqref="E197:E198">
    <cfRule type="duplicateValues" dxfId="236" priority="46"/>
  </conditionalFormatting>
  <conditionalFormatting sqref="E197:E198">
    <cfRule type="duplicateValues" dxfId="235" priority="47"/>
    <cfRule type="duplicateValues" dxfId="234" priority="48"/>
    <cfRule type="duplicateValues" dxfId="233" priority="49"/>
  </conditionalFormatting>
  <conditionalFormatting sqref="E199">
    <cfRule type="duplicateValues" dxfId="232" priority="26"/>
    <cfRule type="duplicateValues" dxfId="231" priority="27"/>
    <cfRule type="duplicateValues" dxfId="230" priority="28"/>
  </conditionalFormatting>
  <conditionalFormatting sqref="E199">
    <cfRule type="duplicateValues" dxfId="229" priority="29"/>
  </conditionalFormatting>
  <conditionalFormatting sqref="E199">
    <cfRule type="duplicateValues" dxfId="228" priority="30"/>
    <cfRule type="duplicateValues" dxfId="227" priority="31"/>
    <cfRule type="duplicateValues" dxfId="226" priority="32"/>
  </conditionalFormatting>
  <conditionalFormatting sqref="E188:E199">
    <cfRule type="duplicateValues" dxfId="225" priority="25"/>
  </conditionalFormatting>
  <conditionalFormatting sqref="E200:E201">
    <cfRule type="duplicateValues" dxfId="224" priority="21"/>
    <cfRule type="duplicateValues" dxfId="223" priority="22"/>
    <cfRule type="duplicateValues" dxfId="222" priority="23"/>
  </conditionalFormatting>
  <conditionalFormatting sqref="E200:E201">
    <cfRule type="duplicateValues" dxfId="221" priority="24"/>
  </conditionalFormatting>
  <conditionalFormatting sqref="E188:E190">
    <cfRule type="duplicateValues" dxfId="220" priority="50"/>
  </conditionalFormatting>
  <conditionalFormatting sqref="E188:E190">
    <cfRule type="duplicateValues" dxfId="219" priority="51"/>
    <cfRule type="duplicateValues" dxfId="218" priority="52"/>
    <cfRule type="duplicateValues" dxfId="217" priority="53"/>
  </conditionalFormatting>
  <conditionalFormatting sqref="E188:E201">
    <cfRule type="duplicateValues" dxfId="216" priority="2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topLeftCell="A25" zoomScale="70" zoomScaleNormal="70" workbookViewId="0">
      <selection activeCell="B49" sqref="B49:B57"/>
    </sheetView>
  </sheetViews>
  <sheetFormatPr defaultColWidth="52.7109375" defaultRowHeight="15" x14ac:dyDescent="0.25"/>
  <cols>
    <col min="1" max="1" width="25.85546875" style="88" bestFit="1" customWidth="1"/>
    <col min="2" max="2" width="17.85546875" style="88" bestFit="1" customWidth="1"/>
    <col min="3" max="3" width="52.42578125" style="88" bestFit="1" customWidth="1"/>
    <col min="4" max="4" width="37.42578125" style="88" bestFit="1" customWidth="1"/>
    <col min="5" max="5" width="13" style="88" bestFit="1" customWidth="1"/>
    <col min="6" max="16384" width="52.7109375" style="88"/>
  </cols>
  <sheetData>
    <row r="1" spans="1:5" ht="22.5" x14ac:dyDescent="0.25">
      <c r="A1" s="142" t="s">
        <v>2479</v>
      </c>
      <c r="B1" s="143"/>
      <c r="C1" s="143"/>
      <c r="D1" s="143"/>
      <c r="E1" s="144"/>
    </row>
    <row r="2" spans="1:5" ht="22.5" customHeight="1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2479</v>
      </c>
      <c r="B3" s="146"/>
      <c r="C3" s="146"/>
      <c r="D3" s="146"/>
      <c r="E3" s="147"/>
    </row>
    <row r="4" spans="1:5" ht="18.75" thickBot="1" x14ac:dyDescent="0.3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21">
        <v>44501.25</v>
      </c>
      <c r="C5" s="94"/>
      <c r="D5" s="95"/>
      <c r="E5" s="96"/>
    </row>
    <row r="6" spans="1:5" ht="18.75" thickBot="1" x14ac:dyDescent="0.3">
      <c r="A6" s="93" t="s">
        <v>2424</v>
      </c>
      <c r="B6" s="121">
        <v>44501.708333333336</v>
      </c>
      <c r="C6" s="94"/>
      <c r="D6" s="95"/>
      <c r="E6" s="96"/>
    </row>
    <row r="7" spans="1:5" ht="18.75" thickBot="1" x14ac:dyDescent="0.3">
      <c r="A7" s="97"/>
      <c r="B7" s="123"/>
      <c r="C7" s="98"/>
      <c r="D7" s="99"/>
      <c r="E7" s="100"/>
    </row>
    <row r="8" spans="1:5" ht="18.75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25">
      <c r="A10" s="110" t="str">
        <f>VLOOKUP(B10,'[1]LISTADO ATM'!$A$2:$C$817,3,0)</f>
        <v>DISTRITO NACIONAL</v>
      </c>
      <c r="B10" s="110">
        <v>629</v>
      </c>
      <c r="C10" s="110" t="str">
        <f>VLOOKUP(B10,'[1]LISTADO ATM'!$A$2:$B$816,2,0)</f>
        <v xml:space="preserve">ATM Oficina Americana Independencia I </v>
      </c>
      <c r="D10" s="111" t="s">
        <v>2489</v>
      </c>
      <c r="E10" s="78">
        <v>335758897</v>
      </c>
    </row>
    <row r="11" spans="1:5" ht="18" x14ac:dyDescent="0.25">
      <c r="A11" s="110" t="str">
        <f>VLOOKUP(B11,'[1]LISTADO ATM'!$A$2:$C$817,3,0)</f>
        <v>DISTRITO NACIONAL</v>
      </c>
      <c r="B11" s="110">
        <v>976</v>
      </c>
      <c r="C11" s="110" t="str">
        <f>VLOOKUP(B11,'[1]LISTADO ATM'!$A$2:$B$816,2,0)</f>
        <v xml:space="preserve">ATM Oficina Diamond Plaza I </v>
      </c>
      <c r="D11" s="111" t="s">
        <v>2489</v>
      </c>
      <c r="E11" s="78">
        <v>335759182</v>
      </c>
    </row>
    <row r="12" spans="1:5" ht="18" x14ac:dyDescent="0.25">
      <c r="A12" s="110" t="str">
        <f>VLOOKUP(B12,'[1]LISTADO ATM'!$A$2:$C$817,3,0)</f>
        <v>ESTE</v>
      </c>
      <c r="B12" s="110">
        <v>211</v>
      </c>
      <c r="C12" s="110" t="str">
        <f>VLOOKUP(B12,'[1]LISTADO ATM'!$A$2:$B$816,2,0)</f>
        <v xml:space="preserve">ATM Oficina La Romana I </v>
      </c>
      <c r="D12" s="111" t="s">
        <v>2489</v>
      </c>
      <c r="E12" s="78">
        <v>335759183</v>
      </c>
    </row>
    <row r="13" spans="1:5" ht="18" x14ac:dyDescent="0.25">
      <c r="A13" s="110" t="str">
        <f>VLOOKUP(B13,'[1]LISTADO ATM'!$A$2:$C$817,3,0)</f>
        <v>DISTRITO NACIONAL</v>
      </c>
      <c r="B13" s="110">
        <v>931</v>
      </c>
      <c r="C13" s="110" t="str">
        <f>VLOOKUP(B13,'[1]LISTADO ATM'!$A$2:$B$816,2,0)</f>
        <v xml:space="preserve">ATM Autobanco Luperón I </v>
      </c>
      <c r="D13" s="111" t="s">
        <v>2489</v>
      </c>
      <c r="E13" s="78">
        <v>335759403</v>
      </c>
    </row>
    <row r="14" spans="1:5" ht="18" x14ac:dyDescent="0.25">
      <c r="A14" s="110" t="str">
        <f>VLOOKUP(B14,'[1]LISTADO ATM'!$A$2:$C$817,3,0)</f>
        <v>DISTRITO NACIONAL</v>
      </c>
      <c r="B14" s="110">
        <v>834</v>
      </c>
      <c r="C14" s="110" t="str">
        <f>VLOOKUP(B14,'[1]LISTADO ATM'!$A$2:$B$816,2,0)</f>
        <v xml:space="preserve">ATM Centro Médico Moderno </v>
      </c>
      <c r="D14" s="111" t="s">
        <v>2489</v>
      </c>
      <c r="E14" s="78">
        <v>335758598</v>
      </c>
    </row>
    <row r="15" spans="1:5" ht="18" x14ac:dyDescent="0.25">
      <c r="A15" s="110" t="str">
        <f>VLOOKUP(B15,'[1]LISTADO ATM'!$A$2:$C$817,3,0)</f>
        <v>DISTRITO NACIONAL</v>
      </c>
      <c r="B15" s="110">
        <v>826</v>
      </c>
      <c r="C15" s="110" t="str">
        <f>VLOOKUP(B15,'[1]LISTADO ATM'!$A$2:$B$816,2,0)</f>
        <v xml:space="preserve">ATM Oficina Diamond Plaza II </v>
      </c>
      <c r="D15" s="111" t="s">
        <v>2489</v>
      </c>
      <c r="E15" s="78">
        <v>335759620</v>
      </c>
    </row>
    <row r="16" spans="1:5" ht="18" x14ac:dyDescent="0.25">
      <c r="A16" s="110" t="str">
        <f>VLOOKUP(B16,'[1]LISTADO ATM'!$A$2:$C$817,3,0)</f>
        <v>DISTRITO NACIONAL</v>
      </c>
      <c r="B16" s="110">
        <v>406</v>
      </c>
      <c r="C16" s="110" t="str">
        <f>VLOOKUP(B16,'[1]LISTADO ATM'!$A$2:$B$816,2,0)</f>
        <v xml:space="preserve">ATM UNP Plaza Lama Máximo Gómez </v>
      </c>
      <c r="D16" s="111" t="s">
        <v>2489</v>
      </c>
      <c r="E16" s="78">
        <v>335758793</v>
      </c>
    </row>
    <row r="17" spans="1:5" ht="18" x14ac:dyDescent="0.25">
      <c r="A17" s="110" t="str">
        <f>VLOOKUP(B17,'[1]LISTADO ATM'!$A$2:$C$817,3,0)</f>
        <v>NORTE</v>
      </c>
      <c r="B17" s="110">
        <v>874</v>
      </c>
      <c r="C17" s="110" t="str">
        <f>VLOOKUP(B17,'[1]LISTADO ATM'!$A$2:$B$816,2,0)</f>
        <v xml:space="preserve">ATM Zona Franca Esperanza II (Mao) </v>
      </c>
      <c r="D17" s="111" t="s">
        <v>2489</v>
      </c>
      <c r="E17" s="78">
        <v>335759069</v>
      </c>
    </row>
    <row r="18" spans="1:5" ht="18" x14ac:dyDescent="0.25">
      <c r="A18" s="110" t="str">
        <f>VLOOKUP(B18,'[1]LISTADO ATM'!$A$2:$C$817,3,0)</f>
        <v>ESTE</v>
      </c>
      <c r="B18" s="110">
        <v>742</v>
      </c>
      <c r="C18" s="110" t="str">
        <f>VLOOKUP(B18,'[1]LISTADO ATM'!$A$2:$B$816,2,0)</f>
        <v xml:space="preserve">ATM Oficina Plaza del Rey (La Romana) </v>
      </c>
      <c r="D18" s="111" t="s">
        <v>2489</v>
      </c>
      <c r="E18" s="78">
        <v>335759060</v>
      </c>
    </row>
    <row r="19" spans="1:5" ht="18" x14ac:dyDescent="0.25">
      <c r="A19" s="110" t="str">
        <f>VLOOKUP(B19,'[1]LISTADO ATM'!$A$2:$C$817,3,0)</f>
        <v>DISTRITO NACIONAL</v>
      </c>
      <c r="B19" s="110">
        <v>165</v>
      </c>
      <c r="C19" s="110" t="str">
        <f>VLOOKUP(B19,'[1]LISTADO ATM'!$A$2:$B$816,2,0)</f>
        <v>ATM Autoservicio Megacentro</v>
      </c>
      <c r="D19" s="111" t="s">
        <v>2489</v>
      </c>
      <c r="E19" s="78">
        <v>335758497</v>
      </c>
    </row>
    <row r="20" spans="1:5" ht="18" x14ac:dyDescent="0.25">
      <c r="A20" s="110" t="str">
        <f>VLOOKUP(B20,'[1]LISTADO ATM'!$A$2:$C$817,3,0)</f>
        <v>DISTRITO NACIONAL</v>
      </c>
      <c r="B20" s="110">
        <v>607</v>
      </c>
      <c r="C20" s="110" t="str">
        <f>VLOOKUP(B20,'[1]LISTADO ATM'!$A$2:$B$816,2,0)</f>
        <v xml:space="preserve">ATM ONAPI </v>
      </c>
      <c r="D20" s="111" t="s">
        <v>2489</v>
      </c>
      <c r="E20" s="78">
        <v>335758908</v>
      </c>
    </row>
    <row r="21" spans="1:5" ht="18" x14ac:dyDescent="0.25">
      <c r="A21" s="110" t="str">
        <f>VLOOKUP(B21,'[1]LISTADO ATM'!$A$2:$C$817,3,0)</f>
        <v>NORTE</v>
      </c>
      <c r="B21" s="110">
        <v>304</v>
      </c>
      <c r="C21" s="110" t="str">
        <f>VLOOKUP(B21,'[1]LISTADO ATM'!$A$2:$B$816,2,0)</f>
        <v xml:space="preserve">ATM Multicentro La Sirena Estrella Sadhala </v>
      </c>
      <c r="D21" s="111" t="s">
        <v>2489</v>
      </c>
      <c r="E21" s="78" t="s">
        <v>2503</v>
      </c>
    </row>
    <row r="22" spans="1:5" ht="18" x14ac:dyDescent="0.25">
      <c r="A22" s="110" t="str">
        <f>VLOOKUP(B22,'[1]LISTADO ATM'!$A$2:$C$817,3,0)</f>
        <v>DISTRITO NACIONAL</v>
      </c>
      <c r="B22" s="110">
        <v>883</v>
      </c>
      <c r="C22" s="110" t="str">
        <f>VLOOKUP(B22,'[1]LISTADO ATM'!$A$2:$B$816,2,0)</f>
        <v xml:space="preserve">ATM Oficina Filadelfia Plaza </v>
      </c>
      <c r="D22" s="111" t="s">
        <v>2489</v>
      </c>
      <c r="E22" s="78">
        <v>335759155</v>
      </c>
    </row>
    <row r="23" spans="1:5" ht="18" x14ac:dyDescent="0.25">
      <c r="A23" s="110" t="str">
        <f>VLOOKUP(B23,'[1]LISTADO ATM'!$A$2:$C$817,3,0)</f>
        <v>SUR</v>
      </c>
      <c r="B23" s="110">
        <v>249</v>
      </c>
      <c r="C23" s="110" t="str">
        <f>VLOOKUP(B23,'[1]LISTADO ATM'!$A$2:$B$816,2,0)</f>
        <v xml:space="preserve">ATM Banco Agrícola Neiba </v>
      </c>
      <c r="D23" s="111" t="s">
        <v>2489</v>
      </c>
      <c r="E23" s="78">
        <v>335759175</v>
      </c>
    </row>
    <row r="24" spans="1:5" ht="18" x14ac:dyDescent="0.25">
      <c r="A24" s="110" t="str">
        <f>VLOOKUP(B24,'[1]LISTADO ATM'!$A$2:$C$817,3,0)</f>
        <v>DISTRITO NACIONAL</v>
      </c>
      <c r="B24" s="110">
        <v>958</v>
      </c>
      <c r="C24" s="110" t="str">
        <f>VLOOKUP(B24,'[1]LISTADO ATM'!$A$2:$B$816,2,0)</f>
        <v xml:space="preserve">ATM Olé Aut. San Isidro </v>
      </c>
      <c r="D24" s="111" t="s">
        <v>2489</v>
      </c>
      <c r="E24" s="78">
        <v>335759184</v>
      </c>
    </row>
    <row r="25" spans="1:5" ht="18" x14ac:dyDescent="0.25">
      <c r="A25" s="110" t="str">
        <f>VLOOKUP(B25,'[1]LISTADO ATM'!$A$2:$C$817,3,0)</f>
        <v>ESTE</v>
      </c>
      <c r="B25" s="110">
        <v>912</v>
      </c>
      <c r="C25" s="110" t="str">
        <f>VLOOKUP(B25,'[1]LISTADO ATM'!$A$2:$B$816,2,0)</f>
        <v xml:space="preserve">ATM Oficina San Pedro II </v>
      </c>
      <c r="D25" s="111" t="s">
        <v>2489</v>
      </c>
      <c r="E25" s="78">
        <v>335759223</v>
      </c>
    </row>
    <row r="26" spans="1:5" ht="18" x14ac:dyDescent="0.25">
      <c r="A26" s="110" t="str">
        <f>VLOOKUP(B26,'[1]LISTADO ATM'!$A$2:$C$817,3,0)</f>
        <v>NORTE</v>
      </c>
      <c r="B26" s="110">
        <v>291</v>
      </c>
      <c r="C26" s="110" t="str">
        <f>VLOOKUP(B26,'[1]LISTADO ATM'!$A$2:$B$816,2,0)</f>
        <v xml:space="preserve">ATM S/M Jumbo Las Colinas </v>
      </c>
      <c r="D26" s="111" t="s">
        <v>2489</v>
      </c>
      <c r="E26" s="78">
        <v>335759433</v>
      </c>
    </row>
    <row r="27" spans="1:5" ht="18" x14ac:dyDescent="0.25">
      <c r="A27" s="110" t="str">
        <f>VLOOKUP(B27,'[1]LISTADO ATM'!$A$2:$C$817,3,0)</f>
        <v>DISTRITO NACIONAL</v>
      </c>
      <c r="B27" s="110">
        <v>415</v>
      </c>
      <c r="C27" s="110" t="str">
        <f>VLOOKUP(B27,'[1]LISTADO ATM'!$A$2:$B$816,2,0)</f>
        <v xml:space="preserve">ATM Autobanco San Martín I </v>
      </c>
      <c r="D27" s="111" t="s">
        <v>2489</v>
      </c>
      <c r="E27" s="78">
        <v>335759658</v>
      </c>
    </row>
    <row r="28" spans="1:5" ht="18" x14ac:dyDescent="0.25">
      <c r="A28" s="110" t="str">
        <f>VLOOKUP(B28,'[1]LISTADO ATM'!$A$2:$C$817,3,0)</f>
        <v>NORTE</v>
      </c>
      <c r="B28" s="110">
        <v>807</v>
      </c>
      <c r="C28" s="110" t="str">
        <f>VLOOKUP(B28,'[1]LISTADO ATM'!$A$2:$B$816,2,0)</f>
        <v xml:space="preserve">ATM S/M Morel (Mao) </v>
      </c>
      <c r="D28" s="111" t="s">
        <v>2489</v>
      </c>
      <c r="E28" s="78">
        <v>335759694</v>
      </c>
    </row>
    <row r="29" spans="1:5" ht="18" x14ac:dyDescent="0.25">
      <c r="A29" s="110" t="str">
        <f>VLOOKUP(B29,'[1]LISTADO ATM'!$A$2:$C$817,3,0)</f>
        <v>DISTRITO NACIONAL</v>
      </c>
      <c r="B29" s="110">
        <v>967</v>
      </c>
      <c r="C29" s="110" t="str">
        <f>VLOOKUP(B29,'[1]LISTADO ATM'!$A$2:$B$816,2,0)</f>
        <v xml:space="preserve">ATM UNP Hiper Olé Autopista Duarte </v>
      </c>
      <c r="D29" s="111" t="s">
        <v>2489</v>
      </c>
      <c r="E29" s="78">
        <v>335760017</v>
      </c>
    </row>
    <row r="30" spans="1:5" ht="18" x14ac:dyDescent="0.25">
      <c r="A30" s="110" t="str">
        <f>VLOOKUP(B30,'[1]LISTADO ATM'!$A$2:$C$817,3,0)</f>
        <v>DISTRITO NACIONAL</v>
      </c>
      <c r="B30" s="110">
        <v>884</v>
      </c>
      <c r="C30" s="110" t="str">
        <f>VLOOKUP(B30,'[1]LISTADO ATM'!$A$2:$B$816,2,0)</f>
        <v xml:space="preserve">ATM UNP Olé Sabana Perdida </v>
      </c>
      <c r="D30" s="111" t="s">
        <v>2489</v>
      </c>
      <c r="E30" s="78">
        <v>335758707</v>
      </c>
    </row>
    <row r="31" spans="1:5" ht="18" x14ac:dyDescent="0.25">
      <c r="A31" s="110" t="str">
        <f>VLOOKUP(B31,'[1]LISTADO ATM'!$A$2:$C$817,3,0)</f>
        <v>DISTRITO NACIONAL</v>
      </c>
      <c r="B31" s="110">
        <v>889</v>
      </c>
      <c r="C31" s="110" t="str">
        <f>VLOOKUP(B31,'[1]LISTADO ATM'!$A$2:$B$816,2,0)</f>
        <v>ATM Oficina Plaza Lama Máximo Gómez II</v>
      </c>
      <c r="D31" s="111" t="s">
        <v>2489</v>
      </c>
      <c r="E31" s="78">
        <v>335759135</v>
      </c>
    </row>
    <row r="32" spans="1:5" ht="18" x14ac:dyDescent="0.25">
      <c r="A32" s="110" t="str">
        <f>VLOOKUP(B32,'[1]LISTADO ATM'!$A$2:$C$817,3,0)</f>
        <v>NORTE</v>
      </c>
      <c r="B32" s="110">
        <v>315</v>
      </c>
      <c r="C32" s="110" t="str">
        <f>VLOOKUP(B32,'[1]LISTADO ATM'!$A$2:$B$816,2,0)</f>
        <v xml:space="preserve">ATM Oficina Estrella Sadalá </v>
      </c>
      <c r="D32" s="111" t="s">
        <v>2489</v>
      </c>
      <c r="E32" s="78">
        <v>335759145</v>
      </c>
    </row>
    <row r="33" spans="1:5" ht="18" x14ac:dyDescent="0.25">
      <c r="A33" s="110" t="str">
        <f>VLOOKUP(B33,'[1]LISTADO ATM'!$A$2:$C$817,3,0)</f>
        <v>NORTE</v>
      </c>
      <c r="B33" s="110">
        <v>851</v>
      </c>
      <c r="C33" s="110" t="str">
        <f>VLOOKUP(B33,'[1]LISTADO ATM'!$A$2:$B$816,2,0)</f>
        <v xml:space="preserve">ATM Hospital Vinicio Calventi </v>
      </c>
      <c r="D33" s="111" t="s">
        <v>2489</v>
      </c>
      <c r="E33" s="78">
        <v>335759149</v>
      </c>
    </row>
    <row r="34" spans="1:5" ht="18.75" customHeight="1" x14ac:dyDescent="0.25">
      <c r="A34" s="110" t="str">
        <f>VLOOKUP(B34,'[1]LISTADO ATM'!$A$2:$C$817,3,0)</f>
        <v>DISTRITO NACIONAL</v>
      </c>
      <c r="B34" s="110">
        <v>678</v>
      </c>
      <c r="C34" s="110" t="str">
        <f>VLOOKUP(B34,'[1]LISTADO ATM'!$A$2:$B$816,2,0)</f>
        <v>ATM Eco Petroleo San Isidro</v>
      </c>
      <c r="D34" s="111" t="s">
        <v>2489</v>
      </c>
      <c r="E34" s="78">
        <v>335760026</v>
      </c>
    </row>
    <row r="35" spans="1:5" ht="18" x14ac:dyDescent="0.25">
      <c r="A35" s="110" t="str">
        <f>VLOOKUP(B35,'[1]LISTADO ATM'!$A$2:$C$817,3,0)</f>
        <v>NORTE</v>
      </c>
      <c r="B35" s="110">
        <v>282</v>
      </c>
      <c r="C35" s="110" t="str">
        <f>VLOOKUP(B35,'[1]LISTADO ATM'!$A$2:$B$816,2,0)</f>
        <v xml:space="preserve">ATM Autobanco Nibaje </v>
      </c>
      <c r="D35" s="111" t="s">
        <v>2489</v>
      </c>
      <c r="E35" s="78">
        <v>335760136</v>
      </c>
    </row>
    <row r="36" spans="1:5" ht="18" x14ac:dyDescent="0.25">
      <c r="A36" s="110" t="str">
        <f>VLOOKUP(B36,'[1]LISTADO ATM'!$A$2:$C$817,3,0)</f>
        <v>DISTRITO NACIONAL</v>
      </c>
      <c r="B36" s="110">
        <v>911</v>
      </c>
      <c r="C36" s="110" t="str">
        <f>VLOOKUP(B36,'[1]LISTADO ATM'!$A$2:$B$816,2,0)</f>
        <v xml:space="preserve">ATM Oficina Venezuela II </v>
      </c>
      <c r="D36" s="111" t="s">
        <v>2489</v>
      </c>
      <c r="E36" s="78">
        <v>335759210</v>
      </c>
    </row>
    <row r="37" spans="1:5" ht="18" x14ac:dyDescent="0.25">
      <c r="A37" s="110" t="str">
        <f>VLOOKUP(B37,'[1]LISTADO ATM'!$A$2:$C$817,3,0)</f>
        <v>DISTRITO NACIONAL</v>
      </c>
      <c r="B37" s="110">
        <v>672</v>
      </c>
      <c r="C37" s="110" t="str">
        <f>VLOOKUP(B37,'[1]LISTADO ATM'!$A$2:$B$816,2,0)</f>
        <v>ATM Destacamento Policía Nacional La Victoria</v>
      </c>
      <c r="D37" s="111" t="s">
        <v>2489</v>
      </c>
      <c r="E37" s="78">
        <v>335758415</v>
      </c>
    </row>
    <row r="38" spans="1:5" ht="18" x14ac:dyDescent="0.25">
      <c r="A38" s="110" t="str">
        <f>VLOOKUP(B38,'[1]LISTADO ATM'!$A$2:$C$817,3,0)</f>
        <v>NORTE</v>
      </c>
      <c r="B38" s="110">
        <v>703</v>
      </c>
      <c r="C38" s="110" t="str">
        <f>VLOOKUP(B38,'[1]LISTADO ATM'!$A$2:$B$816,2,0)</f>
        <v xml:space="preserve">ATM Oficina El Mamey Los Hidalgos </v>
      </c>
      <c r="D38" s="111" t="s">
        <v>2489</v>
      </c>
      <c r="E38" s="78">
        <v>335759146</v>
      </c>
    </row>
    <row r="39" spans="1:5" ht="18" x14ac:dyDescent="0.25">
      <c r="A39" s="110" t="str">
        <f>VLOOKUP(B39,'[1]LISTADO ATM'!$A$2:$C$817,3,0)</f>
        <v>DISTRITO NACIONAL</v>
      </c>
      <c r="B39" s="110">
        <v>655</v>
      </c>
      <c r="C39" s="110" t="str">
        <f>VLOOKUP(B39,'[1]LISTADO ATM'!$A$2:$B$816,2,0)</f>
        <v>ATM Farmacia Sandra</v>
      </c>
      <c r="D39" s="111" t="s">
        <v>2489</v>
      </c>
      <c r="E39" s="78">
        <v>335759381</v>
      </c>
    </row>
    <row r="40" spans="1:5" ht="18" x14ac:dyDescent="0.25">
      <c r="A40" s="110" t="str">
        <f>VLOOKUP(B40,'[1]LISTADO ATM'!$A$2:$C$817,3,0)</f>
        <v>NORTE</v>
      </c>
      <c r="B40" s="110">
        <v>142</v>
      </c>
      <c r="C40" s="110" t="str">
        <f>VLOOKUP(B40,'[1]LISTADO ATM'!$A$2:$B$816,2,0)</f>
        <v xml:space="preserve">ATM Centro de Caja Galerías Bonao </v>
      </c>
      <c r="D40" s="111" t="s">
        <v>2489</v>
      </c>
      <c r="E40" s="78">
        <v>335759945</v>
      </c>
    </row>
    <row r="41" spans="1:5" ht="18" x14ac:dyDescent="0.25">
      <c r="A41" s="110" t="str">
        <f>VLOOKUP(B41,'[1]LISTADO ATM'!$A$2:$C$817,3,0)</f>
        <v>DISTRITO NACIONAL</v>
      </c>
      <c r="B41" s="110">
        <v>32</v>
      </c>
      <c r="C41" s="110" t="str">
        <f>VLOOKUP(B41,'[1]LISTADO ATM'!$A$2:$B$816,2,0)</f>
        <v xml:space="preserve">ATM Oficina San Martín II </v>
      </c>
      <c r="D41" s="111" t="s">
        <v>2489</v>
      </c>
      <c r="E41" s="78">
        <v>335759669</v>
      </c>
    </row>
    <row r="42" spans="1:5" ht="18" x14ac:dyDescent="0.25">
      <c r="A42" s="110" t="str">
        <f>VLOOKUP(B42,'[1]LISTADO ATM'!$A$2:$C$817,3,0)</f>
        <v>NORTE</v>
      </c>
      <c r="B42" s="110">
        <v>413</v>
      </c>
      <c r="C42" s="110" t="str">
        <f>VLOOKUP(B42,'[1]LISTADO ATM'!$A$2:$B$816,2,0)</f>
        <v xml:space="preserve">ATM UNP Las Galeras Samaná </v>
      </c>
      <c r="D42" s="111" t="s">
        <v>2489</v>
      </c>
      <c r="E42" s="78">
        <v>335759999</v>
      </c>
    </row>
    <row r="43" spans="1:5" ht="18" x14ac:dyDescent="0.25">
      <c r="A43" s="110" t="str">
        <f>VLOOKUP(B43,'[1]LISTADO ATM'!$A$2:$C$817,3,0)</f>
        <v>DISTRITO NACIONAL</v>
      </c>
      <c r="B43" s="110">
        <v>722</v>
      </c>
      <c r="C43" s="110" t="str">
        <f>VLOOKUP(B43,'[1]LISTADO ATM'!$A$2:$B$816,2,0)</f>
        <v xml:space="preserve">ATM Oficina Charles de Gaulle III </v>
      </c>
      <c r="D43" s="111" t="s">
        <v>2489</v>
      </c>
      <c r="E43" s="78">
        <v>335759177</v>
      </c>
    </row>
    <row r="44" spans="1:5" ht="18" x14ac:dyDescent="0.25">
      <c r="A44" s="110" t="str">
        <f>VLOOKUP(B44,'[1]LISTADO ATM'!$A$2:$C$817,3,0)</f>
        <v>DISTRITO NACIONAL</v>
      </c>
      <c r="B44" s="110">
        <v>577</v>
      </c>
      <c r="C44" s="110" t="str">
        <f>VLOOKUP(B44,'[1]LISTADO ATM'!$A$2:$B$816,2,0)</f>
        <v xml:space="preserve">ATM Olé Ave. Duarte </v>
      </c>
      <c r="D44" s="111" t="s">
        <v>2489</v>
      </c>
      <c r="E44" s="78">
        <v>335760305</v>
      </c>
    </row>
    <row r="45" spans="1:5" ht="18.75" thickBot="1" x14ac:dyDescent="0.3">
      <c r="A45" s="106" t="s">
        <v>2428</v>
      </c>
      <c r="B45" s="124">
        <f>COUNT(B10:B44)</f>
        <v>35</v>
      </c>
      <c r="C45" s="139"/>
      <c r="D45" s="140"/>
      <c r="E45" s="141"/>
    </row>
    <row r="46" spans="1:5" ht="15.75" thickBot="1" x14ac:dyDescent="0.3">
      <c r="B46" s="125"/>
    </row>
    <row r="47" spans="1:5" ht="18.75" thickBot="1" x14ac:dyDescent="0.3">
      <c r="A47" s="136" t="s">
        <v>2430</v>
      </c>
      <c r="B47" s="137"/>
      <c r="C47" s="137"/>
      <c r="D47" s="137"/>
      <c r="E47" s="138"/>
    </row>
    <row r="48" spans="1:5" ht="18" x14ac:dyDescent="0.25">
      <c r="A48" s="101" t="s">
        <v>15</v>
      </c>
      <c r="B48" s="101" t="s">
        <v>2426</v>
      </c>
      <c r="C48" s="102" t="s">
        <v>46</v>
      </c>
      <c r="D48" s="102" t="s">
        <v>2433</v>
      </c>
      <c r="E48" s="102" t="s">
        <v>2427</v>
      </c>
    </row>
    <row r="49" spans="1:5" ht="18" x14ac:dyDescent="0.25">
      <c r="A49" s="110" t="str">
        <f>VLOOKUP(B49,'[1]LISTADO ATM'!$A$2:$C$817,3,0)</f>
        <v>DISTRITO NACIONAL</v>
      </c>
      <c r="B49" s="110">
        <v>527</v>
      </c>
      <c r="C49" s="110" t="str">
        <f>VLOOKUP(B49,'[1]LISTADO ATM'!$A$2:$B$816,2,0)</f>
        <v>ATM Oficina Zona Oriental II</v>
      </c>
      <c r="D49" s="112" t="s">
        <v>2455</v>
      </c>
      <c r="E49" s="78">
        <v>335759093</v>
      </c>
    </row>
    <row r="50" spans="1:5" ht="18.75" customHeight="1" x14ac:dyDescent="0.25">
      <c r="A50" s="110" t="str">
        <f>VLOOKUP(B50,'[1]LISTADO ATM'!$A$2:$C$817,3,0)</f>
        <v>NORTE</v>
      </c>
      <c r="B50" s="110">
        <v>895</v>
      </c>
      <c r="C50" s="110" t="str">
        <f>VLOOKUP(B50,'[1]LISTADO ATM'!$A$2:$B$816,2,0)</f>
        <v xml:space="preserve">ATM S/M Bravo (Santiago) </v>
      </c>
      <c r="D50" s="112" t="s">
        <v>2455</v>
      </c>
      <c r="E50" s="78">
        <v>335759019</v>
      </c>
    </row>
    <row r="51" spans="1:5" ht="18" x14ac:dyDescent="0.25">
      <c r="A51" s="110" t="str">
        <f>VLOOKUP(B51,'[1]LISTADO ATM'!$A$2:$C$817,3,0)</f>
        <v>SUR</v>
      </c>
      <c r="B51" s="110">
        <v>6</v>
      </c>
      <c r="C51" s="110" t="str">
        <f>VLOOKUP(B51,'[1]LISTADO ATM'!$A$2:$B$816,2,0)</f>
        <v xml:space="preserve">ATM Plaza WAO San Juan </v>
      </c>
      <c r="D51" s="112" t="s">
        <v>2455</v>
      </c>
      <c r="E51" s="78">
        <v>335759176</v>
      </c>
    </row>
    <row r="52" spans="1:5" ht="18" x14ac:dyDescent="0.25">
      <c r="A52" s="110" t="str">
        <f>VLOOKUP(B52,'[1]LISTADO ATM'!$A$2:$C$817,3,0)</f>
        <v>NORTE</v>
      </c>
      <c r="B52" s="110">
        <v>716</v>
      </c>
      <c r="C52" s="110" t="str">
        <f>VLOOKUP(B52,'[1]LISTADO ATM'!$A$2:$B$816,2,0)</f>
        <v xml:space="preserve">ATM Oficina Zona Franca (Santiago) </v>
      </c>
      <c r="D52" s="112" t="s">
        <v>2455</v>
      </c>
      <c r="E52" s="78">
        <v>335759275</v>
      </c>
    </row>
    <row r="53" spans="1:5" ht="18" x14ac:dyDescent="0.25">
      <c r="A53" s="110" t="str">
        <f>VLOOKUP(B53,'[1]LISTADO ATM'!$A$2:$C$817,3,0)</f>
        <v>ESTE</v>
      </c>
      <c r="B53" s="110">
        <v>114</v>
      </c>
      <c r="C53" s="110" t="str">
        <f>VLOOKUP(B53,'[1]LISTADO ATM'!$A$2:$B$816,2,0)</f>
        <v xml:space="preserve">ATM Oficina Hato Mayor </v>
      </c>
      <c r="D53" s="112" t="s">
        <v>2455</v>
      </c>
      <c r="E53" s="78" t="s">
        <v>2615</v>
      </c>
    </row>
    <row r="54" spans="1:5" ht="18" x14ac:dyDescent="0.25">
      <c r="A54" s="110" t="str">
        <f>VLOOKUP(B54,'[1]LISTADO ATM'!$A$2:$C$817,3,0)</f>
        <v>DISTRITO NACIONAL</v>
      </c>
      <c r="B54" s="110">
        <v>486</v>
      </c>
      <c r="C54" s="110" t="str">
        <f>VLOOKUP(B54,'[1]LISTADO ATM'!$A$2:$B$816,2,0)</f>
        <v xml:space="preserve">ATM Olé La Caleta </v>
      </c>
      <c r="D54" s="112" t="s">
        <v>2455</v>
      </c>
      <c r="E54" s="78">
        <v>335759786</v>
      </c>
    </row>
    <row r="55" spans="1:5" ht="18" x14ac:dyDescent="0.25">
      <c r="A55" s="110" t="str">
        <f>VLOOKUP(B55,'[1]LISTADO ATM'!$A$2:$C$817,3,0)</f>
        <v>NORTE</v>
      </c>
      <c r="B55" s="110">
        <v>986</v>
      </c>
      <c r="C55" s="110" t="str">
        <f>VLOOKUP(B55,'[1]LISTADO ATM'!$A$2:$B$816,2,0)</f>
        <v xml:space="preserve">ATM S/M Jumbo (La Vega) </v>
      </c>
      <c r="D55" s="112" t="s">
        <v>2455</v>
      </c>
      <c r="E55" s="78" t="s">
        <v>2628</v>
      </c>
    </row>
    <row r="56" spans="1:5" ht="18" x14ac:dyDescent="0.25">
      <c r="A56" s="110" t="str">
        <f>VLOOKUP(B56,'[1]LISTADO ATM'!$A$2:$C$817,3,0)</f>
        <v>NORTE</v>
      </c>
      <c r="B56" s="110">
        <v>4</v>
      </c>
      <c r="C56" s="110" t="str">
        <f>VLOOKUP(B56,'[1]LISTADO ATM'!$A$2:$B$816,2,0)</f>
        <v>ATM Avenida Rivas</v>
      </c>
      <c r="D56" s="112" t="s">
        <v>2455</v>
      </c>
      <c r="E56" s="78" t="s">
        <v>2629</v>
      </c>
    </row>
    <row r="57" spans="1:5" ht="18" x14ac:dyDescent="0.25">
      <c r="A57" s="110" t="str">
        <f>VLOOKUP(B57,'[1]LISTADO ATM'!$A$2:$C$817,3,0)</f>
        <v>DISTRITO NACIONAL</v>
      </c>
      <c r="B57" s="110">
        <v>551</v>
      </c>
      <c r="C57" s="110" t="str">
        <f>VLOOKUP(B57,'[1]LISTADO ATM'!$A$2:$B$816,2,0)</f>
        <v xml:space="preserve">ATM Oficina Padre Castellanos </v>
      </c>
      <c r="D57" s="112" t="s">
        <v>2455</v>
      </c>
      <c r="E57" s="78">
        <v>335760412</v>
      </c>
    </row>
    <row r="58" spans="1:5" ht="18" x14ac:dyDescent="0.25">
      <c r="A58" s="110" t="e">
        <f>VLOOKUP(B58,'[1]LISTADO ATM'!$A$2:$C$817,3,0)</f>
        <v>#N/A</v>
      </c>
      <c r="B58" s="110"/>
      <c r="C58" s="110" t="e">
        <f>VLOOKUP(B58,'[1]LISTADO ATM'!$A$2:$B$816,2,0)</f>
        <v>#N/A</v>
      </c>
      <c r="D58" s="112" t="s">
        <v>2455</v>
      </c>
      <c r="E58" s="78"/>
    </row>
    <row r="59" spans="1:5" ht="18" x14ac:dyDescent="0.25">
      <c r="A59" s="110" t="e">
        <f>VLOOKUP(B59,'[1]LISTADO ATM'!$A$2:$C$817,3,0)</f>
        <v>#N/A</v>
      </c>
      <c r="B59" s="110"/>
      <c r="C59" s="110" t="e">
        <f>VLOOKUP(B59,'[1]LISTADO ATM'!$A$2:$B$816,2,0)</f>
        <v>#N/A</v>
      </c>
      <c r="D59" s="112" t="s">
        <v>2455</v>
      </c>
      <c r="E59" s="78"/>
    </row>
    <row r="60" spans="1:5" ht="18" x14ac:dyDescent="0.25">
      <c r="A60" s="110" t="e">
        <f>VLOOKUP(B60,'[1]LISTADO ATM'!$A$2:$C$817,3,0)</f>
        <v>#N/A</v>
      </c>
      <c r="B60" s="110"/>
      <c r="C60" s="110" t="e">
        <f>VLOOKUP(B60,'[1]LISTADO ATM'!$A$2:$B$816,2,0)</f>
        <v>#N/A</v>
      </c>
      <c r="D60" s="112" t="s">
        <v>2455</v>
      </c>
      <c r="E60" s="78"/>
    </row>
    <row r="61" spans="1:5" ht="18" x14ac:dyDescent="0.25">
      <c r="A61" s="110" t="e">
        <f>VLOOKUP(B61,'[1]LISTADO ATM'!$A$2:$C$817,3,0)</f>
        <v>#N/A</v>
      </c>
      <c r="B61" s="110"/>
      <c r="C61" s="110" t="e">
        <f>VLOOKUP(B61,'[1]LISTADO ATM'!$A$2:$B$816,2,0)</f>
        <v>#N/A</v>
      </c>
      <c r="D61" s="112" t="s">
        <v>2455</v>
      </c>
      <c r="E61" s="78"/>
    </row>
    <row r="62" spans="1:5" ht="18" x14ac:dyDescent="0.25">
      <c r="A62" s="110" t="e">
        <f>VLOOKUP(B62,'[1]LISTADO ATM'!$A$2:$C$817,3,0)</f>
        <v>#N/A</v>
      </c>
      <c r="B62" s="110"/>
      <c r="C62" s="110" t="e">
        <f>VLOOKUP(B62,'[1]LISTADO ATM'!$A$2:$B$816,2,0)</f>
        <v>#N/A</v>
      </c>
      <c r="D62" s="112" t="s">
        <v>2455</v>
      </c>
      <c r="E62" s="78"/>
    </row>
    <row r="63" spans="1:5" ht="18.75" thickBot="1" x14ac:dyDescent="0.3">
      <c r="A63" s="106" t="s">
        <v>2428</v>
      </c>
      <c r="B63" s="124">
        <f>COUNT(B49:B62)</f>
        <v>9</v>
      </c>
      <c r="C63" s="103"/>
      <c r="D63" s="104"/>
      <c r="E63" s="105"/>
    </row>
    <row r="64" spans="1:5" ht="15.75" thickBot="1" x14ac:dyDescent="0.3">
      <c r="B64" s="125"/>
    </row>
    <row r="65" spans="1:5" ht="18.75" thickBot="1" x14ac:dyDescent="0.3">
      <c r="A65" s="136" t="s">
        <v>2431</v>
      </c>
      <c r="B65" s="137"/>
      <c r="C65" s="137"/>
      <c r="D65" s="137"/>
      <c r="E65" s="138"/>
    </row>
    <row r="66" spans="1:5" ht="18" x14ac:dyDescent="0.25">
      <c r="A66" s="101" t="s">
        <v>15</v>
      </c>
      <c r="B66" s="101" t="s">
        <v>2426</v>
      </c>
      <c r="C66" s="102" t="s">
        <v>46</v>
      </c>
      <c r="D66" s="102" t="s">
        <v>2433</v>
      </c>
      <c r="E66" s="102" t="s">
        <v>2427</v>
      </c>
    </row>
    <row r="67" spans="1:5" ht="18" x14ac:dyDescent="0.25">
      <c r="A67" s="110" t="str">
        <f>VLOOKUP(B67,'[1]LISTADO ATM'!$A$2:$C$817,3,0)</f>
        <v>DISTRITO NACIONAL</v>
      </c>
      <c r="B67" s="110">
        <v>302</v>
      </c>
      <c r="C67" s="110" t="str">
        <f>VLOOKUP(B67,'[1]LISTADO ATM'!$A$2:$B$816,2,0)</f>
        <v xml:space="preserve">ATM S/M Aprezio Los Mameyes  </v>
      </c>
      <c r="D67" s="110" t="s">
        <v>2459</v>
      </c>
      <c r="E67" s="78" t="s">
        <v>2504</v>
      </c>
    </row>
    <row r="68" spans="1:5" ht="18" x14ac:dyDescent="0.25">
      <c r="A68" s="110" t="str">
        <f>VLOOKUP(B68,'[1]LISTADO ATM'!$A$2:$C$817,3,0)</f>
        <v>ESTE</v>
      </c>
      <c r="B68" s="110">
        <v>480</v>
      </c>
      <c r="C68" s="110" t="str">
        <f>VLOOKUP(B68,'[1]LISTADO ATM'!$A$2:$B$816,2,0)</f>
        <v>ATM UNP Farmaconal Higuey</v>
      </c>
      <c r="D68" s="110" t="s">
        <v>2459</v>
      </c>
      <c r="E68" s="78" t="s">
        <v>2616</v>
      </c>
    </row>
    <row r="69" spans="1:5" ht="18" x14ac:dyDescent="0.25">
      <c r="A69" s="110" t="str">
        <f>VLOOKUP(B69,'[1]LISTADO ATM'!$A$2:$C$817,3,0)</f>
        <v>DISTRITO NACIONAL</v>
      </c>
      <c r="B69" s="110">
        <v>578</v>
      </c>
      <c r="C69" s="110" t="str">
        <f>VLOOKUP(B69,'[1]LISTADO ATM'!$A$2:$B$816,2,0)</f>
        <v xml:space="preserve">ATM Procuraduría General de la República </v>
      </c>
      <c r="D69" s="110" t="s">
        <v>2459</v>
      </c>
      <c r="E69" s="78">
        <v>335760499</v>
      </c>
    </row>
    <row r="70" spans="1:5" ht="18" x14ac:dyDescent="0.25">
      <c r="A70" s="110" t="str">
        <f>VLOOKUP(B70,'[1]LISTADO ATM'!$A$2:$C$817,3,0)</f>
        <v>DISTRITO NACIONAL</v>
      </c>
      <c r="B70" s="110">
        <v>815</v>
      </c>
      <c r="C70" s="110" t="str">
        <f>VLOOKUP(B70,'[1]LISTADO ATM'!$A$2:$B$816,2,0)</f>
        <v xml:space="preserve">ATM Oficina Atalaya del Mar </v>
      </c>
      <c r="D70" s="110" t="s">
        <v>2459</v>
      </c>
      <c r="E70" s="78">
        <v>335760525</v>
      </c>
    </row>
    <row r="71" spans="1:5" ht="18" x14ac:dyDescent="0.25">
      <c r="A71" s="110" t="str">
        <f>VLOOKUP(B71,'[1]LISTADO ATM'!$A$2:$C$817,3,0)</f>
        <v>NORTE</v>
      </c>
      <c r="B71" s="110">
        <v>937</v>
      </c>
      <c r="C71" s="110" t="str">
        <f>VLOOKUP(B71,'[1]LISTADO ATM'!$A$2:$B$816,2,0)</f>
        <v xml:space="preserve">ATM Autobanco Oficina La Vega II </v>
      </c>
      <c r="D71" s="110" t="s">
        <v>2459</v>
      </c>
      <c r="E71" s="78">
        <v>335760633</v>
      </c>
    </row>
    <row r="72" spans="1:5" ht="18" x14ac:dyDescent="0.25">
      <c r="A72" s="110" t="str">
        <f>VLOOKUP(B72,'[1]LISTADO ATM'!$A$2:$C$817,3,0)</f>
        <v>DISTRITO NACIONAL</v>
      </c>
      <c r="B72" s="110">
        <v>790</v>
      </c>
      <c r="C72" s="110" t="str">
        <f>VLOOKUP(B72,'[1]LISTADO ATM'!$A$2:$B$816,2,0)</f>
        <v xml:space="preserve">ATM Oficina Bella Vista Mall I </v>
      </c>
      <c r="D72" s="110" t="s">
        <v>2459</v>
      </c>
      <c r="E72" s="78" t="s">
        <v>2630</v>
      </c>
    </row>
    <row r="73" spans="1:5" ht="18" x14ac:dyDescent="0.25">
      <c r="A73" s="110" t="str">
        <f>VLOOKUP(B73,'[1]LISTADO ATM'!$A$2:$C$817,3,0)</f>
        <v>ESTE</v>
      </c>
      <c r="B73" s="110">
        <v>838</v>
      </c>
      <c r="C73" s="110" t="str">
        <f>VLOOKUP(B73,'[1]LISTADO ATM'!$A$2:$B$816,2,0)</f>
        <v xml:space="preserve">ATM UNP Consuelo </v>
      </c>
      <c r="D73" s="110" t="s">
        <v>2459</v>
      </c>
      <c r="E73" s="78">
        <v>335760637</v>
      </c>
    </row>
    <row r="74" spans="1:5" ht="18" x14ac:dyDescent="0.25">
      <c r="A74" s="110" t="str">
        <f>VLOOKUP(B74,'[1]LISTADO ATM'!$A$2:$C$817,3,0)</f>
        <v>NORTE</v>
      </c>
      <c r="B74" s="110">
        <v>752</v>
      </c>
      <c r="C74" s="110" t="str">
        <f>VLOOKUP(B74,'[1]LISTADO ATM'!$A$2:$B$816,2,0)</f>
        <v xml:space="preserve">ATM UNP Las Carolinas (La Vega) </v>
      </c>
      <c r="D74" s="110" t="s">
        <v>2459</v>
      </c>
      <c r="E74" s="78">
        <v>335760638</v>
      </c>
    </row>
    <row r="75" spans="1:5" ht="18" x14ac:dyDescent="0.25">
      <c r="A75" s="110" t="e">
        <f>VLOOKUP(B75,'[1]LISTADO ATM'!$A$2:$C$817,3,0)</f>
        <v>#N/A</v>
      </c>
      <c r="B75" s="110"/>
      <c r="C75" s="110" t="e">
        <f>VLOOKUP(B75,'[1]LISTADO ATM'!$A$2:$B$816,2,0)</f>
        <v>#N/A</v>
      </c>
      <c r="D75" s="110" t="s">
        <v>2459</v>
      </c>
      <c r="E75" s="78"/>
    </row>
    <row r="76" spans="1:5" ht="18" x14ac:dyDescent="0.25">
      <c r="A76" s="110" t="e">
        <f>VLOOKUP(B76,'[1]LISTADO ATM'!$A$2:$C$817,3,0)</f>
        <v>#N/A</v>
      </c>
      <c r="B76" s="110"/>
      <c r="C76" s="110" t="e">
        <f>VLOOKUP(B76,'[1]LISTADO ATM'!$A$2:$B$816,2,0)</f>
        <v>#N/A</v>
      </c>
      <c r="D76" s="110" t="s">
        <v>2459</v>
      </c>
      <c r="E76" s="78"/>
    </row>
    <row r="77" spans="1:5" ht="18" x14ac:dyDescent="0.25">
      <c r="A77" s="110" t="e">
        <f>VLOOKUP(B77,'[1]LISTADO ATM'!$A$2:$C$817,3,0)</f>
        <v>#N/A</v>
      </c>
      <c r="B77" s="110"/>
      <c r="C77" s="110" t="e">
        <f>VLOOKUP(B77,'[1]LISTADO ATM'!$A$2:$B$816,2,0)</f>
        <v>#N/A</v>
      </c>
      <c r="D77" s="110" t="s">
        <v>2459</v>
      </c>
      <c r="E77" s="78"/>
    </row>
    <row r="78" spans="1:5" ht="18" x14ac:dyDescent="0.25">
      <c r="A78" s="110" t="e">
        <f>VLOOKUP(B78,'[1]LISTADO ATM'!$A$2:$C$817,3,0)</f>
        <v>#N/A</v>
      </c>
      <c r="B78" s="110"/>
      <c r="C78" s="110" t="e">
        <f>VLOOKUP(B78,'[1]LISTADO ATM'!$A$2:$B$816,2,0)</f>
        <v>#N/A</v>
      </c>
      <c r="D78" s="110" t="s">
        <v>2459</v>
      </c>
      <c r="E78" s="78"/>
    </row>
    <row r="79" spans="1:5" ht="18" x14ac:dyDescent="0.25">
      <c r="A79" s="110" t="e">
        <f>VLOOKUP(B79,'[1]LISTADO ATM'!$A$2:$C$817,3,0)</f>
        <v>#N/A</v>
      </c>
      <c r="B79" s="110"/>
      <c r="C79" s="110" t="e">
        <f>VLOOKUP(B79,'[1]LISTADO ATM'!$A$2:$B$816,2,0)</f>
        <v>#N/A</v>
      </c>
      <c r="D79" s="110" t="s">
        <v>2459</v>
      </c>
      <c r="E79" s="78"/>
    </row>
    <row r="80" spans="1:5" ht="18" x14ac:dyDescent="0.25">
      <c r="A80" s="110" t="e">
        <f>VLOOKUP(B80,'[1]LISTADO ATM'!$A$2:$C$817,3,0)</f>
        <v>#N/A</v>
      </c>
      <c r="B80" s="110"/>
      <c r="C80" s="110" t="e">
        <f>VLOOKUP(B80,'[1]LISTADO ATM'!$A$2:$B$816,2,0)</f>
        <v>#N/A</v>
      </c>
      <c r="D80" s="110" t="s">
        <v>2459</v>
      </c>
      <c r="E80" s="78"/>
    </row>
    <row r="81" spans="1:5" ht="18" x14ac:dyDescent="0.25">
      <c r="A81" s="110" t="e">
        <f>VLOOKUP(B81,'[1]LISTADO ATM'!$A$2:$C$817,3,0)</f>
        <v>#N/A</v>
      </c>
      <c r="B81" s="110"/>
      <c r="C81" s="110" t="e">
        <f>VLOOKUP(B81,'[1]LISTADO ATM'!$A$2:$B$816,2,0)</f>
        <v>#N/A</v>
      </c>
      <c r="D81" s="110" t="s">
        <v>2459</v>
      </c>
      <c r="E81" s="78"/>
    </row>
    <row r="82" spans="1:5" ht="18.75" thickBot="1" x14ac:dyDescent="0.3">
      <c r="A82" s="106" t="s">
        <v>2428</v>
      </c>
      <c r="B82" s="124">
        <f>COUNT(B67:B81)</f>
        <v>8</v>
      </c>
      <c r="C82" s="104"/>
      <c r="D82" s="104"/>
      <c r="E82" s="105"/>
    </row>
    <row r="83" spans="1:5" ht="15.75" thickBot="1" x14ac:dyDescent="0.3">
      <c r="B83" s="125"/>
    </row>
    <row r="84" spans="1:5" ht="18.75" thickBot="1" x14ac:dyDescent="0.3">
      <c r="A84" s="148" t="s">
        <v>2429</v>
      </c>
      <c r="B84" s="149"/>
    </row>
    <row r="85" spans="1:5" ht="18.75" thickBot="1" x14ac:dyDescent="0.3">
      <c r="A85" s="150">
        <f>+B63+B82</f>
        <v>17</v>
      </c>
      <c r="B85" s="151"/>
    </row>
    <row r="86" spans="1:5" ht="15.75" thickBot="1" x14ac:dyDescent="0.3">
      <c r="B86" s="125"/>
    </row>
    <row r="87" spans="1:5" ht="18.75" thickBot="1" x14ac:dyDescent="0.3">
      <c r="A87" s="136" t="s">
        <v>2432</v>
      </c>
      <c r="B87" s="137"/>
      <c r="C87" s="137"/>
      <c r="D87" s="137"/>
      <c r="E87" s="138"/>
    </row>
    <row r="88" spans="1:5" ht="18" x14ac:dyDescent="0.25">
      <c r="A88" s="101" t="s">
        <v>15</v>
      </c>
      <c r="B88" s="101" t="s">
        <v>2426</v>
      </c>
      <c r="C88" s="107" t="s">
        <v>46</v>
      </c>
      <c r="D88" s="154" t="s">
        <v>2433</v>
      </c>
      <c r="E88" s="155"/>
    </row>
    <row r="89" spans="1:5" ht="18" x14ac:dyDescent="0.25">
      <c r="A89" s="110" t="str">
        <f>VLOOKUP(B89,'[1]LISTADO ATM'!$A$2:$C$817,3,0)</f>
        <v>DISTRITO NACIONAL</v>
      </c>
      <c r="B89" s="110">
        <v>448</v>
      </c>
      <c r="C89" s="110" t="str">
        <f>VLOOKUP(B89,'[1]LISTADO ATM'!$A$2:$B$816,2,0)</f>
        <v xml:space="preserve">ATM Club Banco Central </v>
      </c>
      <c r="D89" s="152" t="s">
        <v>2490</v>
      </c>
      <c r="E89" s="153"/>
    </row>
    <row r="90" spans="1:5" ht="18" x14ac:dyDescent="0.25">
      <c r="A90" s="110" t="str">
        <f>VLOOKUP(B90,'[1]LISTADO ATM'!$A$2:$C$817,3,0)</f>
        <v>ESTE</v>
      </c>
      <c r="B90" s="110">
        <v>159</v>
      </c>
      <c r="C90" s="110" t="str">
        <f>VLOOKUP(B90,'[1]LISTADO ATM'!$A$2:$B$816,2,0)</f>
        <v xml:space="preserve">ATM Hotel Dreams Bayahibe I </v>
      </c>
      <c r="D90" s="152" t="s">
        <v>2490</v>
      </c>
      <c r="E90" s="153"/>
    </row>
    <row r="91" spans="1:5" ht="18" x14ac:dyDescent="0.25">
      <c r="A91" s="110" t="str">
        <f>VLOOKUP(B91,'[1]LISTADO ATM'!$A$2:$C$817,3,0)</f>
        <v>NORTE</v>
      </c>
      <c r="B91" s="110">
        <v>689</v>
      </c>
      <c r="C91" s="110" t="str">
        <f>VLOOKUP(B91,'[1]LISTADO ATM'!$A$2:$B$816,2,0)</f>
        <v>ATM Eco Petroleo Villa Gonzalez</v>
      </c>
      <c r="D91" s="152" t="s">
        <v>2490</v>
      </c>
      <c r="E91" s="153"/>
    </row>
    <row r="92" spans="1:5" ht="18" x14ac:dyDescent="0.25">
      <c r="A92" s="110" t="str">
        <f>VLOOKUP(B92,'[1]LISTADO ATM'!$A$2:$C$817,3,0)</f>
        <v>DISTRITO NACIONAL</v>
      </c>
      <c r="B92" s="110">
        <v>718</v>
      </c>
      <c r="C92" s="110" t="str">
        <f>VLOOKUP(B92,'[1]LISTADO ATM'!$A$2:$B$816,2,0)</f>
        <v xml:space="preserve">ATM Feria Ganadera </v>
      </c>
      <c r="D92" s="152" t="s">
        <v>2490</v>
      </c>
      <c r="E92" s="153"/>
    </row>
    <row r="93" spans="1:5" ht="18" x14ac:dyDescent="0.25">
      <c r="A93" s="110" t="str">
        <f>VLOOKUP(B93,'[1]LISTADO ATM'!$A$2:$C$817,3,0)</f>
        <v>DISTRITO NACIONAL</v>
      </c>
      <c r="B93" s="110">
        <v>717</v>
      </c>
      <c r="C93" s="110" t="str">
        <f>VLOOKUP(B93,'[1]LISTADO ATM'!$A$2:$B$816,2,0)</f>
        <v xml:space="preserve">ATM Oficina Los Alcarrizos </v>
      </c>
      <c r="D93" s="152" t="s">
        <v>2476</v>
      </c>
      <c r="E93" s="153"/>
    </row>
    <row r="94" spans="1:5" ht="18" x14ac:dyDescent="0.25">
      <c r="A94" s="110" t="str">
        <f>VLOOKUP(B94,'[1]LISTADO ATM'!$A$2:$C$817,3,0)</f>
        <v>DISTRITO NACIONAL</v>
      </c>
      <c r="B94" s="110">
        <v>823</v>
      </c>
      <c r="C94" s="110" t="str">
        <f>VLOOKUP(B94,'[1]LISTADO ATM'!$A$2:$B$816,2,0)</f>
        <v xml:space="preserve">ATM UNP El Carril (Haina) </v>
      </c>
      <c r="D94" s="152" t="s">
        <v>2501</v>
      </c>
      <c r="E94" s="153"/>
    </row>
    <row r="95" spans="1:5" ht="18" x14ac:dyDescent="0.25">
      <c r="A95" s="110" t="str">
        <f>VLOOKUP(B95,'[1]LISTADO ATM'!$A$2:$C$817,3,0)</f>
        <v>DISTRITO NACIONAL</v>
      </c>
      <c r="B95" s="110">
        <v>39</v>
      </c>
      <c r="C95" s="110" t="str">
        <f>VLOOKUP(B95,'[1]LISTADO ATM'!$A$2:$B$816,2,0)</f>
        <v xml:space="preserve">ATM Oficina Ovando </v>
      </c>
      <c r="D95" s="152" t="s">
        <v>2501</v>
      </c>
      <c r="E95" s="153"/>
    </row>
    <row r="96" spans="1:5" ht="18" x14ac:dyDescent="0.25">
      <c r="A96" s="110" t="str">
        <f>VLOOKUP(B96,'[1]LISTADO ATM'!$A$2:$C$817,3,0)</f>
        <v>NORTE</v>
      </c>
      <c r="B96" s="110">
        <v>599</v>
      </c>
      <c r="C96" s="110" t="str">
        <f>VLOOKUP(B96,'[1]LISTADO ATM'!$A$2:$B$816,2,0)</f>
        <v xml:space="preserve">ATM Oficina Plaza Internacional (Santiago) </v>
      </c>
      <c r="D96" s="152" t="s">
        <v>2501</v>
      </c>
      <c r="E96" s="153"/>
    </row>
    <row r="97" spans="1:5" ht="18" x14ac:dyDescent="0.25">
      <c r="A97" s="110" t="str">
        <f>VLOOKUP(B97,'[1]LISTADO ATM'!$A$2:$C$817,3,0)</f>
        <v>DISTRITO NACIONAL</v>
      </c>
      <c r="B97" s="110">
        <v>541</v>
      </c>
      <c r="C97" s="110" t="str">
        <f>VLOOKUP(B97,'[1]LISTADO ATM'!$A$2:$B$816,2,0)</f>
        <v xml:space="preserve">ATM Oficina Sambil II </v>
      </c>
      <c r="D97" s="152" t="s">
        <v>2501</v>
      </c>
      <c r="E97" s="153"/>
    </row>
    <row r="98" spans="1:5" ht="18" x14ac:dyDescent="0.25">
      <c r="A98" s="110" t="str">
        <f>VLOOKUP(B98,'[1]LISTADO ATM'!$A$2:$C$817,3,0)</f>
        <v>NORTE</v>
      </c>
      <c r="B98" s="110">
        <v>283</v>
      </c>
      <c r="C98" s="110" t="str">
        <f>VLOOKUP(B98,'[1]LISTADO ATM'!$A$2:$B$816,2,0)</f>
        <v xml:space="preserve">ATM Oficina Nibaje </v>
      </c>
      <c r="D98" s="152" t="s">
        <v>2476</v>
      </c>
      <c r="E98" s="153"/>
    </row>
    <row r="99" spans="1:5" ht="18" x14ac:dyDescent="0.25">
      <c r="A99" s="110" t="str">
        <f>VLOOKUP(B99,'[1]LISTADO ATM'!$A$2:$C$817,3,0)</f>
        <v>DISTRITO NACIONAL</v>
      </c>
      <c r="B99" s="110">
        <v>235</v>
      </c>
      <c r="C99" s="110" t="str">
        <f>VLOOKUP(B99,'[1]LISTADO ATM'!$A$2:$B$816,2,0)</f>
        <v xml:space="preserve">ATM Oficina Multicentro La Sirena San Isidro </v>
      </c>
      <c r="D99" s="152" t="s">
        <v>2476</v>
      </c>
      <c r="E99" s="153"/>
    </row>
    <row r="100" spans="1:5" ht="18" x14ac:dyDescent="0.25">
      <c r="A100" s="110" t="str">
        <f>VLOOKUP(B100,'[1]LISTADO ATM'!$A$2:$C$817,3,0)</f>
        <v>NORTE</v>
      </c>
      <c r="B100" s="110">
        <v>936</v>
      </c>
      <c r="C100" s="110" t="str">
        <f>VLOOKUP(B100,'[1]LISTADO ATM'!$A$2:$B$816,2,0)</f>
        <v xml:space="preserve">ATM Autobanco Oficina La Vega I </v>
      </c>
      <c r="D100" s="152" t="s">
        <v>2476</v>
      </c>
      <c r="E100" s="153"/>
    </row>
    <row r="101" spans="1:5" ht="18" x14ac:dyDescent="0.25">
      <c r="A101" s="110" t="str">
        <f>VLOOKUP(B101,'[1]LISTADO ATM'!$A$2:$C$817,3,0)</f>
        <v>ESTE</v>
      </c>
      <c r="B101" s="110">
        <v>427</v>
      </c>
      <c r="C101" s="110" t="str">
        <f>VLOOKUP(B101,'[1]LISTADO ATM'!$A$2:$B$816,2,0)</f>
        <v xml:space="preserve">ATM Almacenes Iberia (Hato Mayor) </v>
      </c>
      <c r="D101" s="152" t="s">
        <v>2476</v>
      </c>
      <c r="E101" s="153"/>
    </row>
    <row r="102" spans="1:5" ht="18" x14ac:dyDescent="0.25">
      <c r="A102" s="110" t="str">
        <f>VLOOKUP(B102,'[1]LISTADO ATM'!$A$2:$C$817,3,0)</f>
        <v>NORTE</v>
      </c>
      <c r="B102" s="110">
        <v>643</v>
      </c>
      <c r="C102" s="110" t="str">
        <f>VLOOKUP(B102,'[1]LISTADO ATM'!$A$2:$B$816,2,0)</f>
        <v xml:space="preserve">ATM Oficina Valerio </v>
      </c>
      <c r="D102" s="152" t="s">
        <v>2476</v>
      </c>
      <c r="E102" s="153"/>
    </row>
    <row r="103" spans="1:5" ht="18" x14ac:dyDescent="0.25">
      <c r="A103" s="110" t="e">
        <f>VLOOKUP(B103,'[1]LISTADO ATM'!$A$2:$C$817,3,0)</f>
        <v>#N/A</v>
      </c>
      <c r="B103" s="110"/>
      <c r="C103" s="110" t="e">
        <f>VLOOKUP(B103,'[1]LISTADO ATM'!$A$2:$B$816,2,0)</f>
        <v>#N/A</v>
      </c>
      <c r="D103" s="152" t="s">
        <v>2476</v>
      </c>
      <c r="E103" s="153"/>
    </row>
    <row r="104" spans="1:5" ht="18" x14ac:dyDescent="0.25">
      <c r="A104" s="110" t="e">
        <f>VLOOKUP(B104,'[1]LISTADO ATM'!$A$2:$C$817,3,0)</f>
        <v>#N/A</v>
      </c>
      <c r="B104" s="110"/>
      <c r="C104" s="110" t="e">
        <f>VLOOKUP(B104,'[1]LISTADO ATM'!$A$2:$B$816,2,0)</f>
        <v>#N/A</v>
      </c>
      <c r="D104" s="152" t="s">
        <v>2501</v>
      </c>
      <c r="E104" s="153"/>
    </row>
    <row r="105" spans="1:5" ht="18" x14ac:dyDescent="0.25">
      <c r="A105" s="110" t="e">
        <f>VLOOKUP(B105,'[1]LISTADO ATM'!$A$2:$C$817,3,0)</f>
        <v>#N/A</v>
      </c>
      <c r="B105" s="110"/>
      <c r="C105" s="110" t="e">
        <f>VLOOKUP(B105,'[1]LISTADO ATM'!$A$2:$B$816,2,0)</f>
        <v>#N/A</v>
      </c>
      <c r="D105" s="152" t="s">
        <v>2501</v>
      </c>
      <c r="E105" s="153"/>
    </row>
    <row r="106" spans="1:5" ht="18" x14ac:dyDescent="0.25">
      <c r="A106" s="110" t="e">
        <f>VLOOKUP(B106,'[1]LISTADO ATM'!$A$2:$C$817,3,0)</f>
        <v>#N/A</v>
      </c>
      <c r="B106" s="110"/>
      <c r="C106" s="110" t="e">
        <f>VLOOKUP(B106,'[1]LISTADO ATM'!$A$2:$B$816,2,0)</f>
        <v>#N/A</v>
      </c>
      <c r="D106" s="152" t="s">
        <v>2476</v>
      </c>
      <c r="E106" s="153"/>
    </row>
    <row r="107" spans="1:5" ht="18" x14ac:dyDescent="0.25">
      <c r="A107" s="110" t="e">
        <f>VLOOKUP(B107,'[1]LISTADO ATM'!$A$2:$C$817,3,0)</f>
        <v>#N/A</v>
      </c>
      <c r="B107" s="110"/>
      <c r="C107" s="110" t="e">
        <f>VLOOKUP(B107,'[1]LISTADO ATM'!$A$2:$B$816,2,0)</f>
        <v>#N/A</v>
      </c>
      <c r="D107" s="152" t="s">
        <v>2476</v>
      </c>
      <c r="E107" s="153"/>
    </row>
    <row r="108" spans="1:5" ht="18" x14ac:dyDescent="0.25">
      <c r="A108" s="110" t="e">
        <f>VLOOKUP(B108,'[1]LISTADO ATM'!$A$2:$C$817,3,0)</f>
        <v>#N/A</v>
      </c>
      <c r="B108" s="110"/>
      <c r="C108" s="110" t="e">
        <f>VLOOKUP(B108,'[1]LISTADO ATM'!$A$2:$B$816,2,0)</f>
        <v>#N/A</v>
      </c>
      <c r="D108" s="152" t="s">
        <v>2501</v>
      </c>
      <c r="E108" s="153"/>
    </row>
    <row r="109" spans="1:5" ht="18" x14ac:dyDescent="0.25">
      <c r="A109" s="110" t="e">
        <f>VLOOKUP(B109,'[1]LISTADO ATM'!$A$2:$C$817,3,0)</f>
        <v>#N/A</v>
      </c>
      <c r="B109" s="110"/>
      <c r="C109" s="110" t="e">
        <f>VLOOKUP(B109,'[1]LISTADO ATM'!$A$2:$B$816,2,0)</f>
        <v>#N/A</v>
      </c>
      <c r="D109" s="152" t="s">
        <v>2476</v>
      </c>
      <c r="E109" s="153"/>
    </row>
    <row r="110" spans="1:5" ht="18" x14ac:dyDescent="0.25">
      <c r="A110" s="110" t="e">
        <f>VLOOKUP(B110,'[1]LISTADO ATM'!$A$2:$C$817,3,0)</f>
        <v>#N/A</v>
      </c>
      <c r="B110" s="110"/>
      <c r="C110" s="110" t="e">
        <f>VLOOKUP(B110,'[1]LISTADO ATM'!$A$2:$B$816,2,0)</f>
        <v>#N/A</v>
      </c>
      <c r="D110" s="152" t="s">
        <v>2476</v>
      </c>
      <c r="E110" s="153"/>
    </row>
    <row r="111" spans="1:5" ht="18" x14ac:dyDescent="0.25">
      <c r="A111" s="110" t="e">
        <f>VLOOKUP(B111,'[1]LISTADO ATM'!$A$2:$C$817,3,0)</f>
        <v>#N/A</v>
      </c>
      <c r="B111" s="110"/>
      <c r="C111" s="110" t="e">
        <f>VLOOKUP(B111,'[1]LISTADO ATM'!$A$2:$B$816,2,0)</f>
        <v>#N/A</v>
      </c>
      <c r="D111" s="152" t="s">
        <v>2490</v>
      </c>
      <c r="E111" s="153"/>
    </row>
    <row r="112" spans="1:5" ht="18" x14ac:dyDescent="0.25">
      <c r="A112" s="110" t="e">
        <f>VLOOKUP(B112,'[1]LISTADO ATM'!$A$2:$C$817,3,0)</f>
        <v>#N/A</v>
      </c>
      <c r="B112" s="110"/>
      <c r="C112" s="110" t="e">
        <f>VLOOKUP(B112,'[1]LISTADO ATM'!$A$2:$B$816,2,0)</f>
        <v>#N/A</v>
      </c>
      <c r="D112" s="152" t="s">
        <v>2476</v>
      </c>
      <c r="E112" s="153"/>
    </row>
    <row r="113" spans="1:5" ht="18.75" thickBot="1" x14ac:dyDescent="0.3">
      <c r="A113" s="110" t="e">
        <f>VLOOKUP(B113,'[1]LISTADO ATM'!$A$2:$C$817,3,0)</f>
        <v>#N/A</v>
      </c>
      <c r="B113" s="110"/>
      <c r="C113" s="110" t="e">
        <f>VLOOKUP(B113,'[1]LISTADO ATM'!$A$2:$B$816,2,0)</f>
        <v>#N/A</v>
      </c>
      <c r="D113" s="152" t="s">
        <v>2476</v>
      </c>
      <c r="E113" s="153"/>
    </row>
    <row r="114" spans="1:5" ht="18.75" thickBot="1" x14ac:dyDescent="0.3">
      <c r="A114" s="106" t="s">
        <v>2428</v>
      </c>
      <c r="B114" s="129">
        <f>COUNT(B89:B113)</f>
        <v>14</v>
      </c>
      <c r="C114" s="104"/>
      <c r="D114" s="104"/>
      <c r="E114" s="105"/>
    </row>
  </sheetData>
  <mergeCells count="36">
    <mergeCell ref="D113:E113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A65:E65"/>
    <mergeCell ref="A84:B84"/>
    <mergeCell ref="A85:B85"/>
    <mergeCell ref="A87:E87"/>
    <mergeCell ref="D92:E92"/>
    <mergeCell ref="D88:E88"/>
    <mergeCell ref="D89:E89"/>
    <mergeCell ref="D90:E90"/>
    <mergeCell ref="D91:E91"/>
    <mergeCell ref="A1:E1"/>
    <mergeCell ref="A2:E2"/>
    <mergeCell ref="A3:E3"/>
    <mergeCell ref="A8:E8"/>
    <mergeCell ref="C45:E45"/>
    <mergeCell ref="A47:E47"/>
  </mergeCells>
  <phoneticPr fontId="47" type="noConversion"/>
  <conditionalFormatting sqref="B92">
    <cfRule type="duplicateValues" dxfId="160" priority="135"/>
    <cfRule type="duplicateValues" dxfId="159" priority="136"/>
    <cfRule type="duplicateValues" dxfId="158" priority="137"/>
  </conditionalFormatting>
  <conditionalFormatting sqref="B92">
    <cfRule type="duplicateValues" dxfId="157" priority="134"/>
  </conditionalFormatting>
  <conditionalFormatting sqref="E92">
    <cfRule type="duplicateValues" dxfId="156" priority="133"/>
  </conditionalFormatting>
  <conditionalFormatting sqref="E104">
    <cfRule type="duplicateValues" dxfId="155" priority="132"/>
  </conditionalFormatting>
  <conditionalFormatting sqref="E104">
    <cfRule type="duplicateValues" dxfId="154" priority="131"/>
  </conditionalFormatting>
  <conditionalFormatting sqref="B12">
    <cfRule type="duplicateValues" dxfId="153" priority="128"/>
    <cfRule type="duplicateValues" dxfId="152" priority="129"/>
    <cfRule type="duplicateValues" dxfId="151" priority="130"/>
  </conditionalFormatting>
  <conditionalFormatting sqref="B12">
    <cfRule type="duplicateValues" dxfId="150" priority="127"/>
  </conditionalFormatting>
  <conditionalFormatting sqref="E11">
    <cfRule type="duplicateValues" dxfId="149" priority="126"/>
  </conditionalFormatting>
  <conditionalFormatting sqref="E12">
    <cfRule type="duplicateValues" dxfId="148" priority="125"/>
  </conditionalFormatting>
  <conditionalFormatting sqref="E13">
    <cfRule type="duplicateValues" dxfId="147" priority="124"/>
  </conditionalFormatting>
  <conditionalFormatting sqref="E14">
    <cfRule type="duplicateValues" dxfId="146" priority="123"/>
  </conditionalFormatting>
  <conditionalFormatting sqref="E15">
    <cfRule type="duplicateValues" dxfId="145" priority="122"/>
  </conditionalFormatting>
  <conditionalFormatting sqref="E68">
    <cfRule type="duplicateValues" dxfId="144" priority="121"/>
  </conditionalFormatting>
  <conditionalFormatting sqref="E68">
    <cfRule type="duplicateValues" dxfId="143" priority="120"/>
  </conditionalFormatting>
  <conditionalFormatting sqref="E105">
    <cfRule type="duplicateValues" dxfId="142" priority="119"/>
  </conditionalFormatting>
  <conditionalFormatting sqref="E105">
    <cfRule type="duplicateValues" dxfId="141" priority="118"/>
  </conditionalFormatting>
  <conditionalFormatting sqref="E94">
    <cfRule type="duplicateValues" dxfId="140" priority="117"/>
  </conditionalFormatting>
  <conditionalFormatting sqref="E94">
    <cfRule type="duplicateValues" dxfId="139" priority="116"/>
  </conditionalFormatting>
  <conditionalFormatting sqref="E19">
    <cfRule type="duplicateValues" dxfId="138" priority="115"/>
  </conditionalFormatting>
  <conditionalFormatting sqref="B24:B25">
    <cfRule type="duplicateValues" dxfId="137" priority="111"/>
    <cfRule type="duplicateValues" dxfId="136" priority="112"/>
    <cfRule type="duplicateValues" dxfId="135" priority="113"/>
  </conditionalFormatting>
  <conditionalFormatting sqref="B24:B25">
    <cfRule type="duplicateValues" dxfId="134" priority="114"/>
  </conditionalFormatting>
  <conditionalFormatting sqref="E24:E25">
    <cfRule type="duplicateValues" dxfId="133" priority="110"/>
  </conditionalFormatting>
  <conditionalFormatting sqref="E26:E29">
    <cfRule type="duplicateValues" dxfId="132" priority="109"/>
  </conditionalFormatting>
  <conditionalFormatting sqref="E30:E32">
    <cfRule type="duplicateValues" dxfId="131" priority="108"/>
  </conditionalFormatting>
  <conditionalFormatting sqref="E33">
    <cfRule type="duplicateValues" dxfId="130" priority="107"/>
  </conditionalFormatting>
  <conditionalFormatting sqref="E36 E39 E41">
    <cfRule type="duplicateValues" dxfId="129" priority="106"/>
  </conditionalFormatting>
  <conditionalFormatting sqref="E42">
    <cfRule type="duplicateValues" dxfId="128" priority="105"/>
  </conditionalFormatting>
  <conditionalFormatting sqref="E95">
    <cfRule type="duplicateValues" dxfId="127" priority="104"/>
  </conditionalFormatting>
  <conditionalFormatting sqref="E95">
    <cfRule type="duplicateValues" dxfId="126" priority="103"/>
  </conditionalFormatting>
  <conditionalFormatting sqref="E96">
    <cfRule type="duplicateValues" dxfId="125" priority="102"/>
  </conditionalFormatting>
  <conditionalFormatting sqref="E96">
    <cfRule type="duplicateValues" dxfId="124" priority="101"/>
  </conditionalFormatting>
  <conditionalFormatting sqref="E108">
    <cfRule type="duplicateValues" dxfId="123" priority="100"/>
  </conditionalFormatting>
  <conditionalFormatting sqref="E97">
    <cfRule type="duplicateValues" dxfId="122" priority="99"/>
  </conditionalFormatting>
  <conditionalFormatting sqref="E97">
    <cfRule type="duplicateValues" dxfId="121" priority="98"/>
  </conditionalFormatting>
  <conditionalFormatting sqref="B52:B53 B34:B35">
    <cfRule type="duplicateValues" dxfId="120" priority="138"/>
    <cfRule type="duplicateValues" dxfId="119" priority="139"/>
    <cfRule type="duplicateValues" dxfId="118" priority="140"/>
  </conditionalFormatting>
  <conditionalFormatting sqref="B52:B53 B34:B35">
    <cfRule type="duplicateValues" dxfId="117" priority="141"/>
  </conditionalFormatting>
  <conditionalFormatting sqref="E52:E53 E34:E35">
    <cfRule type="duplicateValues" dxfId="116" priority="142"/>
  </conditionalFormatting>
  <conditionalFormatting sqref="E10:E33 E39 E36 E41:E42">
    <cfRule type="duplicateValues" dxfId="115" priority="143"/>
  </conditionalFormatting>
  <conditionalFormatting sqref="E93">
    <cfRule type="duplicateValues" dxfId="114" priority="144"/>
  </conditionalFormatting>
  <conditionalFormatting sqref="E103">
    <cfRule type="duplicateValues" dxfId="113" priority="96"/>
  </conditionalFormatting>
  <conditionalFormatting sqref="E103">
    <cfRule type="duplicateValues" dxfId="112" priority="97"/>
  </conditionalFormatting>
  <conditionalFormatting sqref="B49:B53 B1:B8 B10:B42 B114 B89:B97 B104:B105 B108:B109 B62:B65 B67:B70 B76:B77 B45:B47 B81:B87">
    <cfRule type="duplicateValues" dxfId="111" priority="145"/>
  </conditionalFormatting>
  <conditionalFormatting sqref="B114 B1:B8 B49:B53 B10:B42 B62:B65 B67:B70 B76:B77 B45:B47 B81:B97 B104:B105 B108:B109">
    <cfRule type="duplicateValues" dxfId="110" priority="146"/>
  </conditionalFormatting>
  <conditionalFormatting sqref="E111">
    <cfRule type="duplicateValues" dxfId="109" priority="95"/>
  </conditionalFormatting>
  <conditionalFormatting sqref="E111">
    <cfRule type="duplicateValues" dxfId="108" priority="94"/>
  </conditionalFormatting>
  <conditionalFormatting sqref="E107">
    <cfRule type="duplicateValues" dxfId="107" priority="92"/>
  </conditionalFormatting>
  <conditionalFormatting sqref="E107">
    <cfRule type="duplicateValues" dxfId="106" priority="93"/>
  </conditionalFormatting>
  <conditionalFormatting sqref="E98">
    <cfRule type="duplicateValues" dxfId="105" priority="90"/>
  </conditionalFormatting>
  <conditionalFormatting sqref="E98">
    <cfRule type="duplicateValues" dxfId="104" priority="91"/>
  </conditionalFormatting>
  <conditionalFormatting sqref="B114 B1:B42 B45:B53 B62:B70 B76:B77 B81:B99 B103:B105 B107:B109 B111">
    <cfRule type="duplicateValues" dxfId="103" priority="85"/>
    <cfRule type="duplicateValues" dxfId="102" priority="88"/>
    <cfRule type="duplicateValues" dxfId="101" priority="89"/>
  </conditionalFormatting>
  <conditionalFormatting sqref="E99">
    <cfRule type="duplicateValues" dxfId="100" priority="86"/>
  </conditionalFormatting>
  <conditionalFormatting sqref="E99">
    <cfRule type="duplicateValues" dxfId="99" priority="87"/>
  </conditionalFormatting>
  <conditionalFormatting sqref="E108">
    <cfRule type="duplicateValues" dxfId="98" priority="147"/>
  </conditionalFormatting>
  <conditionalFormatting sqref="B104:B105 B93:B97 B108">
    <cfRule type="duplicateValues" dxfId="97" priority="148"/>
    <cfRule type="duplicateValues" dxfId="96" priority="149"/>
    <cfRule type="duplicateValues" dxfId="95" priority="150"/>
  </conditionalFormatting>
  <conditionalFormatting sqref="B104:B105 B93:B97 B108">
    <cfRule type="duplicateValues" dxfId="94" priority="151"/>
  </conditionalFormatting>
  <conditionalFormatting sqref="B103 B111 B98:B99 B107">
    <cfRule type="duplicateValues" dxfId="93" priority="152"/>
  </conditionalFormatting>
  <conditionalFormatting sqref="B103 B111 B98:B99 B107">
    <cfRule type="duplicateValues" dxfId="92" priority="153"/>
    <cfRule type="duplicateValues" dxfId="91" priority="154"/>
    <cfRule type="duplicateValues" dxfId="90" priority="155"/>
  </conditionalFormatting>
  <conditionalFormatting sqref="E54:E56 E58:E61">
    <cfRule type="duplicateValues" dxfId="89" priority="78"/>
  </conditionalFormatting>
  <conditionalFormatting sqref="E60 E54:E56">
    <cfRule type="duplicateValues" dxfId="88" priority="77"/>
  </conditionalFormatting>
  <conditionalFormatting sqref="B54">
    <cfRule type="duplicateValues" dxfId="87" priority="79"/>
  </conditionalFormatting>
  <conditionalFormatting sqref="B54">
    <cfRule type="duplicateValues" dxfId="86" priority="80"/>
    <cfRule type="duplicateValues" dxfId="85" priority="81"/>
    <cfRule type="duplicateValues" dxfId="84" priority="82"/>
  </conditionalFormatting>
  <conditionalFormatting sqref="B54">
    <cfRule type="duplicateValues" dxfId="83" priority="83"/>
  </conditionalFormatting>
  <conditionalFormatting sqref="B54">
    <cfRule type="duplicateValues" dxfId="82" priority="84"/>
  </conditionalFormatting>
  <conditionalFormatting sqref="B54">
    <cfRule type="duplicateValues" dxfId="81" priority="74"/>
    <cfRule type="duplicateValues" dxfId="80" priority="75"/>
    <cfRule type="duplicateValues" dxfId="79" priority="76"/>
  </conditionalFormatting>
  <conditionalFormatting sqref="E114 E1:E8 E49:E53 E10:E42 E62:E67 E109 E45:E47 E69:E93">
    <cfRule type="duplicateValues" dxfId="78" priority="156"/>
  </conditionalFormatting>
  <conditionalFormatting sqref="B43">
    <cfRule type="duplicateValues" dxfId="77" priority="66"/>
  </conditionalFormatting>
  <conditionalFormatting sqref="B43">
    <cfRule type="duplicateValues" dxfId="76" priority="67"/>
    <cfRule type="duplicateValues" dxfId="75" priority="68"/>
    <cfRule type="duplicateValues" dxfId="74" priority="69"/>
  </conditionalFormatting>
  <conditionalFormatting sqref="B43">
    <cfRule type="duplicateValues" dxfId="73" priority="70"/>
  </conditionalFormatting>
  <conditionalFormatting sqref="B43">
    <cfRule type="duplicateValues" dxfId="72" priority="71"/>
  </conditionalFormatting>
  <conditionalFormatting sqref="B43">
    <cfRule type="duplicateValues" dxfId="71" priority="63"/>
    <cfRule type="duplicateValues" dxfId="70" priority="64"/>
    <cfRule type="duplicateValues" dxfId="69" priority="65"/>
  </conditionalFormatting>
  <conditionalFormatting sqref="E43">
    <cfRule type="duplicateValues" dxfId="68" priority="72"/>
  </conditionalFormatting>
  <conditionalFormatting sqref="E43">
    <cfRule type="duplicateValues" dxfId="67" priority="73"/>
  </conditionalFormatting>
  <conditionalFormatting sqref="B100">
    <cfRule type="duplicateValues" dxfId="66" priority="54"/>
    <cfRule type="duplicateValues" dxfId="65" priority="57"/>
    <cfRule type="duplicateValues" dxfId="64" priority="58"/>
  </conditionalFormatting>
  <conditionalFormatting sqref="E100">
    <cfRule type="duplicateValues" dxfId="63" priority="55"/>
  </conditionalFormatting>
  <conditionalFormatting sqref="E100">
    <cfRule type="duplicateValues" dxfId="62" priority="56"/>
  </conditionalFormatting>
  <conditionalFormatting sqref="B100">
    <cfRule type="duplicateValues" dxfId="61" priority="59"/>
  </conditionalFormatting>
  <conditionalFormatting sqref="B100">
    <cfRule type="duplicateValues" dxfId="60" priority="60"/>
    <cfRule type="duplicateValues" dxfId="59" priority="61"/>
    <cfRule type="duplicateValues" dxfId="58" priority="62"/>
  </conditionalFormatting>
  <conditionalFormatting sqref="B71:B75 B78:B80">
    <cfRule type="duplicateValues" dxfId="57" priority="53"/>
  </conditionalFormatting>
  <conditionalFormatting sqref="B71:B75 B78:B80">
    <cfRule type="duplicateValues" dxfId="56" priority="50"/>
    <cfRule type="duplicateValues" dxfId="55" priority="51"/>
    <cfRule type="duplicateValues" dxfId="54" priority="52"/>
  </conditionalFormatting>
  <conditionalFormatting sqref="B114 B1:B43 B103:B105 B111 B45:B54 B62:B100 B107:B109">
    <cfRule type="duplicateValues" dxfId="53" priority="49"/>
  </conditionalFormatting>
  <conditionalFormatting sqref="B113">
    <cfRule type="duplicateValues" dxfId="52" priority="42"/>
    <cfRule type="duplicateValues" dxfId="51" priority="43"/>
    <cfRule type="duplicateValues" dxfId="50" priority="44"/>
  </conditionalFormatting>
  <conditionalFormatting sqref="B113">
    <cfRule type="duplicateValues" dxfId="49" priority="45"/>
  </conditionalFormatting>
  <conditionalFormatting sqref="B113">
    <cfRule type="duplicateValues" dxfId="48" priority="46"/>
    <cfRule type="duplicateValues" dxfId="47" priority="47"/>
    <cfRule type="duplicateValues" dxfId="46" priority="48"/>
  </conditionalFormatting>
  <conditionalFormatting sqref="B113">
    <cfRule type="duplicateValues" dxfId="45" priority="41"/>
  </conditionalFormatting>
  <conditionalFormatting sqref="B101:B102 B110 B112 B106">
    <cfRule type="duplicateValues" dxfId="44" priority="37"/>
    <cfRule type="duplicateValues" dxfId="43" priority="38"/>
    <cfRule type="duplicateValues" dxfId="42" priority="39"/>
  </conditionalFormatting>
  <conditionalFormatting sqref="B101:B102 B110 B112 B106">
    <cfRule type="duplicateValues" dxfId="41" priority="40"/>
  </conditionalFormatting>
  <conditionalFormatting sqref="E101:E102 E110 E112:E113 E106">
    <cfRule type="duplicateValues" dxfId="40" priority="36"/>
  </conditionalFormatting>
  <conditionalFormatting sqref="B55:B56 B58:B61">
    <cfRule type="duplicateValues" dxfId="39" priority="31"/>
  </conditionalFormatting>
  <conditionalFormatting sqref="B55:B56 B60">
    <cfRule type="duplicateValues" dxfId="38" priority="32"/>
  </conditionalFormatting>
  <conditionalFormatting sqref="B55:B56 B58:B61">
    <cfRule type="duplicateValues" dxfId="37" priority="28"/>
    <cfRule type="duplicateValues" dxfId="36" priority="29"/>
    <cfRule type="duplicateValues" dxfId="35" priority="30"/>
  </conditionalFormatting>
  <conditionalFormatting sqref="B55:B56 B60">
    <cfRule type="duplicateValues" dxfId="34" priority="33"/>
    <cfRule type="duplicateValues" dxfId="33" priority="34"/>
    <cfRule type="duplicateValues" dxfId="32" priority="35"/>
  </conditionalFormatting>
  <conditionalFormatting sqref="B114 B1:B8 B49:B51 B89:B91 B109 B62:B65 B10:B42 B67:B70 B76:B77 B45:B47 B81:B87">
    <cfRule type="duplicateValues" dxfId="31" priority="157"/>
  </conditionalFormatting>
  <conditionalFormatting sqref="B114 B1:B8 B49:B51 B89:B91 B109 B62:B65 B10:B42 B67:B70 B76:B77 B45:B47 B81:B87">
    <cfRule type="duplicateValues" dxfId="30" priority="158"/>
    <cfRule type="duplicateValues" dxfId="29" priority="159"/>
    <cfRule type="duplicateValues" dxfId="28" priority="160"/>
  </conditionalFormatting>
  <conditionalFormatting sqref="E114 E1:E8 E45:E47 E49:E51 E62:E67 E40 E37:E38 E109 E69:E91">
    <cfRule type="duplicateValues" dxfId="27" priority="161"/>
  </conditionalFormatting>
  <conditionalFormatting sqref="B1:B43 B45:B56 B58:B114">
    <cfRule type="duplicateValues" dxfId="26" priority="27"/>
  </conditionalFormatting>
  <conditionalFormatting sqref="B57">
    <cfRule type="duplicateValues" dxfId="25" priority="19"/>
  </conditionalFormatting>
  <conditionalFormatting sqref="B57">
    <cfRule type="duplicateValues" dxfId="24" priority="20"/>
  </conditionalFormatting>
  <conditionalFormatting sqref="B57">
    <cfRule type="duplicateValues" dxfId="23" priority="16"/>
    <cfRule type="duplicateValues" dxfId="22" priority="17"/>
    <cfRule type="duplicateValues" dxfId="21" priority="18"/>
  </conditionalFormatting>
  <conditionalFormatting sqref="E57">
    <cfRule type="duplicateValues" dxfId="20" priority="21"/>
  </conditionalFormatting>
  <conditionalFormatting sqref="B57">
    <cfRule type="duplicateValues" dxfId="19" priority="15"/>
  </conditionalFormatting>
  <conditionalFormatting sqref="B57">
    <cfRule type="duplicateValues" dxfId="18" priority="22"/>
  </conditionalFormatting>
  <conditionalFormatting sqref="B57">
    <cfRule type="duplicateValues" dxfId="17" priority="23"/>
    <cfRule type="duplicateValues" dxfId="16" priority="24"/>
    <cfRule type="duplicateValues" dxfId="15" priority="25"/>
  </conditionalFormatting>
  <conditionalFormatting sqref="E57">
    <cfRule type="duplicateValues" dxfId="14" priority="26"/>
  </conditionalFormatting>
  <conditionalFormatting sqref="B57">
    <cfRule type="duplicateValues" dxfId="13" priority="14"/>
  </conditionalFormatting>
  <conditionalFormatting sqref="B44">
    <cfRule type="duplicateValues" dxfId="12" priority="6"/>
  </conditionalFormatting>
  <conditionalFormatting sqref="B44">
    <cfRule type="duplicateValues" dxfId="11" priority="7"/>
  </conditionalFormatting>
  <conditionalFormatting sqref="B44">
    <cfRule type="duplicateValues" dxfId="10" priority="3"/>
    <cfRule type="duplicateValues" dxfId="9" priority="4"/>
    <cfRule type="duplicateValues" dxfId="8" priority="5"/>
  </conditionalFormatting>
  <conditionalFormatting sqref="E44">
    <cfRule type="duplicateValues" dxfId="7" priority="8"/>
  </conditionalFormatting>
  <conditionalFormatting sqref="B44">
    <cfRule type="duplicateValues" dxfId="6" priority="2"/>
  </conditionalFormatting>
  <conditionalFormatting sqref="B44">
    <cfRule type="duplicateValues" dxfId="5" priority="9"/>
  </conditionalFormatting>
  <conditionalFormatting sqref="B44">
    <cfRule type="duplicateValues" dxfId="4" priority="10"/>
    <cfRule type="duplicateValues" dxfId="3" priority="11"/>
    <cfRule type="duplicateValues" dxfId="2" priority="12"/>
  </conditionalFormatting>
  <conditionalFormatting sqref="E44">
    <cfRule type="duplicateValues" dxfId="1" priority="13"/>
  </conditionalFormatting>
  <conditionalFormatting sqref="B4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2"/>
  <sheetViews>
    <sheetView zoomScale="110" zoomScaleNormal="110" workbookViewId="0">
      <selection activeCell="B431" sqref="B431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8">
        <v>581</v>
      </c>
      <c r="B430" s="108" t="s">
        <v>1606</v>
      </c>
      <c r="C430" s="108" t="s">
        <v>1275</v>
      </c>
    </row>
    <row r="431" spans="1:3" x14ac:dyDescent="0.25">
      <c r="A431" s="40">
        <v>582</v>
      </c>
      <c r="B431" s="40" t="s">
        <v>2491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9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75" x14ac:dyDescent="0.25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75" x14ac:dyDescent="0.25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75" x14ac:dyDescent="0.25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75" x14ac:dyDescent="0.25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75" x14ac:dyDescent="0.25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75" x14ac:dyDescent="0.25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75" x14ac:dyDescent="0.25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75" x14ac:dyDescent="0.25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75" x14ac:dyDescent="0.25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75" x14ac:dyDescent="0.25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75" x14ac:dyDescent="0.25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75" x14ac:dyDescent="0.25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75" x14ac:dyDescent="0.25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75" x14ac:dyDescent="0.25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75" x14ac:dyDescent="0.25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75" x14ac:dyDescent="0.25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75" x14ac:dyDescent="0.25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75" x14ac:dyDescent="0.25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215" priority="119152"/>
  </conditionalFormatting>
  <conditionalFormatting sqref="A7:A11">
    <cfRule type="duplicateValues" dxfId="214" priority="119156"/>
    <cfRule type="duplicateValues" dxfId="213" priority="119157"/>
  </conditionalFormatting>
  <conditionalFormatting sqref="A7:A11">
    <cfRule type="duplicateValues" dxfId="212" priority="119160"/>
    <cfRule type="duplicateValues" dxfId="211" priority="119161"/>
  </conditionalFormatting>
  <conditionalFormatting sqref="B37:B39">
    <cfRule type="duplicateValues" dxfId="210" priority="219"/>
    <cfRule type="duplicateValues" dxfId="209" priority="220"/>
  </conditionalFormatting>
  <conditionalFormatting sqref="B37:B39">
    <cfRule type="duplicateValues" dxfId="208" priority="218"/>
  </conditionalFormatting>
  <conditionalFormatting sqref="B37:B39">
    <cfRule type="duplicateValues" dxfId="207" priority="217"/>
  </conditionalFormatting>
  <conditionalFormatting sqref="B37:B39">
    <cfRule type="duplicateValues" dxfId="206" priority="215"/>
    <cfRule type="duplicateValues" dxfId="205" priority="216"/>
  </conditionalFormatting>
  <conditionalFormatting sqref="B3">
    <cfRule type="duplicateValues" dxfId="204" priority="193"/>
    <cfRule type="duplicateValues" dxfId="203" priority="194"/>
  </conditionalFormatting>
  <conditionalFormatting sqref="B3">
    <cfRule type="duplicateValues" dxfId="202" priority="192"/>
  </conditionalFormatting>
  <conditionalFormatting sqref="B3">
    <cfRule type="duplicateValues" dxfId="201" priority="191"/>
  </conditionalFormatting>
  <conditionalFormatting sqref="B3">
    <cfRule type="duplicateValues" dxfId="200" priority="189"/>
    <cfRule type="duplicateValues" dxfId="199" priority="190"/>
  </conditionalFormatting>
  <conditionalFormatting sqref="A4:A6">
    <cfRule type="duplicateValues" dxfId="198" priority="188"/>
  </conditionalFormatting>
  <conditionalFormatting sqref="A4:A6">
    <cfRule type="duplicateValues" dxfId="197" priority="186"/>
    <cfRule type="duplicateValues" dxfId="196" priority="187"/>
  </conditionalFormatting>
  <conditionalFormatting sqref="A4:A6">
    <cfRule type="duplicateValues" dxfId="195" priority="184"/>
    <cfRule type="duplicateValues" dxfId="194" priority="185"/>
  </conditionalFormatting>
  <conditionalFormatting sqref="A3:A6">
    <cfRule type="duplicateValues" dxfId="193" priority="165"/>
  </conditionalFormatting>
  <conditionalFormatting sqref="A3:A6">
    <cfRule type="duplicateValues" dxfId="192" priority="163"/>
    <cfRule type="duplicateValues" dxfId="191" priority="164"/>
  </conditionalFormatting>
  <conditionalFormatting sqref="A3:A6">
    <cfRule type="duplicateValues" dxfId="190" priority="161"/>
    <cfRule type="duplicateValues" dxfId="189" priority="162"/>
  </conditionalFormatting>
  <conditionalFormatting sqref="B4:B6">
    <cfRule type="duplicateValues" dxfId="188" priority="158"/>
    <cfRule type="duplicateValues" dxfId="187" priority="159"/>
  </conditionalFormatting>
  <conditionalFormatting sqref="B4:B6">
    <cfRule type="duplicateValues" dxfId="186" priority="157"/>
  </conditionalFormatting>
  <conditionalFormatting sqref="B4:B6">
    <cfRule type="duplicateValues" dxfId="185" priority="156"/>
  </conditionalFormatting>
  <conditionalFormatting sqref="B4:B6">
    <cfRule type="duplicateValues" dxfId="184" priority="154"/>
    <cfRule type="duplicateValues" dxfId="183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11.15079861111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82" priority="51"/>
  </conditionalFormatting>
  <conditionalFormatting sqref="E9:E1048576 E1:E2">
    <cfRule type="duplicateValues" dxfId="181" priority="99232"/>
  </conditionalFormatting>
  <conditionalFormatting sqref="E4">
    <cfRule type="duplicateValues" dxfId="180" priority="44"/>
  </conditionalFormatting>
  <conditionalFormatting sqref="E5:E8">
    <cfRule type="duplicateValues" dxfId="179" priority="42"/>
  </conditionalFormatting>
  <conditionalFormatting sqref="B12">
    <cfRule type="duplicateValues" dxfId="178" priority="16"/>
    <cfRule type="duplicateValues" dxfId="177" priority="17"/>
    <cfRule type="duplicateValues" dxfId="176" priority="18"/>
  </conditionalFormatting>
  <conditionalFormatting sqref="B12">
    <cfRule type="duplicateValues" dxfId="175" priority="15"/>
  </conditionalFormatting>
  <conditionalFormatting sqref="B12">
    <cfRule type="duplicateValues" dxfId="174" priority="13"/>
    <cfRule type="duplicateValues" dxfId="173" priority="14"/>
  </conditionalFormatting>
  <conditionalFormatting sqref="B12">
    <cfRule type="duplicateValues" dxfId="172" priority="10"/>
    <cfRule type="duplicateValues" dxfId="171" priority="11"/>
    <cfRule type="duplicateValues" dxfId="170" priority="12"/>
  </conditionalFormatting>
  <conditionalFormatting sqref="B12">
    <cfRule type="duplicateValues" dxfId="169" priority="9"/>
  </conditionalFormatting>
  <conditionalFormatting sqref="B12">
    <cfRule type="duplicateValues" dxfId="168" priority="7"/>
    <cfRule type="duplicateValues" dxfId="167" priority="8"/>
  </conditionalFormatting>
  <conditionalFormatting sqref="B12">
    <cfRule type="duplicateValues" dxfId="166" priority="6"/>
  </conditionalFormatting>
  <conditionalFormatting sqref="B12">
    <cfRule type="duplicateValues" dxfId="165" priority="3"/>
    <cfRule type="duplicateValues" dxfId="164" priority="4"/>
    <cfRule type="duplicateValues" dxfId="163" priority="5"/>
  </conditionalFormatting>
  <conditionalFormatting sqref="B12">
    <cfRule type="duplicateValues" dxfId="162" priority="2"/>
  </conditionalFormatting>
  <conditionalFormatting sqref="B12">
    <cfRule type="duplicateValues" dxfId="16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0"/>
  <sheetViews>
    <sheetView topLeftCell="A734" zoomScaleNormal="100" workbookViewId="0">
      <selection activeCell="F458" sqref="F458:O45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2021-01-12T03:07:58Z</dcterms:modified>
</cp:coreProperties>
</file>