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2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REPORTE!$A$4:$Q$103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6" i="1" l="1"/>
  <c r="A137" i="1"/>
  <c r="A138" i="1"/>
  <c r="A139" i="1"/>
  <c r="A140" i="1"/>
  <c r="A141" i="1"/>
  <c r="A142" i="1"/>
  <c r="A143" i="1"/>
  <c r="A144" i="1"/>
  <c r="A145" i="1"/>
  <c r="A146" i="1"/>
  <c r="A147" i="1"/>
  <c r="A148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B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B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B45" i="16"/>
  <c r="A59" i="16" s="1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B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C8" i="16"/>
  <c r="A8" i="16"/>
  <c r="A42" i="1" l="1"/>
  <c r="A15" i="1"/>
  <c r="A67" i="1"/>
  <c r="A63" i="1"/>
  <c r="A80" i="1"/>
  <c r="A134" i="1"/>
  <c r="A68" i="1"/>
  <c r="F42" i="1"/>
  <c r="G42" i="1"/>
  <c r="H42" i="1"/>
  <c r="I42" i="1"/>
  <c r="J42" i="1"/>
  <c r="K42" i="1"/>
  <c r="F15" i="1"/>
  <c r="G15" i="1"/>
  <c r="H15" i="1"/>
  <c r="I15" i="1"/>
  <c r="J15" i="1"/>
  <c r="K15" i="1"/>
  <c r="F67" i="1"/>
  <c r="G67" i="1"/>
  <c r="H67" i="1"/>
  <c r="I67" i="1"/>
  <c r="J67" i="1"/>
  <c r="K67" i="1"/>
  <c r="F63" i="1"/>
  <c r="G63" i="1"/>
  <c r="H63" i="1"/>
  <c r="I63" i="1"/>
  <c r="J63" i="1"/>
  <c r="K63" i="1"/>
  <c r="F80" i="1"/>
  <c r="G80" i="1"/>
  <c r="H80" i="1"/>
  <c r="I80" i="1"/>
  <c r="J80" i="1"/>
  <c r="K80" i="1"/>
  <c r="F134" i="1"/>
  <c r="G134" i="1"/>
  <c r="H134" i="1"/>
  <c r="I134" i="1"/>
  <c r="J134" i="1"/>
  <c r="K134" i="1"/>
  <c r="F68" i="1"/>
  <c r="G68" i="1"/>
  <c r="H68" i="1"/>
  <c r="I68" i="1"/>
  <c r="J68" i="1"/>
  <c r="K68" i="1"/>
  <c r="A69" i="1"/>
  <c r="A70" i="1"/>
  <c r="F69" i="1"/>
  <c r="G69" i="1"/>
  <c r="H69" i="1"/>
  <c r="I69" i="1"/>
  <c r="J69" i="1"/>
  <c r="K69" i="1"/>
  <c r="F70" i="1"/>
  <c r="G70" i="1"/>
  <c r="H70" i="1"/>
  <c r="I70" i="1"/>
  <c r="J70" i="1"/>
  <c r="K70" i="1"/>
  <c r="A105" i="1"/>
  <c r="A72" i="1"/>
  <c r="A64" i="1"/>
  <c r="A31" i="1"/>
  <c r="A30" i="1"/>
  <c r="A6" i="1"/>
  <c r="A89" i="1"/>
  <c r="A20" i="1"/>
  <c r="A100" i="1"/>
  <c r="A65" i="1"/>
  <c r="A61" i="1"/>
  <c r="A57" i="1"/>
  <c r="A26" i="1"/>
  <c r="A24" i="1"/>
  <c r="A19" i="1"/>
  <c r="A90" i="1"/>
  <c r="A119" i="1"/>
  <c r="A106" i="1"/>
  <c r="A37" i="1"/>
  <c r="A22" i="1"/>
  <c r="F105" i="1"/>
  <c r="G105" i="1"/>
  <c r="H105" i="1"/>
  <c r="I105" i="1"/>
  <c r="J105" i="1"/>
  <c r="K105" i="1"/>
  <c r="F72" i="1"/>
  <c r="G72" i="1"/>
  <c r="H72" i="1"/>
  <c r="I72" i="1"/>
  <c r="J72" i="1"/>
  <c r="K72" i="1"/>
  <c r="F64" i="1"/>
  <c r="G64" i="1"/>
  <c r="H64" i="1"/>
  <c r="I64" i="1"/>
  <c r="J64" i="1"/>
  <c r="K64" i="1"/>
  <c r="F31" i="1"/>
  <c r="G31" i="1"/>
  <c r="H31" i="1"/>
  <c r="I31" i="1"/>
  <c r="J31" i="1"/>
  <c r="K31" i="1"/>
  <c r="F30" i="1"/>
  <c r="G30" i="1"/>
  <c r="H30" i="1"/>
  <c r="I30" i="1"/>
  <c r="J30" i="1"/>
  <c r="K30" i="1"/>
  <c r="F6" i="1"/>
  <c r="G6" i="1"/>
  <c r="H6" i="1"/>
  <c r="I6" i="1"/>
  <c r="J6" i="1"/>
  <c r="K6" i="1"/>
  <c r="F89" i="1"/>
  <c r="G89" i="1"/>
  <c r="H89" i="1"/>
  <c r="I89" i="1"/>
  <c r="J89" i="1"/>
  <c r="K89" i="1"/>
  <c r="F20" i="1"/>
  <c r="G20" i="1"/>
  <c r="H20" i="1"/>
  <c r="I20" i="1"/>
  <c r="J20" i="1"/>
  <c r="K20" i="1"/>
  <c r="F100" i="1"/>
  <c r="G100" i="1"/>
  <c r="H100" i="1"/>
  <c r="I100" i="1"/>
  <c r="J100" i="1"/>
  <c r="K100" i="1"/>
  <c r="F65" i="1"/>
  <c r="G65" i="1"/>
  <c r="H65" i="1"/>
  <c r="I65" i="1"/>
  <c r="J65" i="1"/>
  <c r="K65" i="1"/>
  <c r="F61" i="1"/>
  <c r="G61" i="1"/>
  <c r="H61" i="1"/>
  <c r="I61" i="1"/>
  <c r="J61" i="1"/>
  <c r="K61" i="1"/>
  <c r="F57" i="1"/>
  <c r="G57" i="1"/>
  <c r="H57" i="1"/>
  <c r="I57" i="1"/>
  <c r="J57" i="1"/>
  <c r="K57" i="1"/>
  <c r="F26" i="1"/>
  <c r="G26" i="1"/>
  <c r="H26" i="1"/>
  <c r="I26" i="1"/>
  <c r="J26" i="1"/>
  <c r="K26" i="1"/>
  <c r="F24" i="1"/>
  <c r="G24" i="1"/>
  <c r="H24" i="1"/>
  <c r="I24" i="1"/>
  <c r="J24" i="1"/>
  <c r="K24" i="1"/>
  <c r="F19" i="1"/>
  <c r="G19" i="1"/>
  <c r="H19" i="1"/>
  <c r="I19" i="1"/>
  <c r="J19" i="1"/>
  <c r="K19" i="1"/>
  <c r="F90" i="1"/>
  <c r="G90" i="1"/>
  <c r="H90" i="1"/>
  <c r="I90" i="1"/>
  <c r="J90" i="1"/>
  <c r="K90" i="1"/>
  <c r="F119" i="1"/>
  <c r="G119" i="1"/>
  <c r="H119" i="1"/>
  <c r="I119" i="1"/>
  <c r="J119" i="1"/>
  <c r="K119" i="1"/>
  <c r="F106" i="1"/>
  <c r="G106" i="1"/>
  <c r="H106" i="1"/>
  <c r="I106" i="1"/>
  <c r="J106" i="1"/>
  <c r="K106" i="1"/>
  <c r="F37" i="1"/>
  <c r="G37" i="1"/>
  <c r="H37" i="1"/>
  <c r="I37" i="1"/>
  <c r="J37" i="1"/>
  <c r="K37" i="1"/>
  <c r="F22" i="1"/>
  <c r="G22" i="1"/>
  <c r="H22" i="1"/>
  <c r="I22" i="1"/>
  <c r="J22" i="1"/>
  <c r="K22" i="1"/>
  <c r="F93" i="1" l="1"/>
  <c r="G93" i="1"/>
  <c r="H93" i="1"/>
  <c r="I93" i="1"/>
  <c r="J93" i="1"/>
  <c r="K93" i="1"/>
  <c r="A93" i="1"/>
  <c r="F86" i="1" l="1"/>
  <c r="G86" i="1"/>
  <c r="H86" i="1"/>
  <c r="I86" i="1"/>
  <c r="J86" i="1"/>
  <c r="K86" i="1"/>
  <c r="F101" i="1"/>
  <c r="G101" i="1"/>
  <c r="H101" i="1"/>
  <c r="I101" i="1"/>
  <c r="J101" i="1"/>
  <c r="K101" i="1"/>
  <c r="A86" i="1"/>
  <c r="A101" i="1"/>
  <c r="K54" i="1"/>
  <c r="J54" i="1"/>
  <c r="I54" i="1"/>
  <c r="H54" i="1"/>
  <c r="G54" i="1"/>
  <c r="F54" i="1"/>
  <c r="K56" i="1"/>
  <c r="J56" i="1"/>
  <c r="I56" i="1"/>
  <c r="H56" i="1"/>
  <c r="G56" i="1"/>
  <c r="F56" i="1"/>
  <c r="K96" i="1"/>
  <c r="J96" i="1"/>
  <c r="I96" i="1"/>
  <c r="H96" i="1"/>
  <c r="G96" i="1"/>
  <c r="F96" i="1"/>
  <c r="A54" i="1"/>
  <c r="A56" i="1"/>
  <c r="A96" i="1"/>
  <c r="F116" i="1"/>
  <c r="G116" i="1"/>
  <c r="H116" i="1"/>
  <c r="I116" i="1"/>
  <c r="J116" i="1"/>
  <c r="K116" i="1"/>
  <c r="F127" i="1"/>
  <c r="G127" i="1"/>
  <c r="H127" i="1"/>
  <c r="I127" i="1"/>
  <c r="J127" i="1"/>
  <c r="K127" i="1"/>
  <c r="F46" i="1"/>
  <c r="G46" i="1"/>
  <c r="H46" i="1"/>
  <c r="I46" i="1"/>
  <c r="J46" i="1"/>
  <c r="K46" i="1"/>
  <c r="F18" i="1"/>
  <c r="G18" i="1"/>
  <c r="H18" i="1"/>
  <c r="I18" i="1"/>
  <c r="J18" i="1"/>
  <c r="K18" i="1"/>
  <c r="F132" i="1"/>
  <c r="G132" i="1"/>
  <c r="H132" i="1"/>
  <c r="I132" i="1"/>
  <c r="J132" i="1"/>
  <c r="K132" i="1"/>
  <c r="F39" i="1"/>
  <c r="G39" i="1"/>
  <c r="H39" i="1"/>
  <c r="I39" i="1"/>
  <c r="J39" i="1"/>
  <c r="K39" i="1"/>
  <c r="F32" i="1"/>
  <c r="G32" i="1"/>
  <c r="H32" i="1"/>
  <c r="I32" i="1"/>
  <c r="J32" i="1"/>
  <c r="K32" i="1"/>
  <c r="F45" i="1"/>
  <c r="G45" i="1"/>
  <c r="H45" i="1"/>
  <c r="I45" i="1"/>
  <c r="J45" i="1"/>
  <c r="K45" i="1"/>
  <c r="F13" i="1"/>
  <c r="G13" i="1"/>
  <c r="H13" i="1"/>
  <c r="I13" i="1"/>
  <c r="J13" i="1"/>
  <c r="K13" i="1"/>
  <c r="F51" i="1"/>
  <c r="G51" i="1"/>
  <c r="H51" i="1"/>
  <c r="I51" i="1"/>
  <c r="J51" i="1"/>
  <c r="K51" i="1"/>
  <c r="F104" i="1"/>
  <c r="G104" i="1"/>
  <c r="H104" i="1"/>
  <c r="I104" i="1"/>
  <c r="J104" i="1"/>
  <c r="K104" i="1"/>
  <c r="F112" i="1"/>
  <c r="G112" i="1"/>
  <c r="H112" i="1"/>
  <c r="I112" i="1"/>
  <c r="J112" i="1"/>
  <c r="K112" i="1"/>
  <c r="F120" i="1"/>
  <c r="G120" i="1"/>
  <c r="H120" i="1"/>
  <c r="I120" i="1"/>
  <c r="J120" i="1"/>
  <c r="K120" i="1"/>
  <c r="F59" i="1"/>
  <c r="G59" i="1"/>
  <c r="H59" i="1"/>
  <c r="I59" i="1"/>
  <c r="J59" i="1"/>
  <c r="K59" i="1"/>
  <c r="F115" i="1"/>
  <c r="G115" i="1"/>
  <c r="H115" i="1"/>
  <c r="I115" i="1"/>
  <c r="J115" i="1"/>
  <c r="K115" i="1"/>
  <c r="F33" i="1"/>
  <c r="G33" i="1"/>
  <c r="H33" i="1"/>
  <c r="I33" i="1"/>
  <c r="J33" i="1"/>
  <c r="K33" i="1"/>
  <c r="F10" i="1"/>
  <c r="G10" i="1"/>
  <c r="H10" i="1"/>
  <c r="I10" i="1"/>
  <c r="J10" i="1"/>
  <c r="K10" i="1"/>
  <c r="F34" i="1"/>
  <c r="G34" i="1"/>
  <c r="H34" i="1"/>
  <c r="I34" i="1"/>
  <c r="J34" i="1"/>
  <c r="K34" i="1"/>
  <c r="F60" i="1"/>
  <c r="G60" i="1"/>
  <c r="H60" i="1"/>
  <c r="I60" i="1"/>
  <c r="J60" i="1"/>
  <c r="K60" i="1"/>
  <c r="F62" i="1"/>
  <c r="G62" i="1"/>
  <c r="H62" i="1"/>
  <c r="I62" i="1"/>
  <c r="J62" i="1"/>
  <c r="K62" i="1"/>
  <c r="F38" i="1"/>
  <c r="G38" i="1"/>
  <c r="H38" i="1"/>
  <c r="I38" i="1"/>
  <c r="J38" i="1"/>
  <c r="K38" i="1"/>
  <c r="F11" i="1"/>
  <c r="G11" i="1"/>
  <c r="H11" i="1"/>
  <c r="I11" i="1"/>
  <c r="J11" i="1"/>
  <c r="K11" i="1"/>
  <c r="F103" i="1"/>
  <c r="G103" i="1"/>
  <c r="H103" i="1"/>
  <c r="I103" i="1"/>
  <c r="J103" i="1"/>
  <c r="K103" i="1"/>
  <c r="F23" i="1"/>
  <c r="G23" i="1"/>
  <c r="H23" i="1"/>
  <c r="I23" i="1"/>
  <c r="J23" i="1"/>
  <c r="K23" i="1"/>
  <c r="F94" i="1"/>
  <c r="G94" i="1"/>
  <c r="H94" i="1"/>
  <c r="I94" i="1"/>
  <c r="J94" i="1"/>
  <c r="K94" i="1"/>
  <c r="F8" i="1"/>
  <c r="G8" i="1"/>
  <c r="H8" i="1"/>
  <c r="I8" i="1"/>
  <c r="J8" i="1"/>
  <c r="K8" i="1"/>
  <c r="F97" i="1"/>
  <c r="G97" i="1"/>
  <c r="H97" i="1"/>
  <c r="I97" i="1"/>
  <c r="J97" i="1"/>
  <c r="K97" i="1"/>
  <c r="A116" i="1"/>
  <c r="A127" i="1"/>
  <c r="A46" i="1"/>
  <c r="A18" i="1"/>
  <c r="A132" i="1"/>
  <c r="A39" i="1"/>
  <c r="A32" i="1"/>
  <c r="A45" i="1"/>
  <c r="A13" i="1"/>
  <c r="A51" i="1"/>
  <c r="A104" i="1"/>
  <c r="A112" i="1"/>
  <c r="A120" i="1"/>
  <c r="A59" i="1"/>
  <c r="A115" i="1"/>
  <c r="A33" i="1"/>
  <c r="A10" i="1"/>
  <c r="A34" i="1"/>
  <c r="A60" i="1"/>
  <c r="A62" i="1"/>
  <c r="A38" i="1"/>
  <c r="A11" i="1"/>
  <c r="A103" i="1"/>
  <c r="A23" i="1"/>
  <c r="A94" i="1"/>
  <c r="A8" i="1"/>
  <c r="A97" i="1"/>
  <c r="F85" i="1"/>
  <c r="G85" i="1"/>
  <c r="H85" i="1"/>
  <c r="I85" i="1"/>
  <c r="J85" i="1"/>
  <c r="K85" i="1"/>
  <c r="A85" i="1"/>
  <c r="G111" i="1" l="1"/>
  <c r="H111" i="1"/>
  <c r="I111" i="1"/>
  <c r="J111" i="1"/>
  <c r="K111" i="1"/>
  <c r="F111" i="1"/>
  <c r="A111" i="1"/>
  <c r="F114" i="1"/>
  <c r="G114" i="1"/>
  <c r="H114" i="1"/>
  <c r="I114" i="1"/>
  <c r="J114" i="1"/>
  <c r="K114" i="1"/>
  <c r="A114" i="1"/>
  <c r="F55" i="1" l="1"/>
  <c r="G55" i="1"/>
  <c r="H55" i="1"/>
  <c r="I55" i="1"/>
  <c r="J55" i="1"/>
  <c r="K55" i="1"/>
  <c r="F52" i="1"/>
  <c r="G52" i="1"/>
  <c r="H52" i="1"/>
  <c r="I52" i="1"/>
  <c r="J52" i="1"/>
  <c r="K52" i="1"/>
  <c r="F53" i="1"/>
  <c r="G53" i="1"/>
  <c r="H53" i="1"/>
  <c r="I53" i="1"/>
  <c r="J53" i="1"/>
  <c r="K53" i="1"/>
  <c r="A55" i="1"/>
  <c r="A52" i="1"/>
  <c r="A53" i="1"/>
  <c r="F40" i="1" l="1"/>
  <c r="G40" i="1"/>
  <c r="H40" i="1"/>
  <c r="I40" i="1"/>
  <c r="J40" i="1"/>
  <c r="K40" i="1"/>
  <c r="F128" i="1"/>
  <c r="G128" i="1"/>
  <c r="H128" i="1"/>
  <c r="I128" i="1"/>
  <c r="J128" i="1"/>
  <c r="K128" i="1"/>
  <c r="A40" i="1"/>
  <c r="A128" i="1"/>
  <c r="G118" i="1"/>
  <c r="H118" i="1"/>
  <c r="I118" i="1"/>
  <c r="J118" i="1"/>
  <c r="K118" i="1"/>
  <c r="G81" i="1"/>
  <c r="H81" i="1"/>
  <c r="I81" i="1"/>
  <c r="J81" i="1"/>
  <c r="K81" i="1"/>
  <c r="G78" i="1"/>
  <c r="H78" i="1"/>
  <c r="I78" i="1"/>
  <c r="J78" i="1"/>
  <c r="K78" i="1"/>
  <c r="G123" i="1"/>
  <c r="H123" i="1"/>
  <c r="I123" i="1"/>
  <c r="J123" i="1"/>
  <c r="K123" i="1"/>
  <c r="G113" i="1"/>
  <c r="H113" i="1"/>
  <c r="I113" i="1"/>
  <c r="J113" i="1"/>
  <c r="K113" i="1"/>
  <c r="G88" i="1"/>
  <c r="H88" i="1"/>
  <c r="I88" i="1"/>
  <c r="J88" i="1"/>
  <c r="K88" i="1"/>
  <c r="G83" i="1"/>
  <c r="H83" i="1"/>
  <c r="I83" i="1"/>
  <c r="J83" i="1"/>
  <c r="K83" i="1"/>
  <c r="G79" i="1"/>
  <c r="H79" i="1"/>
  <c r="I79" i="1"/>
  <c r="J79" i="1"/>
  <c r="K79" i="1"/>
  <c r="G126" i="1"/>
  <c r="H126" i="1"/>
  <c r="I126" i="1"/>
  <c r="J126" i="1"/>
  <c r="K126" i="1"/>
  <c r="F118" i="1"/>
  <c r="F81" i="1"/>
  <c r="F78" i="1"/>
  <c r="F123" i="1"/>
  <c r="F113" i="1"/>
  <c r="F88" i="1"/>
  <c r="F83" i="1"/>
  <c r="F79" i="1"/>
  <c r="F126" i="1"/>
  <c r="A118" i="1"/>
  <c r="A81" i="1"/>
  <c r="A78" i="1"/>
  <c r="A123" i="1"/>
  <c r="A113" i="1"/>
  <c r="A88" i="1"/>
  <c r="A83" i="1"/>
  <c r="A79" i="1"/>
  <c r="A126" i="1"/>
  <c r="F109" i="1" l="1"/>
  <c r="G109" i="1"/>
  <c r="H109" i="1"/>
  <c r="I109" i="1"/>
  <c r="J109" i="1"/>
  <c r="K109" i="1"/>
  <c r="F82" i="1"/>
  <c r="G82" i="1"/>
  <c r="H82" i="1"/>
  <c r="I82" i="1"/>
  <c r="J82" i="1"/>
  <c r="K82" i="1"/>
  <c r="F12" i="1"/>
  <c r="G12" i="1"/>
  <c r="H12" i="1"/>
  <c r="I12" i="1"/>
  <c r="J12" i="1"/>
  <c r="K12" i="1"/>
  <c r="F7" i="1"/>
  <c r="G7" i="1"/>
  <c r="H7" i="1"/>
  <c r="I7" i="1"/>
  <c r="J7" i="1"/>
  <c r="K7" i="1"/>
  <c r="A91" i="1"/>
  <c r="A98" i="1"/>
  <c r="A21" i="1"/>
  <c r="A29" i="1"/>
  <c r="A109" i="1"/>
  <c r="A82" i="1"/>
  <c r="A12" i="1"/>
  <c r="A7" i="1"/>
  <c r="A92" i="1"/>
  <c r="F92" i="1"/>
  <c r="G92" i="1"/>
  <c r="H92" i="1"/>
  <c r="I92" i="1"/>
  <c r="J92" i="1"/>
  <c r="K92" i="1"/>
  <c r="F29" i="1" l="1"/>
  <c r="G29" i="1"/>
  <c r="H29" i="1"/>
  <c r="I29" i="1"/>
  <c r="J29" i="1"/>
  <c r="K29" i="1"/>
  <c r="F21" i="1"/>
  <c r="G21" i="1"/>
  <c r="H21" i="1"/>
  <c r="I21" i="1"/>
  <c r="J21" i="1"/>
  <c r="K21" i="1"/>
  <c r="A121" i="1" l="1"/>
  <c r="A124" i="1"/>
  <c r="A95" i="1"/>
  <c r="F98" i="1"/>
  <c r="G98" i="1"/>
  <c r="H98" i="1"/>
  <c r="I98" i="1"/>
  <c r="J98" i="1"/>
  <c r="K98" i="1"/>
  <c r="F91" i="1"/>
  <c r="G91" i="1"/>
  <c r="H91" i="1"/>
  <c r="I91" i="1"/>
  <c r="J91" i="1"/>
  <c r="K91" i="1"/>
  <c r="F121" i="1"/>
  <c r="G121" i="1"/>
  <c r="H121" i="1"/>
  <c r="I121" i="1"/>
  <c r="J121" i="1"/>
  <c r="K121" i="1"/>
  <c r="F124" i="1"/>
  <c r="G124" i="1"/>
  <c r="H124" i="1"/>
  <c r="I124" i="1"/>
  <c r="J124" i="1"/>
  <c r="K124" i="1"/>
  <c r="F95" i="1"/>
  <c r="G95" i="1"/>
  <c r="H95" i="1"/>
  <c r="I95" i="1"/>
  <c r="J95" i="1"/>
  <c r="K95" i="1"/>
  <c r="F107" i="1"/>
  <c r="G107" i="1"/>
  <c r="H107" i="1"/>
  <c r="I107" i="1"/>
  <c r="J107" i="1"/>
  <c r="K107" i="1"/>
  <c r="A107" i="1" l="1"/>
  <c r="F16" i="1" l="1"/>
  <c r="G16" i="1"/>
  <c r="H16" i="1"/>
  <c r="I16" i="1"/>
  <c r="J16" i="1"/>
  <c r="K16" i="1"/>
  <c r="F48" i="1"/>
  <c r="G48" i="1"/>
  <c r="H48" i="1"/>
  <c r="I48" i="1"/>
  <c r="J48" i="1"/>
  <c r="K48" i="1"/>
  <c r="F66" i="1"/>
  <c r="G66" i="1"/>
  <c r="H66" i="1"/>
  <c r="I66" i="1"/>
  <c r="J66" i="1"/>
  <c r="K66" i="1"/>
  <c r="F75" i="1"/>
  <c r="G75" i="1"/>
  <c r="H75" i="1"/>
  <c r="I75" i="1"/>
  <c r="J75" i="1"/>
  <c r="K75" i="1"/>
  <c r="F74" i="1"/>
  <c r="G74" i="1"/>
  <c r="H74" i="1"/>
  <c r="I74" i="1"/>
  <c r="J74" i="1"/>
  <c r="K74" i="1"/>
  <c r="F77" i="1"/>
  <c r="G77" i="1"/>
  <c r="H77" i="1"/>
  <c r="I77" i="1"/>
  <c r="J77" i="1"/>
  <c r="K77" i="1"/>
  <c r="F87" i="1"/>
  <c r="G87" i="1"/>
  <c r="H87" i="1"/>
  <c r="I87" i="1"/>
  <c r="J87" i="1"/>
  <c r="K87" i="1"/>
  <c r="F125" i="1"/>
  <c r="G125" i="1"/>
  <c r="H125" i="1"/>
  <c r="I125" i="1"/>
  <c r="J125" i="1"/>
  <c r="K125" i="1"/>
  <c r="F133" i="1"/>
  <c r="G133" i="1"/>
  <c r="H133" i="1"/>
  <c r="I133" i="1"/>
  <c r="J133" i="1"/>
  <c r="K133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5" i="1"/>
  <c r="G135" i="1"/>
  <c r="H135" i="1"/>
  <c r="I135" i="1"/>
  <c r="J135" i="1"/>
  <c r="K135" i="1"/>
  <c r="A16" i="1"/>
  <c r="A48" i="1"/>
  <c r="A66" i="1"/>
  <c r="A75" i="1"/>
  <c r="A74" i="1"/>
  <c r="A77" i="1"/>
  <c r="A87" i="1"/>
  <c r="A125" i="1"/>
  <c r="A133" i="1"/>
  <c r="A130" i="1"/>
  <c r="A131" i="1"/>
  <c r="A135" i="1"/>
  <c r="F110" i="1" l="1"/>
  <c r="G110" i="1"/>
  <c r="H110" i="1"/>
  <c r="I110" i="1"/>
  <c r="J110" i="1"/>
  <c r="K110" i="1"/>
  <c r="F27" i="1"/>
  <c r="G27" i="1"/>
  <c r="H27" i="1"/>
  <c r="I27" i="1"/>
  <c r="J27" i="1"/>
  <c r="K27" i="1"/>
  <c r="F49" i="1"/>
  <c r="G49" i="1"/>
  <c r="H49" i="1"/>
  <c r="I49" i="1"/>
  <c r="J49" i="1"/>
  <c r="K49" i="1"/>
  <c r="F102" i="1"/>
  <c r="G102" i="1"/>
  <c r="H102" i="1"/>
  <c r="I102" i="1"/>
  <c r="J102" i="1"/>
  <c r="K102" i="1"/>
  <c r="A110" i="1"/>
  <c r="A27" i="1"/>
  <c r="A49" i="1"/>
  <c r="A102" i="1"/>
  <c r="F25" i="1" l="1"/>
  <c r="G25" i="1"/>
  <c r="H25" i="1"/>
  <c r="I25" i="1"/>
  <c r="J25" i="1"/>
  <c r="K25" i="1"/>
  <c r="F17" i="1"/>
  <c r="G17" i="1"/>
  <c r="H17" i="1"/>
  <c r="I17" i="1"/>
  <c r="J17" i="1"/>
  <c r="K17" i="1"/>
  <c r="F9" i="1"/>
  <c r="G9" i="1"/>
  <c r="H9" i="1"/>
  <c r="I9" i="1"/>
  <c r="J9" i="1"/>
  <c r="K9" i="1"/>
  <c r="F129" i="1"/>
  <c r="G129" i="1"/>
  <c r="H129" i="1"/>
  <c r="I129" i="1"/>
  <c r="J129" i="1"/>
  <c r="K129" i="1"/>
  <c r="F50" i="1"/>
  <c r="G50" i="1"/>
  <c r="H50" i="1"/>
  <c r="I50" i="1"/>
  <c r="J50" i="1"/>
  <c r="K50" i="1"/>
  <c r="A25" i="1"/>
  <c r="A17" i="1"/>
  <c r="A9" i="1"/>
  <c r="A129" i="1"/>
  <c r="A50" i="1"/>
  <c r="F5" i="1"/>
  <c r="G5" i="1"/>
  <c r="H5" i="1"/>
  <c r="I5" i="1"/>
  <c r="J5" i="1"/>
  <c r="K5" i="1"/>
  <c r="F58" i="1"/>
  <c r="G58" i="1"/>
  <c r="H58" i="1"/>
  <c r="I58" i="1"/>
  <c r="J58" i="1"/>
  <c r="K58" i="1"/>
  <c r="F47" i="1"/>
  <c r="G47" i="1"/>
  <c r="H47" i="1"/>
  <c r="I47" i="1"/>
  <c r="J47" i="1"/>
  <c r="K47" i="1"/>
  <c r="F84" i="1"/>
  <c r="G84" i="1"/>
  <c r="H84" i="1"/>
  <c r="I84" i="1"/>
  <c r="J84" i="1"/>
  <c r="K84" i="1"/>
  <c r="A5" i="1"/>
  <c r="A58" i="1"/>
  <c r="A47" i="1"/>
  <c r="A84" i="1"/>
  <c r="A14" i="1" l="1"/>
  <c r="A117" i="1"/>
  <c r="F14" i="1"/>
  <c r="G14" i="1"/>
  <c r="H14" i="1"/>
  <c r="I14" i="1"/>
  <c r="J14" i="1"/>
  <c r="K14" i="1"/>
  <c r="F117" i="1"/>
  <c r="G117" i="1"/>
  <c r="H117" i="1"/>
  <c r="I117" i="1"/>
  <c r="J117" i="1"/>
  <c r="K117" i="1"/>
  <c r="A99" i="1" l="1"/>
  <c r="F99" i="1"/>
  <c r="G99" i="1"/>
  <c r="H99" i="1"/>
  <c r="I99" i="1"/>
  <c r="J99" i="1"/>
  <c r="K99" i="1"/>
  <c r="A73" i="1" l="1"/>
  <c r="A41" i="1"/>
  <c r="F73" i="1"/>
  <c r="G73" i="1"/>
  <c r="H73" i="1"/>
  <c r="I73" i="1"/>
  <c r="J73" i="1"/>
  <c r="K73" i="1"/>
  <c r="F41" i="1"/>
  <c r="G41" i="1"/>
  <c r="H41" i="1"/>
  <c r="I41" i="1"/>
  <c r="J41" i="1"/>
  <c r="K41" i="1"/>
  <c r="A71" i="1" l="1"/>
  <c r="F71" i="1"/>
  <c r="G71" i="1"/>
  <c r="H71" i="1"/>
  <c r="I71" i="1"/>
  <c r="J71" i="1"/>
  <c r="K71" i="1"/>
  <c r="A43" i="1" l="1"/>
  <c r="F43" i="1"/>
  <c r="G43" i="1"/>
  <c r="H43" i="1"/>
  <c r="I43" i="1"/>
  <c r="J43" i="1"/>
  <c r="K43" i="1"/>
  <c r="A108" i="1" l="1"/>
  <c r="F108" i="1"/>
  <c r="G108" i="1"/>
  <c r="H108" i="1"/>
  <c r="I108" i="1"/>
  <c r="J108" i="1"/>
  <c r="K108" i="1"/>
  <c r="F122" i="1" l="1"/>
  <c r="G122" i="1"/>
  <c r="H122" i="1"/>
  <c r="I122" i="1"/>
  <c r="J122" i="1"/>
  <c r="K122" i="1"/>
  <c r="A28" i="1" l="1"/>
  <c r="F28" i="1"/>
  <c r="G28" i="1"/>
  <c r="H28" i="1"/>
  <c r="I28" i="1"/>
  <c r="J28" i="1"/>
  <c r="K28" i="1"/>
  <c r="A122" i="1" l="1"/>
  <c r="A76" i="1" l="1"/>
  <c r="F76" i="1"/>
  <c r="G76" i="1"/>
  <c r="H76" i="1"/>
  <c r="I76" i="1"/>
  <c r="J76" i="1"/>
  <c r="K76" i="1"/>
  <c r="A35" i="1" l="1"/>
  <c r="A44" i="1"/>
  <c r="A36" i="1"/>
  <c r="F35" i="1"/>
  <c r="G35" i="1"/>
  <c r="H35" i="1"/>
  <c r="I35" i="1"/>
  <c r="J35" i="1"/>
  <c r="K35" i="1"/>
  <c r="F44" i="1"/>
  <c r="G44" i="1"/>
  <c r="H44" i="1"/>
  <c r="I44" i="1"/>
  <c r="J44" i="1"/>
  <c r="K44" i="1"/>
  <c r="F36" i="1"/>
  <c r="G36" i="1"/>
  <c r="H36" i="1"/>
  <c r="I36" i="1"/>
  <c r="J36" i="1"/>
  <c r="K36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<sst xmlns="http://schemas.openxmlformats.org/spreadsheetml/2006/main" count="13643" uniqueCount="2635">
  <si>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</si>
  <si>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</si>
  <si>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</si>
  <si>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</si>
  <si>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</si>
  <si>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</si>
  <si>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</si>
  <si>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</si>
  <si>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</si>
  <si>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</si>
  <si>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</si>
  <si>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</si>
  <si>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</si>
  <si>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</si>
  <si>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</si>
  <si>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</si>
  <si>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</si>
  <si>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</si>
  <si>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</si>
  <si>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</si>
  <si>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</si>
  <si>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</si>
  <si>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</si>
  <si>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</si>
  <si>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</si>
  <si>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</si>
  <si>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</si>
  <si>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</si>
  <si>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</si>
  <si>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</si>
  <si>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</si>
  <si>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</si>
  <si>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</si>
  <si>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</si>
  <si>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</si>
  <si>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</si>
  <si>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</si>
  <si>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</si>
  <si>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</si>
  <si>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</si>
  <si>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</si>
  <si>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</si>
  <si>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</si>
  <si>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</si>
  <si>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</si>
  <si>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</si>
  <si>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</si>
  <si>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</si>
  <si>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</si>
  <si>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</si>
  <si>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</si>
  <si>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</si>
  <si>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</si>
  <si>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</si>
  <si>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</si>
  <si>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</si>
  <si>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</si>
  <si>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</si>
  <si>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</si>
  <si>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</si>
  <si>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</si>
  <si>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</si>
  <si>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</si>
  <si>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</si>
  <si>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</si>
  <si>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</si>
  <si>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</si>
  <si>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</si>
  <si>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</si>
  <si>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</si>
  <si>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</si>
  <si>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</si>
  <si>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</si>
  <si>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</si>
  <si>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</si>
  <si>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</si>
  <si>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</si>
  <si>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</si>
  <si>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</si>
  <si>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</si>
  <si>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</si>
  <si>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</si>
  <si>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</si>
  <si>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</si>
  <si>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</si>
  <si>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</si>
  <si>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</si>
  <si>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</si>
  <si>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</si>
  <si>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</si>
  <si>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</si>
  <si>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</si>
  <si>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</si>
  <si>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</si>
  <si>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</si>
  <si>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</si>
  <si>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</si>
  <si>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</si>
  <si>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</si>
  <si>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</si>
  <si>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</si>
  <si>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</si>
  <si>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</si>
  <si>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</si>
  <si>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</si>
  <si>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</si>
  <si>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</si>
  <si>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</si>
  <si>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</si>
  <si>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</si>
  <si>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</si>
  <si>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</si>
  <si>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</si>
  <si>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</si>
  <si>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</si>
  <si>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</si>
  <si>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</si>
  <si>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</si>
  <si>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</si>
  <si>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</si>
  <si>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</si>
  <si>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</si>
  <si>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</si>
  <si>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</si>
  <si>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</si>
  <si>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</si>
  <si>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</si>
  <si>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</si>
  <si>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</si>
  <si>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</si>
  <si>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</si>
  <si>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</si>
  <si>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</si>
  <si>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</si>
  <si>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</si>
  <si>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</si>
  <si>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</si>
  <si>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</si>
  <si>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</si>
  <si>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</si>
  <si>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</si>
  <si>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</si>
  <si>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</si>
  <si>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</si>
  <si>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</si>
  <si>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</si>
  <si>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</si>
  <si>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</si>
  <si>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</si>
  <si>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</si>
  <si>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</si>
  <si>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</si>
  <si>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</si>
  <si>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</si>
  <si>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</si>
  <si>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</si>
  <si>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</si>
  <si>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</si>
  <si>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</si>
  <si>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</si>
  <si>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</si>
  <si>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</si>
  <si>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</si>
  <si>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</si>
  <si>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</si>
  <si>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</si>
  <si>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</si>
  <si>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</si>
  <si>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</si>
  <si>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</si>
  <si>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</si>
  <si>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</si>
  <si>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</si>
  <si>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</si>
  <si>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</si>
  <si>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</si>
  <si>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</si>
  <si>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</si>
  <si>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</si>
  <si>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</si>
  <si>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</si>
  <si>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</si>
  <si>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</si>
  <si>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</si>
  <si>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</si>
  <si>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</si>
  <si>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</si>
  <si>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</si>
  <si>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</si>
  <si>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</si>
  <si>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</si>
  <si>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</si>
  <si>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</si>
  <si>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</si>
  <si>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</si>
  <si>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</si>
  <si>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</si>
  <si>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</si>
  <si>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</si>
  <si>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</si>
  <si>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</si>
  <si>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</si>
  <si>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</si>
  <si>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</si>
  <si>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</si>
  <si>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</si>
  <si>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</si>
  <si>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</si>
  <si>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</si>
  <si>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</si>
  <si>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</si>
  <si>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</si>
  <si>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</si>
  <si>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</si>
  <si>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</si>
  <si>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</si>
  <si>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</si>
  <si>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</si>
  <si>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</si>
  <si>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</si>
  <si>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</si>
  <si>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</si>
  <si>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</si>
  <si>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</si>
  <si>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</si>
  <si>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</si>
  <si>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</si>
  <si>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</si>
  <si>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</si>
  <si>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</si>
  <si>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</si>
  <si>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</si>
  <si>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</si>
  <si>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</si>
  <si>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</si>
  <si>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</si>
  <si>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</si>
  <si>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</si>
  <si>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</si>
  <si>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</si>
  <si>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</si>
  <si>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</si>
  <si>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</si>
  <si>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</si>
  <si>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</si>
  <si>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</si>
  <si>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</si>
  <si>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</si>
  <si>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</si>
  <si>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</si>
  <si>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</si>
  <si>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</si>
  <si>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</si>
  <si>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</si>
  <si>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</si>
  <si>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</si>
  <si>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</si>
  <si>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</si>
  <si>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</si>
  <si>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</si>
  <si>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</si>
  <si>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</si>
  <si>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</si>
  <si>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</si>
  <si>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</si>
  <si>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</si>
  <si>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</si>
  <si>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</si>
  <si>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</si>
  <si>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</si>
  <si>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</si>
  <si>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</si>
  <si>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</si>
  <si>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</si>
  <si>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</si>
  <si>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</si>
  <si>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</si>
  <si>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</si>
  <si>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</si>
  <si>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</si>
  <si>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</si>
  <si>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</si>
  <si>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</si>
  <si>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</si>
  <si>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</si>
  <si>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</si>
  <si>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</si>
  <si>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</si>
  <si>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</si>
  <si>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</si>
  <si>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</si>
  <si>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</si>
  <si>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</si>
  <si>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</si>
  <si>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</si>
  <si>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</si>
  <si>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</si>
  <si>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</si>
  <si>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</si>
  <si>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</si>
  <si>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</si>
  <si>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</si>
  <si>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</si>
  <si>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</si>
  <si>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</si>
  <si>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</si>
  <si>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</si>
  <si>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</si>
  <si>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</si>
  <si>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</si>
  <si>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</si>
  <si>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</si>
  <si>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</si>
  <si>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</si>
  <si>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</si>
  <si>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</si>
  <si>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</si>
  <si>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</si>
  <si>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</si>
  <si>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</si>
  <si>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</si>
  <si>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</si>
  <si>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</si>
  <si>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</si>
  <si>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</si>
  <si>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</si>
  <si>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</si>
  <si>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</si>
  <si>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</si>
  <si>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</si>
  <si>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</si>
  <si>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</si>
  <si>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</si>
  <si>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</si>
  <si>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</si>
  <si>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</si>
  <si>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</si>
  <si>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</si>
  <si>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</si>
  <si>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</si>
  <si>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</si>
  <si>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</si>
  <si>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</si>
  <si>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</si>
  <si>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</si>
  <si>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</si>
  <si>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</si>
  <si>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</si>
  <si>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</si>
  <si>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</si>
  <si>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</si>
  <si>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</si>
  <si>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</si>
  <si>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</si>
  <si>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</si>
  <si>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</si>
  <si>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</si>
  <si>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</si>
  <si>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</si>
  <si>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</si>
  <si>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</si>
  <si>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</si>
  <si>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</si>
  <si>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</si>
  <si>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</si>
  <si>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</si>
  <si>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</si>
  <si>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</si>
  <si>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</si>
  <si>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</si>
  <si>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</si>
  <si>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</si>
  <si>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</si>
  <si>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</si>
  <si>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</si>
  <si>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</si>
  <si>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</si>
  <si>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</si>
  <si>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</si>
  <si>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</si>
  <si>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</si>
  <si>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</si>
  <si>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</si>
  <si>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</si>
  <si>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</si>
  <si>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</si>
  <si>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</si>
  <si>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</si>
  <si>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</si>
  <si>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</si>
  <si>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</si>
  <si>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</si>
  <si>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</si>
  <si>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</si>
  <si>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</si>
  <si>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</si>
  <si>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</si>
  <si>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</si>
  <si>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</si>
  <si>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</si>
  <si>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</si>
  <si>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</si>
  <si>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</si>
  <si>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</si>
  <si>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</si>
  <si>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</si>
  <si>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</si>
  <si>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</si>
  <si>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</si>
  <si>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</si>
  <si>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</si>
  <si>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</si>
  <si>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</si>
  <si>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</si>
  <si>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</si>
  <si>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</si>
  <si>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</si>
  <si>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</si>
  <si>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</si>
  <si>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</si>
  <si>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</si>
  <si>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</si>
  <si>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</si>
  <si>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</si>
  <si>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</si>
  <si>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</si>
  <si>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</si>
  <si>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</si>
  <si>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</si>
  <si>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</si>
  <si>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</si>
  <si>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</si>
  <si>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</si>
  <si>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</si>
  <si>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</si>
  <si>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</si>
  <si>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</si>
  <si>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</si>
  <si>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</si>
  <si>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</si>
  <si>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</si>
  <si>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</si>
  <si>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</si>
  <si>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</si>
  <si>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</si>
  <si>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</si>
  <si>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</si>
  <si>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</si>
  <si>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</si>
  <si>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</si>
  <si>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</si>
  <si>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</si>
  <si>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</si>
  <si>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</si>
  <si>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</si>
  <si>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</si>
  <si>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</si>
  <si>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</si>
  <si>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</si>
  <si>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</si>
  <si>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</si>
  <si>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</si>
  <si>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</si>
  <si>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</si>
  <si>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</si>
  <si>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</si>
  <si>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</si>
  <si>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</si>
  <si>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</si>
  <si>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</si>
  <si>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</si>
  <si>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</si>
  <si>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</si>
  <si>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</si>
  <si>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</si>
  <si>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</si>
  <si>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</si>
  <si>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</si>
  <si>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</si>
  <si>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</si>
  <si>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</si>
  <si>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</si>
  <si>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</si>
  <si>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</si>
  <si>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</si>
  <si>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</si>
  <si>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</si>
  <si>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</si>
  <si>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</si>
  <si>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</si>
  <si>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</si>
  <si>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</si>
  <si>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</si>
  <si>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</si>
  <si>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</si>
  <si>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</si>
  <si>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</si>
  <si>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</si>
  <si>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</si>
  <si>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</si>
  <si>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</si>
  <si>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</si>
  <si>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</si>
  <si>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</si>
  <si>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</si>
  <si>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</si>
  <si>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</si>
  <si>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</si>
  <si>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</si>
  <si>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</si>
  <si>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</si>
  <si>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</si>
  <si>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</si>
  <si>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</si>
  <si>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</si>
  <si>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</si>
  <si>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</si>
  <si>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</si>
  <si>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</si>
  <si>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</si>
  <si>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</si>
  <si>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</si>
  <si>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</si>
  <si>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</si>
  <si>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</si>
  <si>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</si>
  <si>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</si>
  <si>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</si>
  <si>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</si>
  <si>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</si>
  <si>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</si>
  <si>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</si>
  <si>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</si>
  <si>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</si>
  <si>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</si>
  <si>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</si>
  <si>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</si>
  <si>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</si>
  <si>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</si>
  <si>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</si>
  <si>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</si>
  <si>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</si>
  <si>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</si>
  <si>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</si>
  <si>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</si>
  <si>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</si>
  <si>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</si>
  <si>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</si>
  <si>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</si>
  <si>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</si>
  <si>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</si>
  <si>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</si>
  <si>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</si>
  <si>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</si>
  <si>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</si>
  <si>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</si>
  <si>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</si>
  <si>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</si>
  <si>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</si>
  <si>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</si>
  <si>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</si>
  <si>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</si>
  <si>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</si>
  <si>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</si>
  <si>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</si>
  <si>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</si>
  <si>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</si>
  <si>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</si>
  <si>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</si>
  <si>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</si>
  <si>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</si>
  <si>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</si>
  <si>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</si>
  <si>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</si>
  <si>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</si>
  <si>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</si>
  <si>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</si>
  <si>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</si>
  <si>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</si>
  <si>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</si>
  <si>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</si>
  <si>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</si>
  <si>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</si>
  <si>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</si>
  <si>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</si>
  <si>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</si>
  <si>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</si>
  <si>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</si>
  <si>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</si>
  <si>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</si>
  <si>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</si>
  <si>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</si>
  <si>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</si>
  <si>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</si>
  <si>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</si>
  <si>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</si>
  <si>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</si>
  <si>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</si>
  <si>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</si>
  <si>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</si>
  <si>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</si>
  <si>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</si>
  <si>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</si>
  <si>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</si>
  <si>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</si>
  <si>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</si>
  <si>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</si>
  <si>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</si>
  <si>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</si>
  <si>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</si>
  <si>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</si>
  <si>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</si>
  <si>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</si>
  <si>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</si>
  <si>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</si>
  <si>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</si>
  <si>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</si>
  <si>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</si>
  <si>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</si>
  <si>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</si>
  <si>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</si>
  <si>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</si>
  <si>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</si>
  <si>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</si>
  <si>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</si>
  <si>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</si>
  <si>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</si>
  <si>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</si>
  <si>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</si>
  <si>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</si>
  <si>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</si>
  <si>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</si>
  <si>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</si>
  <si>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</si>
  <si>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</si>
  <si>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</si>
  <si>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</si>
  <si>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</si>
  <si>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</si>
  <si>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</si>
  <si>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</si>
  <si>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</si>
  <si>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</si>
  <si>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</si>
  <si>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</si>
  <si>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</si>
  <si>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</si>
  <si>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</si>
  <si>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</si>
  <si>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</si>
  <si>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</si>
  <si>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</si>
  <si>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</si>
  <si>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</si>
  <si>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</si>
  <si>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</si>
  <si>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</si>
  <si>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</si>
  <si>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</si>
  <si>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</si>
  <si>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</si>
  <si>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</si>
  <si>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</si>
  <si>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</si>
  <si>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</si>
  <si>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</si>
  <si>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</si>
  <si>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</si>
  <si>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</si>
  <si>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</si>
  <si>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</si>
  <si>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</si>
  <si>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</si>
  <si>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</si>
  <si>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</si>
  <si>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</si>
  <si>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</si>
  <si>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</si>
  <si>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</si>
  <si>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</si>
  <si>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</si>
  <si>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</si>
  <si>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</si>
  <si>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</si>
  <si>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</si>
  <si>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</si>
  <si>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</si>
  <si>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</si>
  <si>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</si>
  <si>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</si>
  <si>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</si>
  <si>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</si>
  <si>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</si>
  <si>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</si>
  <si>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</si>
  <si>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</si>
  <si>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</si>
  <si>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</si>
  <si>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</si>
  <si>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</si>
  <si>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</si>
  <si>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</si>
  <si>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</si>
  <si>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</si>
  <si>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</si>
  <si>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</si>
  <si>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</si>
  <si>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</si>
  <si>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</si>
  <si>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</si>
  <si>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</si>
  <si>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</si>
  <si>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</si>
  <si>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</si>
  <si>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</si>
  <si>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</si>
  <si>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</si>
  <si>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</si>
  <si>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</si>
  <si>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</si>
  <si>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</si>
  <si>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</si>
  <si>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</si>
  <si>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</si>
  <si>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</si>
  <si>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</si>
  <si>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</si>
  <si>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</si>
  <si>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</si>
  <si>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</si>
  <si>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</si>
  <si>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</si>
  <si>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</si>
  <si>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</si>
  <si>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</si>
  <si>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</si>
  <si>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</si>
  <si>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</si>
  <si>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</si>
  <si>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</si>
  <si>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</si>
  <si>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</si>
  <si>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</si>
  <si>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</si>
  <si>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</si>
  <si>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</si>
  <si>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</si>
  <si>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</si>
  <si>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</si>
  <si>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</si>
  <si>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</si>
  <si>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</si>
  <si>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</si>
  <si>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</si>
  <si>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</si>
  <si>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</si>
  <si>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</si>
  <si>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</si>
  <si>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</si>
  <si>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</si>
  <si>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</si>
  <si>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</si>
  <si>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</si>
  <si>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</si>
  <si>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</si>
  <si>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</si>
  <si>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</si>
  <si>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</si>
  <si>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</si>
  <si>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</si>
  <si>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</si>
  <si>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</si>
  <si>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</si>
  <si>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</si>
  <si>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</si>
  <si>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</si>
  <si>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</si>
  <si>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</si>
  <si>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</si>
  <si>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</si>
  <si>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</si>
  <si>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</si>
  <si>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</si>
  <si>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</si>
  <si>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</si>
  <si>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</si>
  <si>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</si>
  <si>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</si>
  <si>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</si>
  <si>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</si>
  <si>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</si>
  <si>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</si>
  <si>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</si>
  <si>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</si>
  <si>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</si>
  <si>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</si>
  <si>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</si>
  <si>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</si>
  <si>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</si>
  <si>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</si>
  <si>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</si>
  <si>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</si>
  <si>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</si>
  <si>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</si>
  <si>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</si>
  <si>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</si>
  <si>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</si>
  <si>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</si>
  <si>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</si>
  <si>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</si>
  <si>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</si>
  <si>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</si>
  <si>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</si>
  <si>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</si>
  <si>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</si>
  <si>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</si>
  <si>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</si>
  <si>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</si>
  <si>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</si>
  <si>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</si>
  <si>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</si>
  <si>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</si>
  <si>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</si>
  <si>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</si>
  <si>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</si>
  <si>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</si>
  <si>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</si>
  <si>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</si>
  <si>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</si>
  <si>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</si>
  <si>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</si>
  <si>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</si>
  <si>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</si>
  <si>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</si>
  <si>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</si>
  <si>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</si>
  <si>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</si>
  <si>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</si>
  <si>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</si>
  <si>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</si>
  <si>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</si>
  <si>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</si>
  <si>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</si>
  <si>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</si>
  <si>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</si>
  <si>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</si>
  <si>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</si>
  <si>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</si>
  <si>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</si>
  <si>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</si>
  <si>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</si>
  <si>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</si>
  <si>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</si>
  <si>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</si>
  <si>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</si>
  <si>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</si>
  <si>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</si>
  <si>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</si>
  <si>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</si>
  <si>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</si>
  <si>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</si>
  <si>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</si>
  <si>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</si>
  <si>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</si>
  <si>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</si>
  <si>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</si>
  <si>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</si>
  <si>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</si>
  <si>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</si>
  <si>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</si>
  <si>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</si>
  <si>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</si>
  <si>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</si>
  <si>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</si>
  <si>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</si>
  <si>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</si>
  <si>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</si>
  <si>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</si>
  <si>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</si>
  <si>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</si>
  <si>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</si>
  <si>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</si>
  <si>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</si>
  <si>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</si>
  <si>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</si>
  <si>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</si>
  <si>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</si>
  <si>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</si>
  <si>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</si>
  <si>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</si>
  <si>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</si>
  <si>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</si>
  <si>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</si>
  <si>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</si>
  <si>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</si>
  <si>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</si>
  <si>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</si>
  <si>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</si>
  <si>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</si>
  <si>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</si>
  <si>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</si>
  <si>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</si>
  <si>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</si>
  <si>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</si>
  <si>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</si>
  <si>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</si>
  <si>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</si>
  <si>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</si>
  <si>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</si>
  <si>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</si>
  <si>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</si>
  <si>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</si>
  <si>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</si>
  <si>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</si>
  <si>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</si>
  <si>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</si>
  <si>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</si>
  <si>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</si>
  <si>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</si>
  <si>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</si>
  <si>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</si>
  <si>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</si>
  <si>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</si>
  <si>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</si>
  <si>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</si>
  <si>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</si>
  <si>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</si>
  <si>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</si>
  <si>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</si>
  <si>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</si>
  <si>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</si>
  <si>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</si>
  <si>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</si>
  <si>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</si>
  <si>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</si>
  <si>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</si>
  <si>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</si>
  <si>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</si>
  <si>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</si>
  <si>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</si>
  <si>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</si>
  <si>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</si>
  <si>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</si>
  <si>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</si>
  <si>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</si>
  <si>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</si>
  <si>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</si>
  <si>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</si>
  <si>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</si>
  <si>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</si>
  <si>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</si>
  <si>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</si>
  <si>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</si>
  <si>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</si>
  <si>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</si>
  <si>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</si>
  <si>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</si>
  <si>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</si>
  <si>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</si>
  <si>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</si>
  <si>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</si>
  <si>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</si>
  <si>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</si>
  <si>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</si>
  <si>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</si>
  <si>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</si>
  <si>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</si>
  <si>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</si>
  <si>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</si>
  <si>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</si>
  <si>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</si>
  <si>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</si>
  <si>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</si>
  <si>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</si>
  <si>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</si>
  <si>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</si>
  <si>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</si>
  <si>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</si>
  <si>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</si>
  <si>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</si>
  <si>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</si>
  <si>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</si>
  <si>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</si>
  <si>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</si>
  <si>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</si>
  <si>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</si>
  <si>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</si>
  <si>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</si>
  <si>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</si>
  <si>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</si>
  <si>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</si>
  <si>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</si>
  <si>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</si>
  <si>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</si>
  <si>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</si>
  <si>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</si>
  <si>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</si>
  <si>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</si>
  <si>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</si>
  <si>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</si>
  <si>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</si>
  <si>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</si>
  <si>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</si>
  <si>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</si>
  <si>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</si>
  <si>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</si>
  <si>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</si>
  <si>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</si>
  <si>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</si>
  <si>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</si>
  <si>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</si>
  <si>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</si>
  <si>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</si>
  <si>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</si>
  <si>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</si>
  <si>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</si>
  <si>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</si>
  <si>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</si>
  <si>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</si>
  <si>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</si>
  <si>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</si>
  <si>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</si>
  <si>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</si>
  <si>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</si>
  <si>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</si>
  <si>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</si>
  <si>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</si>
  <si>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</si>
  <si>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</si>
  <si>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</si>
  <si>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</si>
  <si>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</si>
  <si>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</si>
  <si>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</si>
  <si>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</si>
  <si>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</si>
  <si>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</si>
  <si>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</si>
  <si>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</si>
  <si>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</si>
  <si>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</si>
  <si>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</si>
  <si>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</si>
  <si>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</si>
  <si>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</si>
  <si>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</si>
  <si>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</si>
  <si>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</si>
  <si>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</si>
  <si>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</si>
  <si>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</si>
  <si>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</si>
  <si>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</si>
  <si>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</si>
  <si>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</si>
  <si>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</si>
  <si>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</si>
  <si>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</si>
  <si>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</si>
  <si>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</si>
  <si>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</si>
  <si>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</si>
  <si>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</si>
  <si>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</si>
  <si>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</si>
  <si>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</si>
  <si>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</si>
  <si>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</si>
  <si>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</si>
  <si>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</si>
  <si>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</si>
  <si>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</si>
  <si>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</si>
  <si>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</si>
  <si>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</si>
  <si>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</si>
  <si>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</si>
  <si>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</si>
  <si>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</si>
  <si>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</si>
  <si>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</si>
  <si>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</si>
  <si>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</si>
  <si>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</si>
  <si>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</si>
  <si>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</si>
  <si>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</si>
  <si>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</si>
  <si>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</si>
  <si>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</si>
  <si>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</si>
  <si>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</si>
  <si>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</si>
  <si>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</si>
  <si>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</si>
  <si>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</si>
  <si>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</si>
  <si>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</si>
  <si>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</si>
  <si>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</si>
  <si>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</si>
  <si>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</si>
  <si>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</si>
  <si>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</si>
  <si>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</si>
  <si>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</si>
  <si>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</si>
  <si>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</si>
  <si>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</si>
  <si>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</si>
  <si>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</si>
  <si>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</si>
  <si>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</si>
  <si>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</si>
  <si>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</si>
  <si>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</si>
  <si>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</si>
  <si>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</si>
  <si>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</si>
  <si>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</si>
  <si>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</si>
  <si>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</si>
  <si>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</si>
  <si>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</si>
  <si>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</si>
  <si>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</si>
  <si>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</si>
  <si>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</si>
  <si>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</si>
  <si>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</si>
  <si>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</si>
  <si>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</si>
  <si>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</si>
  <si>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</si>
  <si>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</si>
  <si>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</si>
  <si>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</si>
  <si>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</si>
  <si>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</si>
  <si>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</si>
  <si>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</si>
  <si>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</si>
  <si>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</si>
  <si>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</si>
  <si>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</si>
  <si>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</si>
  <si>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</si>
  <si>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</si>
  <si>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</si>
  <si>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</si>
  <si>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</si>
  <si>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</si>
  <si>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</si>
  <si>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</si>
  <si>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</si>
  <si>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</si>
  <si>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</si>
  <si>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</si>
  <si>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</si>
  <si>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</si>
  <si>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</si>
  <si>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</si>
  <si>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</si>
  <si>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</si>
  <si>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</si>
  <si>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</si>
  <si>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</si>
  <si>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</si>
  <si>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</si>
  <si>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</si>
  <si>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</si>
  <si>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</si>
  <si>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</si>
  <si>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</si>
  <si>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</si>
  <si>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</si>
  <si>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</si>
  <si>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</si>
  <si>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</si>
  <si>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</si>
  <si>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</si>
  <si>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</si>
  <si>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</si>
  <si>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</si>
  <si>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</si>
  <si>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</si>
  <si>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</si>
  <si>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</si>
  <si>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</si>
  <si>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</si>
  <si>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</si>
  <si>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</si>
  <si>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</si>
  <si>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</si>
  <si>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</si>
  <si>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</si>
  <si>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</si>
  <si>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</si>
  <si>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</si>
  <si>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</si>
  <si>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</si>
  <si>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</si>
  <si>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</si>
  <si>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</si>
  <si>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</si>
  <si>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</si>
  <si>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</si>
  <si>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</si>
  <si>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</si>
  <si>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</si>
  <si>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</si>
  <si>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</si>
  <si>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</si>
  <si>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</si>
  <si>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</si>
  <si>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</si>
  <si>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</si>
  <si>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</si>
  <si>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</si>
  <si>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</si>
  <si>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</si>
  <si>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</si>
  <si>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</si>
  <si>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</si>
  <si>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</si>
  <si>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</si>
  <si>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</si>
  <si>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</si>
  <si>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</si>
  <si>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</si>
  <si>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</si>
  <si>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</si>
  <si>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</si>
  <si>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</si>
  <si>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</si>
  <si>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</si>
  <si>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</si>
  <si>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</si>
  <si>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</si>
  <si>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</si>
  <si>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</si>
  <si>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</si>
  <si>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</si>
  <si>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</si>
  <si>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</si>
  <si>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</si>
  <si>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</si>
  <si>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</si>
  <si>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</si>
  <si>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</si>
  <si>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</si>
  <si>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</si>
  <si>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</si>
  <si>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</si>
  <si>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</si>
  <si>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</si>
  <si>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</si>
  <si>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</si>
  <si>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</si>
  <si>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</si>
  <si>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</si>
  <si>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</si>
  <si>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</si>
  <si>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</si>
  <si>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</si>
  <si>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</si>
  <si>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</si>
  <si>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</si>
  <si>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</si>
  <si>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</si>
  <si>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</si>
  <si>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</si>
  <si>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</si>
  <si>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</si>
  <si>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</si>
  <si>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</si>
  <si>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</si>
  <si>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</si>
  <si>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</si>
  <si>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</si>
  <si>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</si>
  <si>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</si>
  <si>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</si>
  <si>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</si>
  <si>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</si>
  <si>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</si>
  <si>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</si>
  <si>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</si>
  <si>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</si>
  <si>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</si>
  <si>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</si>
  <si>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</si>
  <si>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</si>
  <si>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</si>
  <si>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</si>
  <si>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</si>
  <si>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</si>
  <si>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</si>
  <si>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</si>
  <si>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</si>
  <si>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</si>
  <si>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</si>
  <si>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</si>
  <si>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</si>
  <si>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</si>
  <si>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</si>
  <si>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</si>
  <si>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</si>
  <si>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</si>
  <si>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</si>
  <si>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</si>
  <si>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</si>
  <si>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</si>
  <si>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</si>
  <si>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</si>
  <si>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</si>
  <si>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</si>
  <si>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</si>
  <si>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</si>
  <si>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</si>
  <si>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</si>
  <si>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</si>
  <si>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</si>
  <si>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</si>
  <si>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</si>
  <si>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</si>
  <si>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</si>
  <si>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</si>
  <si>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</si>
  <si>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</si>
  <si>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</si>
  <si>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</si>
  <si>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</si>
  <si>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</si>
  <si>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</si>
  <si>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</si>
  <si>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</si>
  <si>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</si>
  <si>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</si>
  <si>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</si>
  <si>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</si>
  <si>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</si>
  <si>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</si>
  <si>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</si>
  <si>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</si>
  <si>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</si>
  <si>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</si>
  <si>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</si>
  <si>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</si>
  <si>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</si>
  <si>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</si>
  <si>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</si>
  <si>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</si>
  <si>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</si>
  <si>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</si>
  <si>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</si>
  <si>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</si>
  <si>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</si>
  <si>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</si>
  <si>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</si>
  <si>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</si>
  <si>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</si>
  <si>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</si>
  <si>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</si>
  <si>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</si>
  <si>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</si>
  <si>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</si>
  <si>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</si>
  <si>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</si>
  <si>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</si>
  <si>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</si>
  <si>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</si>
  <si>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</si>
  <si>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</si>
  <si>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</si>
  <si>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</si>
  <si>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</si>
  <si>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</si>
  <si>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</si>
  <si>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</si>
  <si>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</si>
  <si>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</si>
  <si>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</si>
  <si>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</si>
  <si>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</si>
  <si>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</si>
  <si>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</si>
  <si>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</si>
  <si>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</si>
  <si>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</si>
  <si>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</si>
  <si>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</si>
  <si>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</si>
  <si>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</si>
  <si>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</si>
  <si>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</si>
  <si>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</si>
  <si>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</si>
  <si>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</si>
  <si>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</si>
  <si>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</si>
  <si>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</si>
  <si>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</si>
  <si>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</si>
  <si>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</si>
  <si>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</si>
  <si>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</si>
  <si>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</si>
  <si>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</si>
  <si>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</si>
  <si>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</si>
  <si>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</si>
  <si>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</si>
  <si>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</si>
  <si>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</si>
  <si>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</si>
  <si>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</si>
  <si>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</si>
  <si>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</si>
  <si>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</si>
  <si>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</si>
  <si>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</si>
  <si>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</si>
  <si>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</si>
  <si>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</si>
  <si>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</si>
  <si>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</si>
  <si>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</si>
  <si>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</si>
  <si>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</si>
  <si>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</si>
  <si>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</si>
  <si>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</si>
  <si>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</si>
  <si>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</si>
  <si>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</si>
  <si>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</si>
  <si>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</si>
  <si>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</si>
  <si>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</si>
  <si>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</si>
  <si>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</si>
  <si>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</si>
  <si>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</si>
  <si>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</si>
  <si>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</si>
  <si>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</si>
  <si>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</si>
  <si>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</si>
  <si>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</si>
  <si>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</si>
  <si>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</si>
  <si>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</si>
  <si>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</si>
  <si>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</si>
  <si>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</si>
  <si>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</si>
  <si>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</si>
  <si>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</si>
  <si>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</si>
  <si>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</si>
  <si>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</si>
  <si>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</si>
  <si>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</si>
  <si>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</si>
  <si>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</si>
  <si>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</si>
  <si>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</si>
  <si>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</si>
  <si>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</si>
  <si>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</si>
  <si>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</si>
  <si>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</si>
  <si>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</si>
  <si>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</si>
  <si>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</si>
  <si>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</si>
  <si>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</si>
  <si>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</si>
  <si>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</si>
  <si>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</si>
  <si>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</si>
  <si>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</si>
  <si>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</si>
  <si>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</si>
  <si>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</si>
  <si>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</si>
  <si>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</si>
  <si>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</si>
  <si>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</si>
  <si>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</si>
  <si>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</si>
  <si>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</si>
  <si>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</si>
  <si>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</si>
  <si>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</si>
  <si>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</si>
  <si>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</si>
  <si>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</si>
  <si>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</si>
  <si>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</si>
  <si>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</si>
  <si>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</si>
  <si>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</si>
  <si>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</si>
  <si>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</si>
  <si>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</si>
  <si>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</si>
  <si>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</si>
  <si>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</si>
  <si>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</si>
  <si>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</si>
  <si>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</si>
  <si>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</si>
  <si>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</si>
  <si>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</si>
  <si>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</si>
  <si>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</si>
  <si>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</si>
  <si>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</si>
  <si>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</si>
  <si>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</si>
  <si>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</si>
  <si>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</si>
  <si>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</si>
  <si>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</si>
  <si>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</si>
  <si>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</si>
  <si>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</si>
  <si>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</si>
  <si>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</si>
  <si>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</si>
  <si>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</si>
  <si>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</si>
  <si>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</si>
  <si>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</si>
  <si>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</si>
  <si>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</si>
  <si>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</si>
  <si>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</si>
  <si>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</si>
  <si>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</si>
  <si>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</si>
  <si>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</si>
  <si>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</si>
  <si>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</si>
  <si>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</si>
  <si>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</si>
  <si>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</si>
  <si>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</si>
  <si>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</si>
  <si>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</si>
  <si>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</si>
  <si>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</si>
  <si>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</si>
  <si>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</si>
  <si>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</si>
  <si>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</si>
  <si>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</si>
  <si>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</si>
  <si>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</si>
  <si>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</si>
  <si>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</si>
  <si>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</si>
  <si>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</si>
  <si>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</si>
  <si>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</si>
  <si>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</si>
  <si>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</si>
  <si>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</si>
  <si>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</si>
  <si>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</si>
  <si>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</si>
  <si>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</si>
  <si>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</si>
  <si>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</si>
  <si>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</si>
  <si>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</si>
  <si>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</si>
  <si>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</si>
  <si>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</si>
  <si>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</si>
  <si>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</si>
  <si>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</si>
  <si>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</si>
  <si>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</si>
  <si>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</si>
  <si>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</si>
  <si>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</si>
  <si>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</si>
  <si>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</si>
  <si>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</si>
  <si>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</si>
  <si>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</si>
  <si>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</si>
  <si>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</si>
  <si>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</si>
  <si>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</si>
  <si>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</si>
  <si>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</si>
  <si>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</si>
  <si>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</si>
  <si>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</si>
  <si>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</si>
  <si>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</si>
  <si>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</si>
  <si>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</si>
  <si>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</si>
  <si>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</si>
  <si>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</si>
  <si>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</si>
  <si>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</si>
  <si>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</si>
  <si>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</si>
  <si>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</si>
  <si>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</si>
  <si>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</si>
  <si>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</si>
  <si>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</si>
  <si>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</si>
  <si>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</si>
  <si>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</si>
  <si>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</si>
  <si>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</si>
  <si>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</si>
  <si>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</si>
  <si>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</si>
  <si>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</si>
  <si>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</si>
  <si>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</si>
  <si>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</si>
  <si>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</si>
  <si>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</si>
  <si>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</si>
  <si>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</si>
  <si>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</si>
  <si>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</si>
  <si>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</si>
  <si>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</si>
  <si>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</si>
  <si>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</si>
  <si>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</si>
  <si>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</si>
  <si>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</si>
  <si>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</si>
  <si>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</si>
  <si>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</si>
  <si>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</si>
  <si>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</si>
  <si>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</si>
  <si>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</si>
  <si>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</si>
  <si>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</si>
  <si>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</si>
  <si>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</si>
  <si>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</si>
  <si>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</si>
  <si>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</si>
  <si>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</si>
  <si>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</si>
  <si>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</si>
  <si>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</si>
  <si>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</si>
  <si>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</si>
  <si>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</si>
  <si>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</si>
  <si>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</si>
  <si>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</si>
  <si>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</si>
  <si>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</si>
  <si>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</si>
  <si>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</si>
  <si>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</si>
  <si>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</si>
  <si>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</si>
  <si>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</si>
  <si>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</si>
  <si>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</si>
  <si>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</si>
  <si>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</si>
  <si>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</si>
  <si>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</si>
  <si>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</si>
  <si>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</si>
  <si>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</si>
  <si>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</si>
  <si>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</si>
  <si>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</si>
  <si>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</si>
  <si>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</si>
  <si>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</si>
  <si>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</si>
  <si>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</si>
  <si>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</si>
  <si>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</si>
  <si>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</si>
  <si>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</si>
  <si>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</si>
  <si>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</si>
  <si>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</si>
  <si>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</si>
  <si>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</si>
  <si>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</si>
  <si>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</si>
  <si>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</si>
  <si>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</si>
  <si>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</si>
  <si>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</si>
  <si>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</si>
  <si>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</si>
  <si>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</si>
  <si>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</si>
  <si>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</si>
  <si>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</si>
  <si>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</si>
  <si>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</si>
  <si>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</si>
  <si>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</si>
  <si>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</si>
  <si>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</si>
  <si>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</si>
  <si>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</si>
  <si>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</si>
  <si>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</si>
  <si>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</si>
  <si>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</si>
  <si>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</si>
  <si>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</si>
  <si>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</si>
  <si>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</si>
  <si>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</si>
  <si>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</si>
  <si>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</si>
  <si>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</si>
  <si>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</si>
  <si>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</si>
  <si>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</si>
  <si>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</si>
  <si>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</si>
  <si>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</si>
  <si>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</si>
  <si>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</si>
  <si>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</si>
  <si>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</si>
  <si>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</si>
  <si>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</si>
  <si>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</si>
  <si>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</si>
  <si>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</si>
  <si>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</si>
  <si>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</si>
  <si>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</si>
  <si>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</si>
  <si>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</si>
  <si>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</si>
  <si>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</si>
  <si>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</si>
  <si>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</si>
  <si>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</si>
  <si>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</si>
  <si>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</si>
  <si>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</si>
  <si>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</si>
  <si>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</si>
  <si>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</si>
  <si>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</si>
  <si>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</si>
  <si>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</si>
  <si>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</si>
  <si>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</si>
  <si>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</si>
  <si>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</si>
  <si>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</si>
  <si>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</si>
  <si>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</si>
  <si>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</si>
  <si>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</si>
  <si>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</si>
  <si>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</si>
  <si>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</si>
  <si>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</si>
  <si>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</si>
  <si>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</si>
  <si>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</si>
  <si>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</si>
  <si>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</si>
  <si>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</si>
  <si>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</si>
  <si>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</si>
  <si>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</si>
  <si>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</si>
  <si>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</si>
  <si>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</si>
  <si>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</si>
  <si>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</si>
  <si>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</si>
  <si>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</si>
  <si>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</si>
  <si>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</si>
  <si>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</si>
  <si>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</si>
  <si>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</si>
  <si>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</si>
  <si>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</si>
  <si>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</si>
  <si>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</si>
  <si>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</si>
  <si>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</si>
  <si>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</si>
  <si>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</si>
  <si>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</si>
  <si>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</si>
  <si>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</si>
  <si>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</si>
  <si>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</si>
  <si>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</si>
  <si>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</si>
  <si>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</si>
  <si>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</si>
  <si>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</si>
  <si>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</si>
  <si>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</si>
  <si>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</si>
  <si>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</si>
  <si>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</si>
  <si>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</si>
  <si>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</si>
  <si>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</si>
  <si>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</si>
  <si>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</si>
  <si>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</si>
  <si>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</si>
  <si>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</si>
  <si>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</si>
  <si>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</si>
  <si>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</si>
  <si>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</si>
  <si>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</si>
  <si>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</si>
  <si>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</si>
  <si>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</si>
  <si>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</si>
  <si>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</si>
  <si>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</si>
  <si>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</si>
  <si>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</si>
  <si>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</si>
  <si>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</si>
  <si>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</si>
  <si>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</si>
  <si>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</si>
  <si>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</si>
  <si>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</si>
  <si>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</si>
  <si>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</si>
  <si>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</si>
  <si>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</si>
  <si>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</si>
  <si>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</si>
  <si>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</si>
  <si>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</si>
  <si>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</si>
  <si>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</si>
  <si>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</si>
  <si>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</si>
  <si>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</si>
  <si>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</si>
  <si>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</si>
  <si>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</si>
  <si>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</si>
  <si>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</si>
  <si>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</si>
  <si>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</si>
  <si>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</si>
  <si>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</si>
  <si>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</si>
  <si>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</si>
  <si>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</si>
  <si>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</si>
  <si>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</si>
  <si>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</si>
  <si>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</si>
  <si>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</si>
  <si>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</si>
  <si>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</si>
  <si>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</si>
  <si>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</si>
  <si>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</si>
  <si>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</si>
  <si>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</si>
  <si>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</si>
  <si>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</si>
  <si>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</si>
  <si>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</si>
  <si>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</si>
  <si>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</si>
  <si>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</si>
  <si>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</si>
  <si>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</si>
  <si>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</si>
  <si>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</si>
  <si>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</si>
  <si>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</si>
  <si>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</si>
  <si>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</si>
  <si>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</si>
  <si>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</si>
  <si>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</si>
  <si>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</si>
  <si>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</si>
  <si>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</si>
  <si>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</si>
  <si>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</si>
  <si>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</si>
  <si>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</si>
  <si>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</si>
  <si>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</si>
  <si>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</si>
  <si>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</si>
  <si>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</si>
  <si>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</si>
  <si>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</si>
  <si>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</si>
  <si>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</si>
  <si>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</si>
  <si>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</si>
  <si>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</si>
  <si>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</si>
  <si>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</si>
  <si>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</si>
  <si>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</si>
  <si>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</si>
  <si>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</si>
  <si>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</si>
  <si>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</si>
  <si>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</si>
  <si>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</si>
  <si>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</si>
  <si>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</si>
  <si>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</si>
  <si>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</si>
  <si>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</si>
  <si>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</si>
  <si>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</si>
  <si>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</si>
  <si>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</si>
  <si>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</si>
  <si>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</si>
  <si>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</si>
  <si>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</si>
  <si>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</si>
  <si>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</si>
  <si>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</si>
  <si>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</si>
  <si>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</si>
  <si>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</si>
  <si>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</si>
  <si>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</si>
  <si>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</si>
  <si>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</si>
  <si>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</si>
  <si>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</si>
  <si>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</si>
  <si>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</si>
  <si>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</si>
  <si>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</si>
  <si>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</si>
  <si>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</si>
  <si>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</si>
  <si>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</si>
  <si>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</si>
  <si>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</si>
  <si>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</si>
  <si>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</si>
  <si>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</si>
  <si>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</si>
  <si>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</si>
  <si>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</si>
  <si>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</si>
  <si>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</si>
  <si>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</si>
  <si>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</si>
  <si>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</si>
  <si>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</si>
  <si>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</si>
  <si>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</si>
  <si>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</si>
  <si>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</si>
  <si>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</si>
  <si>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</si>
  <si>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</si>
  <si>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</si>
  <si>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</si>
  <si>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</si>
  <si>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</si>
  <si>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</si>
  <si>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</si>
  <si>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</si>
  <si>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</si>
  <si>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</si>
  <si>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</si>
  <si>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</si>
  <si>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</si>
  <si>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</si>
  <si>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</si>
  <si>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</si>
  <si>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</si>
  <si>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</si>
  <si>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</si>
  <si>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</si>
  <si>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</si>
  <si>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</si>
  <si>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</si>
  <si>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</si>
  <si>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</si>
  <si>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</si>
  <si>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</si>
  <si>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</si>
  <si>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</si>
  <si>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</si>
  <si>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</si>
  <si>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</si>
  <si>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</si>
  <si>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</si>
  <si>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</si>
  <si>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</si>
  <si>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</si>
  <si>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</si>
  <si>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</si>
  <si>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</si>
  <si>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</si>
  <si>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</si>
  <si>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</si>
  <si>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</si>
  <si>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</si>
  <si>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</si>
  <si>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</si>
  <si>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</si>
  <si>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</si>
  <si>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</si>
  <si>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</si>
  <si>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</si>
  <si>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</si>
  <si>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</si>
  <si>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</si>
  <si>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</si>
  <si>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</si>
  <si>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</si>
  <si>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</si>
  <si>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</si>
  <si>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</si>
  <si>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</si>
  <si>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</si>
  <si>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</si>
  <si>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</si>
  <si>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</si>
  <si>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</si>
  <si>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</si>
  <si>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</si>
  <si>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</si>
  <si>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</si>
  <si>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</si>
  <si>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</si>
  <si>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</si>
  <si>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</si>
  <si>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</si>
  <si>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</si>
  <si>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</si>
  <si>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</si>
  <si>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</si>
  <si>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</si>
  <si>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</si>
  <si>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</si>
  <si>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</si>
  <si>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</si>
  <si>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</si>
  <si>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</si>
  <si>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</si>
  <si>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</si>
  <si>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</si>
  <si>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</si>
  <si>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</si>
  <si>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</si>
  <si>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</si>
  <si>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</si>
  <si>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</si>
  <si>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</si>
  <si>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</si>
  <si>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</si>
  <si>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</si>
  <si>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</si>
  <si>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</si>
  <si>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</si>
  <si>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</si>
  <si>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</si>
  <si>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</si>
  <si>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</si>
  <si>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</si>
  <si>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</si>
  <si>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</si>
  <si>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</si>
  <si>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</si>
  <si>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</si>
  <si>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</si>
  <si>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</si>
  <si>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</si>
  <si>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</si>
  <si>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</si>
  <si>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</si>
  <si>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</si>
  <si>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</si>
  <si>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</si>
  <si>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</si>
  <si>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</si>
  <si>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</si>
  <si>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</si>
  <si>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</si>
  <si>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</si>
  <si>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</si>
  <si>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</si>
  <si>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</si>
  <si>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</si>
  <si>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</si>
  <si>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</si>
  <si>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</si>
  <si>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</si>
  <si>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</si>
  <si>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</si>
  <si>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</si>
  <si>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</si>
  <si>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</si>
  <si>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</si>
  <si>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</si>
  <si>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</si>
  <si>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</si>
  <si>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</si>
  <si>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</si>
  <si>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</si>
  <si>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</si>
  <si>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</si>
  <si>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</si>
  <si>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</si>
  <si>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</si>
  <si>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</si>
  <si>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</si>
  <si>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</si>
  <si>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</si>
  <si>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</si>
  <si>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</si>
  <si>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</si>
  <si>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</si>
  <si>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</si>
  <si>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</si>
  <si>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</si>
  <si>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</si>
  <si>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</si>
  <si>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</si>
  <si>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</si>
  <si>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</si>
  <si>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</si>
  <si>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</si>
  <si>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</si>
  <si>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</si>
  <si>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</si>
  <si>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</si>
  <si>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</si>
  <si>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</si>
  <si>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</si>
  <si>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</si>
  <si>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</si>
  <si>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</si>
  <si>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</si>
  <si>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</si>
  <si>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</si>
  <si>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</si>
  <si>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</si>
  <si>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</si>
  <si>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</si>
  <si>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</si>
  <si>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</si>
  <si>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</si>
  <si>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</si>
  <si>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</si>
  <si>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</si>
  <si>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</si>
  <si>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</si>
  <si>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</si>
  <si>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</si>
  <si>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</si>
  <si>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</si>
  <si>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</si>
  <si>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</si>
  <si>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</si>
  <si>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</si>
  <si>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</si>
  <si>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</si>
  <si>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</si>
  <si>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</si>
  <si>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</si>
  <si>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</si>
  <si>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</si>
  <si>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</si>
  <si>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</si>
  <si>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</si>
  <si>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</si>
  <si>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</si>
  <si>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</si>
  <si>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</si>
  <si>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</si>
  <si>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</si>
  <si>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</si>
  <si>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</si>
  <si>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</si>
  <si>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</si>
  <si>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</si>
  <si>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</si>
  <si>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</si>
  <si>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</si>
  <si>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</si>
  <si>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</si>
  <si>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</si>
  <si>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</si>
  <si>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</si>
  <si>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</si>
  <si>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</si>
  <si>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</si>
  <si>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</si>
  <si>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</si>
  <si>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</si>
  <si>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</si>
  <si>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</si>
  <si>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</si>
  <si>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</si>
  <si>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</si>
  <si>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</si>
  <si>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</si>
  <si>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</si>
  <si>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</si>
  <si>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</si>
  <si>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</si>
  <si>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</si>
  <si>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</si>
  <si>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</si>
  <si>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</si>
  <si>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</si>
  <si>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</si>
  <si>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</si>
  <si>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</si>
  <si>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</si>
  <si>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</si>
  <si>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</si>
  <si>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</si>
  <si>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</si>
  <si>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</si>
  <si>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</si>
  <si>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</si>
  <si>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</si>
  <si>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</si>
  <si>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</si>
  <si>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</si>
  <si>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</si>
  <si>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</si>
  <si>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</si>
  <si>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</si>
  <si>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</si>
  <si>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</si>
  <si>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</si>
  <si>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</si>
  <si>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</si>
  <si>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</si>
  <si>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</si>
  <si>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</si>
  <si>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</si>
  <si>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</si>
  <si>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</si>
  <si>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</si>
  <si>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</si>
  <si>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</si>
  <si>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</si>
  <si>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</si>
  <si>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</si>
  <si>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</si>
  <si>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</si>
  <si>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</si>
  <si>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</si>
  <si>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</si>
  <si>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</si>
  <si>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</si>
  <si>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</si>
  <si>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</si>
  <si>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</si>
  <si>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</si>
  <si>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</si>
  <si>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</si>
  <si>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</si>
  <si>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</si>
  <si>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</si>
  <si>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</si>
  <si>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</si>
  <si>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</si>
  <si>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</si>
  <si>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</si>
  <si>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</si>
  <si>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</si>
  <si>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</si>
  <si>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</si>
  <si>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</si>
  <si>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</si>
  <si>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</si>
  <si>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</si>
  <si>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</si>
  <si>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</si>
  <si>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</si>
  <si>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</si>
  <si>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</si>
  <si>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</si>
  <si>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</si>
  <si>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</si>
  <si>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</si>
  <si>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</si>
  <si>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</si>
  <si>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</si>
  <si>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</si>
  <si>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</si>
  <si>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</si>
  <si>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</si>
  <si>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</si>
  <si>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</si>
  <si>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</si>
  <si>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</si>
  <si>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</si>
  <si>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</si>
  <si>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</si>
  <si>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</si>
  <si>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</si>
  <si>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</si>
  <si>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</si>
  <si>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</si>
  <si>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</si>
  <si>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</si>
  <si>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</si>
  <si>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</si>
  <si>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</si>
  <si>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</si>
  <si>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</si>
  <si>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</si>
  <si>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</si>
  <si>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</si>
  <si>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</si>
  <si>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</si>
  <si>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</si>
  <si>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</si>
  <si>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</si>
  <si>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</si>
  <si>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</si>
  <si>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</si>
  <si>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</si>
  <si>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</si>
  <si>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</si>
  <si>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</si>
  <si>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</si>
  <si>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</si>
  <si>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</si>
  <si>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</si>
  <si>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</si>
  <si>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</si>
  <si>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</si>
  <si>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</si>
  <si>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</si>
  <si>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</si>
  <si>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</si>
  <si>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</si>
  <si>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</si>
  <si>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</si>
  <si>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</si>
  <si>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</si>
  <si>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</si>
  <si>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</si>
  <si>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</si>
  <si>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</si>
  <si>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</si>
  <si>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</si>
  <si>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</si>
  <si>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</si>
  <si>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</si>
  <si>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</si>
  <si>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</si>
  <si>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</si>
  <si>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</si>
  <si>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</si>
  <si>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</si>
  <si>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</si>
  <si>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</si>
  <si>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</si>
  <si>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</si>
  <si>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</si>
  <si>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</si>
  <si>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</si>
  <si>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</si>
  <si>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</si>
  <si>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</si>
  <si>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</si>
  <si>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</si>
  <si>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</si>
  <si>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</si>
  <si>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</si>
  <si>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</si>
  <si>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</si>
  <si>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</si>
  <si>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</si>
  <si>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</si>
  <si>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</si>
  <si>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</si>
  <si>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</si>
  <si>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</si>
  <si>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</si>
  <si>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</si>
  <si>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</si>
  <si>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</si>
  <si>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</si>
  <si>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</si>
  <si>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</si>
  <si>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</si>
  <si>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</si>
  <si>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</si>
  <si>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</si>
  <si>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</si>
  <si>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</si>
  <si>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</si>
  <si>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</si>
  <si>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</si>
  <si>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</si>
  <si>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</si>
  <si>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</si>
  <si>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</si>
  <si>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</si>
  <si>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</si>
  <si>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</si>
  <si>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</si>
  <si>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</si>
  <si>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</si>
  <si>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</si>
  <si>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</si>
  <si>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</si>
  <si>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</si>
  <si>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</si>
  <si>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</si>
  <si>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</si>
  <si>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</si>
  <si>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</si>
  <si>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</si>
  <si>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</si>
  <si>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</si>
  <si>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</si>
  <si>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</si>
  <si>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</si>
  <si>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</si>
  <si>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</si>
  <si>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</si>
  <si>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</si>
  <si>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</si>
  <si>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</si>
  <si>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</si>
  <si>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</si>
  <si>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</si>
  <si>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</si>
  <si>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</si>
  <si>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</si>
  <si>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</si>
  <si>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</si>
  <si>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</si>
  <si>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</si>
  <si>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</si>
  <si>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</si>
  <si>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</si>
  <si>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</si>
  <si>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</si>
  <si>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</si>
  <si>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</si>
  <si>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</si>
  <si>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</si>
  <si>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</si>
  <si>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</si>
  <si>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</si>
  <si>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</si>
  <si>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</si>
  <si>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 xml:space="preserve">Brioso Luciano, Cristino </t>
  </si>
  <si>
    <t>ATM VILLA FLORES</t>
  </si>
  <si>
    <t>Hold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</si>
  <si>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</si>
  <si>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</si>
  <si>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</si>
  <si>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</si>
  <si>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</si>
  <si>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</si>
  <si>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>GAVETA DE DEPOSITO LLENA</t>
  </si>
  <si>
    <t>Alvarez Eusebio, Wascar Antonio</t>
  </si>
  <si>
    <t>Unidad de Monitoreo</t>
  </si>
  <si>
    <t>335759657</t>
  </si>
  <si>
    <t>335759275</t>
  </si>
  <si>
    <t>335760043</t>
  </si>
  <si>
    <t>335760041</t>
  </si>
  <si>
    <t>335759968</t>
  </si>
  <si>
    <t xml:space="preserve">Gil Carrera, Santiago </t>
  </si>
  <si>
    <t>335760301</t>
  </si>
  <si>
    <t>335760300</t>
  </si>
  <si>
    <t>335760265</t>
  </si>
  <si>
    <t>335760219</t>
  </si>
  <si>
    <t>335760212</t>
  </si>
  <si>
    <t>335760412</t>
  </si>
  <si>
    <t>335760404</t>
  </si>
  <si>
    <t>335760398</t>
  </si>
  <si>
    <t>335760312</t>
  </si>
  <si>
    <t>335760601</t>
  </si>
  <si>
    <t>335760592</t>
  </si>
  <si>
    <t>335760570</t>
  </si>
  <si>
    <t>335760572</t>
  </si>
  <si>
    <t>335760575</t>
  </si>
  <si>
    <t>335760573</t>
  </si>
  <si>
    <t>335760499</t>
  </si>
  <si>
    <t>335760611</t>
  </si>
  <si>
    <t>335760591</t>
  </si>
  <si>
    <t>335760589</t>
  </si>
  <si>
    <t>335760584</t>
  </si>
  <si>
    <t>335760477</t>
  </si>
  <si>
    <t xml:space="preserve">Martinez Perez, Jeffrey </t>
  </si>
  <si>
    <t>335760312 </t>
  </si>
  <si>
    <t>335759968 </t>
  </si>
  <si>
    <t>335760640</t>
  </si>
  <si>
    <t>335760638</t>
  </si>
  <si>
    <t>335760637</t>
  </si>
  <si>
    <t>335760636</t>
  </si>
  <si>
    <t>335760634</t>
  </si>
  <si>
    <t>335760633</t>
  </si>
  <si>
    <t>335760636 </t>
  </si>
  <si>
    <t>335760640 </t>
  </si>
  <si>
    <t>335760634 </t>
  </si>
  <si>
    <t>12 Enero de 2021</t>
  </si>
  <si>
    <t>335760646</t>
  </si>
  <si>
    <t>335760645</t>
  </si>
  <si>
    <t>335760668</t>
  </si>
  <si>
    <t>335760665</t>
  </si>
  <si>
    <t>335760663</t>
  </si>
  <si>
    <t>335760662</t>
  </si>
  <si>
    <t>GAVETA DE RECHAZO LLENA</t>
  </si>
  <si>
    <t>En Servicio</t>
  </si>
  <si>
    <t>335760964</t>
  </si>
  <si>
    <t>335760923</t>
  </si>
  <si>
    <t>335760902</t>
  </si>
  <si>
    <t>335760858</t>
  </si>
  <si>
    <t>335760847</t>
  </si>
  <si>
    <t>335760838</t>
  </si>
  <si>
    <t>335760767</t>
  </si>
  <si>
    <t>335760745</t>
  </si>
  <si>
    <t>335760677</t>
  </si>
  <si>
    <t>GAVETA DE DEPOSITO LLENO</t>
  </si>
  <si>
    <t>335761034</t>
  </si>
  <si>
    <t>335761013</t>
  </si>
  <si>
    <t>335760998</t>
  </si>
  <si>
    <t>335760994</t>
  </si>
  <si>
    <t>335760940</t>
  </si>
  <si>
    <t>ENVIO DE CARGA</t>
  </si>
  <si>
    <t>Closed</t>
  </si>
  <si>
    <t>De La Cruz Marcelo, Mawel Andres</t>
  </si>
  <si>
    <t>Doñe Ramirez, Luis Manuel</t>
  </si>
  <si>
    <t>CARGA-EXITOSA</t>
  </si>
  <si>
    <t>335760979</t>
  </si>
  <si>
    <t>335761086 </t>
  </si>
  <si>
    <t>Brioso Luciano, Cristino</t>
  </si>
  <si>
    <t>2 Gavetas Fallando y 1 Vacía</t>
  </si>
  <si>
    <t>335761549</t>
  </si>
  <si>
    <t>335761546</t>
  </si>
  <si>
    <t>335761544</t>
  </si>
  <si>
    <t>335761540</t>
  </si>
  <si>
    <t>335761537</t>
  </si>
  <si>
    <t>335761535</t>
  </si>
  <si>
    <t>335761534</t>
  </si>
  <si>
    <t>335761529</t>
  </si>
  <si>
    <t>335761528</t>
  </si>
  <si>
    <t>335761519</t>
  </si>
  <si>
    <t>335761478</t>
  </si>
  <si>
    <t>335761469</t>
  </si>
  <si>
    <t>335761458</t>
  </si>
  <si>
    <t>335761432</t>
  </si>
  <si>
    <t>335761401</t>
  </si>
  <si>
    <t>335761374</t>
  </si>
  <si>
    <t>335761358</t>
  </si>
  <si>
    <t>335761354</t>
  </si>
  <si>
    <t>335761350</t>
  </si>
  <si>
    <t>335761342</t>
  </si>
  <si>
    <t>335761320</t>
  </si>
  <si>
    <t>335761314</t>
  </si>
  <si>
    <t>335761307</t>
  </si>
  <si>
    <t>335761301</t>
  </si>
  <si>
    <t>335761259</t>
  </si>
  <si>
    <t>335761157</t>
  </si>
  <si>
    <t>335761093</t>
  </si>
  <si>
    <t>335761315</t>
  </si>
  <si>
    <t>335761237</t>
  </si>
  <si>
    <t>335761188</t>
  </si>
  <si>
    <t>INHIBIDO - REINICIO</t>
  </si>
  <si>
    <t>REINICIO-EXITOSO</t>
  </si>
  <si>
    <t>335761613</t>
  </si>
  <si>
    <t>335761607</t>
  </si>
  <si>
    <t>335760525 </t>
  </si>
  <si>
    <t>335761898</t>
  </si>
  <si>
    <t>335761869</t>
  </si>
  <si>
    <t>335761862</t>
  </si>
  <si>
    <t>335761857</t>
  </si>
  <si>
    <t>335761852</t>
  </si>
  <si>
    <t>335761849</t>
  </si>
  <si>
    <t>335761848</t>
  </si>
  <si>
    <t>335761844</t>
  </si>
  <si>
    <t>335761838</t>
  </si>
  <si>
    <t>335761820</t>
  </si>
  <si>
    <t>335761813</t>
  </si>
  <si>
    <t>335761803</t>
  </si>
  <si>
    <t>335761752</t>
  </si>
  <si>
    <t>335761743</t>
  </si>
  <si>
    <t>335761742</t>
  </si>
  <si>
    <t>335761739</t>
  </si>
  <si>
    <t>335761725</t>
  </si>
  <si>
    <t>335761723</t>
  </si>
  <si>
    <t>335761715</t>
  </si>
  <si>
    <t>335761680</t>
  </si>
  <si>
    <t>335761830</t>
  </si>
  <si>
    <t>335761827</t>
  </si>
  <si>
    <t>335761917</t>
  </si>
  <si>
    <t>335761916</t>
  </si>
  <si>
    <t>335761914</t>
  </si>
  <si>
    <t>335761913</t>
  </si>
  <si>
    <t>335761910</t>
  </si>
  <si>
    <t>335761909</t>
  </si>
  <si>
    <t>335761908</t>
  </si>
  <si>
    <t>Observacion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</si>
</sst>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6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22" fontId="33" fillId="5" borderId="68" xfId="0" applyNumberFormat="1" applyFont="1" applyFill="1" applyBorder="1" applyAlignment="1">
      <alignment horizontal="center" vertical="center"/>
    </xf>
    <xf numFmtId="0" fontId="49" fillId="5" borderId="68" xfId="0" applyFont="1" applyFill="1" applyBorder="1" applyAlignment="1">
      <alignment horizontal="center" vertical="center"/>
    </xf>
    <xf numFmtId="0" fontId="11" fillId="5" borderId="6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68" xfId="0" applyNumberFormat="1" applyFont="1" applyFill="1" applyBorder="1" applyAlignment="1">
      <alignment horizontal="center" vertical="center"/>
    </xf>
    <xf numFmtId="0" fontId="44" fillId="42" borderId="48" xfId="0" applyFont="1" applyFill="1" applyBorder="1" applyAlignment="1">
      <alignment horizontal="center" vertical="center" wrapText="1"/>
    </xf>
    <xf numFmtId="22" fontId="49" fillId="5" borderId="68" xfId="0" applyNumberFormat="1" applyFont="1" applyFill="1" applyBorder="1" applyAlignment="1">
      <alignment horizontal="center" vertical="center"/>
    </xf>
    <xf numFmtId="22" fontId="49" fillId="5" borderId="68" xfId="0" applyNumberFormat="1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46"/>
      <tableStyleElement type="headerRow" dxfId="645"/>
      <tableStyleElement type="totalRow" dxfId="644"/>
      <tableStyleElement type="firstColumn" dxfId="643"/>
      <tableStyleElement type="lastColumn" dxfId="642"/>
      <tableStyleElement type="firstRowStripe" dxfId="641"/>
      <tableStyleElement type="firstColumnStripe" dxfId="64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48"/>
  <sheetViews>
    <sheetView tabSelected="1" zoomScale="70" zoomScaleNormal="70" workbookViewId="0">
      <pane ySplit="4" topLeftCell="A5" activePane="bottomLeft" state="frozen"/>
      <selection pane="bottomLeft" activeCell="A89" sqref="A89:XFD89"/>
    </sheetView>
  </sheetViews>
  <sheetFormatPr baseColWidth="10" defaultColWidth="27.28515625" defaultRowHeight="15" x14ac:dyDescent="0.25"/>
  <cols>
    <col min="1" max="1" width="25.28515625" style="71" bestFit="1" customWidth="1"/>
    <col min="2" max="2" width="19.140625" style="47" bestFit="1" customWidth="1"/>
    <col min="3" max="3" width="17.7109375" style="48" bestFit="1" customWidth="1"/>
    <col min="4" max="4" width="27.42578125" style="71" customWidth="1"/>
    <col min="5" max="5" width="11.7109375" style="85" bestFit="1" customWidth="1"/>
    <col min="6" max="6" width="11.140625" style="49" customWidth="1"/>
    <col min="7" max="7" width="51.28515625" style="49" customWidth="1"/>
    <col min="8" max="11" width="5.28515625" style="49" customWidth="1"/>
    <col min="12" max="12" width="48.140625" style="49" customWidth="1"/>
    <col min="13" max="13" width="18.7109375" style="71" customWidth="1"/>
    <col min="14" max="14" width="16.5703125" style="87" customWidth="1"/>
    <col min="15" max="15" width="35.140625" style="87" customWidth="1"/>
    <col min="16" max="16" width="23.42578125" style="75" bestFit="1" customWidth="1"/>
    <col min="17" max="17" width="48.140625" style="67" bestFit="1" customWidth="1"/>
    <col min="18" max="16384" width="27.28515625" style="45"/>
  </cols>
  <sheetData>
    <row r="1" spans="1:17" ht="18" x14ac:dyDescent="0.25">
      <c r="A1" s="132" t="s">
        <v>2161</v>
      </c>
      <c r="B1" s="132"/>
      <c r="C1" s="132"/>
      <c r="D1" s="132"/>
      <c r="E1" s="133"/>
      <c r="F1" s="133"/>
      <c r="G1" s="133"/>
      <c r="H1" s="133"/>
      <c r="I1" s="133"/>
      <c r="J1" s="133"/>
      <c r="K1" s="133"/>
      <c r="L1" s="132"/>
      <c r="M1" s="132"/>
      <c r="N1" s="132"/>
      <c r="O1" s="132"/>
      <c r="P1" s="132"/>
      <c r="Q1" s="132"/>
    </row>
    <row r="2" spans="1:17" ht="18" x14ac:dyDescent="0.25">
      <c r="A2" s="130" t="s">
        <v>2158</v>
      </c>
      <c r="B2" s="130"/>
      <c r="C2" s="130"/>
      <c r="D2" s="130"/>
      <c r="E2" s="131"/>
      <c r="F2" s="131"/>
      <c r="G2" s="131"/>
      <c r="H2" s="131"/>
      <c r="I2" s="131"/>
      <c r="J2" s="131"/>
      <c r="K2" s="131"/>
      <c r="L2" s="130"/>
      <c r="M2" s="130"/>
      <c r="N2" s="130"/>
      <c r="O2" s="130"/>
      <c r="P2" s="130"/>
      <c r="Q2" s="130"/>
    </row>
    <row r="3" spans="1:17" ht="18.75" thickBot="1" x14ac:dyDescent="0.3">
      <c r="A3" s="134" t="s">
        <v>2537</v>
      </c>
      <c r="B3" s="134"/>
      <c r="C3" s="134"/>
      <c r="D3" s="134"/>
      <c r="E3" s="135"/>
      <c r="F3" s="135"/>
      <c r="G3" s="135"/>
      <c r="H3" s="135"/>
      <c r="I3" s="135"/>
      <c r="J3" s="135"/>
      <c r="K3" s="135"/>
      <c r="L3" s="134"/>
      <c r="M3" s="134"/>
      <c r="N3" s="134"/>
      <c r="O3" s="134"/>
      <c r="P3" s="134"/>
      <c r="Q3" s="134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2481</v>
      </c>
      <c r="P4" s="77" t="s">
        <v>2464</v>
      </c>
      <c r="Q4" s="77" t="s">
        <v>2457</v>
      </c>
    </row>
    <row r="5" spans="1:17" ht="18" x14ac:dyDescent="0.25">
      <c r="A5" s="86" t="str">
        <f>VLOOKUP(E5,'LISTADO ATM'!$A$2:$C$894,3,0)</f>
        <v>DISTRITO NACIONAL</v>
      </c>
      <c r="B5" s="114">
        <v>335760103</v>
      </c>
      <c r="C5" s="115">
        <v>44207.537731481483</v>
      </c>
      <c r="D5" s="115" t="s">
        <v>2189</v>
      </c>
      <c r="E5" s="110">
        <v>18</v>
      </c>
      <c r="F5" s="86" t="str">
        <f>VLOOKUP(E5,VIP!$A$2:$O11251,2,0)</f>
        <v>DRBR018</v>
      </c>
      <c r="G5" s="109" t="str">
        <f>VLOOKUP(E5,'LISTADO ATM'!$A$2:$B$893,2,0)</f>
        <v xml:space="preserve">ATM Oficina Haina Occidental I </v>
      </c>
      <c r="H5" s="109" t="str">
        <f>VLOOKUP(E5,VIP!$A$2:$O16172,7,FALSE)</f>
        <v>Si</v>
      </c>
      <c r="I5" s="109" t="str">
        <f>VLOOKUP(E5,VIP!$A$2:$O8137,8,FALSE)</f>
        <v>Si</v>
      </c>
      <c r="J5" s="109" t="str">
        <f>VLOOKUP(E5,VIP!$A$2:$O8087,8,FALSE)</f>
        <v>Si</v>
      </c>
      <c r="K5" s="109" t="str">
        <f>VLOOKUP(E5,VIP!$A$2:$O11661,6,0)</f>
        <v>SI</v>
      </c>
      <c r="L5" s="120" t="s">
        <v>2228</v>
      </c>
      <c r="M5" s="128" t="s">
        <v>2545</v>
      </c>
      <c r="N5" s="128" t="s">
        <v>2562</v>
      </c>
      <c r="O5" s="114" t="s">
        <v>2485</v>
      </c>
      <c r="P5" s="116"/>
      <c r="Q5" s="128">
        <v>44208.740370370368</v>
      </c>
    </row>
    <row r="6" spans="1:17" ht="18" x14ac:dyDescent="0.25">
      <c r="A6" s="86" t="str">
        <f>VLOOKUP(E6,'LISTADO ATM'!$A$2:$C$894,3,0)</f>
        <v>DISTRITO NACIONAL</v>
      </c>
      <c r="B6" s="114" t="s">
        <v>2610</v>
      </c>
      <c r="C6" s="115">
        <v>44208.713020833333</v>
      </c>
      <c r="D6" s="114" t="s">
        <v>2189</v>
      </c>
      <c r="E6" s="110">
        <v>35</v>
      </c>
      <c r="F6" s="86" t="str">
        <f>VLOOKUP(E6,VIP!$A$2:$O11278,2,0)</f>
        <v>DRBR035</v>
      </c>
      <c r="G6" s="109" t="str">
        <f>VLOOKUP(E6,'LISTADO ATM'!$A$2:$B$893,2,0)</f>
        <v xml:space="preserve">ATM Dirección General de Aduanas I </v>
      </c>
      <c r="H6" s="109" t="str">
        <f>VLOOKUP(E6,VIP!$A$2:$O16199,7,FALSE)</f>
        <v>Si</v>
      </c>
      <c r="I6" s="109" t="str">
        <f>VLOOKUP(E6,VIP!$A$2:$O8164,8,FALSE)</f>
        <v>Si</v>
      </c>
      <c r="J6" s="109" t="str">
        <f>VLOOKUP(E6,VIP!$A$2:$O8114,8,FALSE)</f>
        <v>Si</v>
      </c>
      <c r="K6" s="109" t="str">
        <f>VLOOKUP(E6,VIP!$A$2:$O11688,6,0)</f>
        <v>NO</v>
      </c>
      <c r="L6" s="120" t="s">
        <v>2228</v>
      </c>
      <c r="M6" s="116" t="s">
        <v>2473</v>
      </c>
      <c r="N6" s="116" t="s">
        <v>2482</v>
      </c>
      <c r="O6" s="114" t="s">
        <v>2485</v>
      </c>
      <c r="P6" s="114"/>
      <c r="Q6" s="116" t="s">
        <v>2228</v>
      </c>
    </row>
    <row r="7" spans="1:17" ht="18" x14ac:dyDescent="0.25">
      <c r="A7" s="86" t="str">
        <f>VLOOKUP(E7,'LISTADO ATM'!$A$2:$C$894,3,0)</f>
        <v>SUR</v>
      </c>
      <c r="B7" s="114" t="s">
        <v>2543</v>
      </c>
      <c r="C7" s="115">
        <v>44208.313854166663</v>
      </c>
      <c r="D7" s="114" t="s">
        <v>2190</v>
      </c>
      <c r="E7" s="110">
        <v>47</v>
      </c>
      <c r="F7" s="86" t="str">
        <f>VLOOKUP(E7,VIP!$A$2:$O11269,2,0)</f>
        <v>DRBR047</v>
      </c>
      <c r="G7" s="109" t="str">
        <f>VLOOKUP(E7,'LISTADO ATM'!$A$2:$B$893,2,0)</f>
        <v xml:space="preserve">ATM Oficina Jimaní </v>
      </c>
      <c r="H7" s="109" t="str">
        <f>VLOOKUP(E7,VIP!$A$2:$O16190,7,FALSE)</f>
        <v>Si</v>
      </c>
      <c r="I7" s="109" t="str">
        <f>VLOOKUP(E7,VIP!$A$2:$O8155,8,FALSE)</f>
        <v>Si</v>
      </c>
      <c r="J7" s="109" t="str">
        <f>VLOOKUP(E7,VIP!$A$2:$O8105,8,FALSE)</f>
        <v>Si</v>
      </c>
      <c r="K7" s="109" t="str">
        <f>VLOOKUP(E7,VIP!$A$2:$O11679,6,0)</f>
        <v>NO</v>
      </c>
      <c r="L7" s="120" t="s">
        <v>2228</v>
      </c>
      <c r="M7" s="128" t="s">
        <v>2545</v>
      </c>
      <c r="N7" s="116" t="s">
        <v>2482</v>
      </c>
      <c r="O7" s="114" t="s">
        <v>2483</v>
      </c>
      <c r="P7" s="114"/>
      <c r="Q7" s="128">
        <v>44208.564502314817</v>
      </c>
    </row>
    <row r="8" spans="1:17" ht="18" x14ac:dyDescent="0.25">
      <c r="A8" s="86" t="str">
        <f>VLOOKUP(E8,'LISTADO ATM'!$A$2:$C$894,3,0)</f>
        <v>DISTRITO NACIONAL</v>
      </c>
      <c r="B8" s="114" t="s">
        <v>2595</v>
      </c>
      <c r="C8" s="115">
        <v>44208.446851851855</v>
      </c>
      <c r="D8" s="114" t="s">
        <v>2189</v>
      </c>
      <c r="E8" s="110">
        <v>57</v>
      </c>
      <c r="F8" s="86" t="str">
        <f>VLOOKUP(E8,VIP!$A$2:$O11298,2,0)</f>
        <v>DRBR057</v>
      </c>
      <c r="G8" s="109" t="str">
        <f>VLOOKUP(E8,'LISTADO ATM'!$A$2:$B$893,2,0)</f>
        <v xml:space="preserve">ATM Oficina Malecon Center </v>
      </c>
      <c r="H8" s="109" t="str">
        <f>VLOOKUP(E8,VIP!$A$2:$O16219,7,FALSE)</f>
        <v>Si</v>
      </c>
      <c r="I8" s="109" t="str">
        <f>VLOOKUP(E8,VIP!$A$2:$O8184,8,FALSE)</f>
        <v>Si</v>
      </c>
      <c r="J8" s="109" t="str">
        <f>VLOOKUP(E8,VIP!$A$2:$O8134,8,FALSE)</f>
        <v>Si</v>
      </c>
      <c r="K8" s="109" t="str">
        <f>VLOOKUP(E8,VIP!$A$2:$O11708,6,0)</f>
        <v>NO</v>
      </c>
      <c r="L8" s="120" t="s">
        <v>2228</v>
      </c>
      <c r="M8" s="116" t="s">
        <v>2473</v>
      </c>
      <c r="N8" s="116" t="s">
        <v>2482</v>
      </c>
      <c r="O8" s="114" t="s">
        <v>2485</v>
      </c>
      <c r="P8" s="114"/>
      <c r="Q8" s="116" t="s">
        <v>2228</v>
      </c>
    </row>
    <row r="9" spans="1:17" ht="18" x14ac:dyDescent="0.25">
      <c r="A9" s="86" t="str">
        <f>VLOOKUP(E9,'LISTADO ATM'!$A$2:$C$894,3,0)</f>
        <v>DISTRITO NACIONAL</v>
      </c>
      <c r="B9" s="114" t="s">
        <v>2506</v>
      </c>
      <c r="C9" s="115">
        <v>44207.597453703704</v>
      </c>
      <c r="D9" s="115" t="s">
        <v>2189</v>
      </c>
      <c r="E9" s="110">
        <v>70</v>
      </c>
      <c r="F9" s="86" t="str">
        <f>VLOOKUP(E9,VIP!$A$2:$O11255,2,0)</f>
        <v>DRBR070</v>
      </c>
      <c r="G9" s="109" t="str">
        <f>VLOOKUP(E9,'LISTADO ATM'!$A$2:$B$893,2,0)</f>
        <v xml:space="preserve">ATM Autoservicio Plaza Lama Zona Oriental </v>
      </c>
      <c r="H9" s="109" t="str">
        <f>VLOOKUP(E9,VIP!$A$2:$O16176,7,FALSE)</f>
        <v>Si</v>
      </c>
      <c r="I9" s="109" t="str">
        <f>VLOOKUP(E9,VIP!$A$2:$O8141,8,FALSE)</f>
        <v>Si</v>
      </c>
      <c r="J9" s="109" t="str">
        <f>VLOOKUP(E9,VIP!$A$2:$O8091,8,FALSE)</f>
        <v>Si</v>
      </c>
      <c r="K9" s="109" t="str">
        <f>VLOOKUP(E9,VIP!$A$2:$O11665,6,0)</f>
        <v>NO</v>
      </c>
      <c r="L9" s="120" t="s">
        <v>2228</v>
      </c>
      <c r="M9" s="116" t="s">
        <v>2473</v>
      </c>
      <c r="N9" s="116" t="s">
        <v>2482</v>
      </c>
      <c r="O9" s="114" t="s">
        <v>2485</v>
      </c>
      <c r="P9" s="116"/>
      <c r="Q9" s="119" t="s">
        <v>2228</v>
      </c>
    </row>
    <row r="10" spans="1:17" ht="18" x14ac:dyDescent="0.25">
      <c r="A10" s="86" t="str">
        <f>VLOOKUP(E10,'LISTADO ATM'!$A$2:$C$894,3,0)</f>
        <v>DISTRITO NACIONAL</v>
      </c>
      <c r="B10" s="114" t="s">
        <v>2586</v>
      </c>
      <c r="C10" s="115">
        <v>44208.507731481484</v>
      </c>
      <c r="D10" s="114" t="s">
        <v>2189</v>
      </c>
      <c r="E10" s="110">
        <v>87</v>
      </c>
      <c r="F10" s="86" t="str">
        <f>VLOOKUP(E10,VIP!$A$2:$O11289,2,0)</f>
        <v>DRBR087</v>
      </c>
      <c r="G10" s="109" t="str">
        <f>VLOOKUP(E10,'LISTADO ATM'!$A$2:$B$893,2,0)</f>
        <v xml:space="preserve">ATM Autoservicio Sarasota </v>
      </c>
      <c r="H10" s="109" t="str">
        <f>VLOOKUP(E10,VIP!$A$2:$O16210,7,FALSE)</f>
        <v>Si</v>
      </c>
      <c r="I10" s="109" t="str">
        <f>VLOOKUP(E10,VIP!$A$2:$O8175,8,FALSE)</f>
        <v>Si</v>
      </c>
      <c r="J10" s="109" t="str">
        <f>VLOOKUP(E10,VIP!$A$2:$O8125,8,FALSE)</f>
        <v>Si</v>
      </c>
      <c r="K10" s="109" t="str">
        <f>VLOOKUP(E10,VIP!$A$2:$O11699,6,0)</f>
        <v>NO</v>
      </c>
      <c r="L10" s="120" t="s">
        <v>2228</v>
      </c>
      <c r="M10" s="116" t="s">
        <v>2473</v>
      </c>
      <c r="N10" s="116" t="s">
        <v>2482</v>
      </c>
      <c r="O10" s="114" t="s">
        <v>2485</v>
      </c>
      <c r="P10" s="114"/>
      <c r="Q10" s="116" t="s">
        <v>2228</v>
      </c>
    </row>
    <row r="11" spans="1:17" ht="18" x14ac:dyDescent="0.25">
      <c r="A11" s="86" t="str">
        <f>VLOOKUP(E11,'LISTADO ATM'!$A$2:$C$894,3,0)</f>
        <v>DISTRITO NACIONAL</v>
      </c>
      <c r="B11" s="114" t="s">
        <v>2591</v>
      </c>
      <c r="C11" s="115">
        <v>44208.494131944448</v>
      </c>
      <c r="D11" s="114" t="s">
        <v>2189</v>
      </c>
      <c r="E11" s="110">
        <v>115</v>
      </c>
      <c r="F11" s="86" t="str">
        <f>VLOOKUP(E11,VIP!$A$2:$O11294,2,0)</f>
        <v>DRBR115</v>
      </c>
      <c r="G11" s="109" t="str">
        <f>VLOOKUP(E11,'LISTADO ATM'!$A$2:$B$893,2,0)</f>
        <v xml:space="preserve">ATM Oficina Megacentro I </v>
      </c>
      <c r="H11" s="109" t="str">
        <f>VLOOKUP(E11,VIP!$A$2:$O16215,7,FALSE)</f>
        <v>Si</v>
      </c>
      <c r="I11" s="109" t="str">
        <f>VLOOKUP(E11,VIP!$A$2:$O8180,8,FALSE)</f>
        <v>Si</v>
      </c>
      <c r="J11" s="109" t="str">
        <f>VLOOKUP(E11,VIP!$A$2:$O8130,8,FALSE)</f>
        <v>Si</v>
      </c>
      <c r="K11" s="109" t="str">
        <f>VLOOKUP(E11,VIP!$A$2:$O11704,6,0)</f>
        <v>SI</v>
      </c>
      <c r="L11" s="120" t="s">
        <v>2228</v>
      </c>
      <c r="M11" s="116" t="s">
        <v>2473</v>
      </c>
      <c r="N11" s="116" t="s">
        <v>2482</v>
      </c>
      <c r="O11" s="114" t="s">
        <v>2485</v>
      </c>
      <c r="P11" s="114"/>
      <c r="Q11" s="116" t="s">
        <v>2228</v>
      </c>
    </row>
    <row r="12" spans="1:17" ht="18" x14ac:dyDescent="0.25">
      <c r="A12" s="86" t="str">
        <f>VLOOKUP(E12,'LISTADO ATM'!$A$2:$C$894,3,0)</f>
        <v>SUR</v>
      </c>
      <c r="B12" s="114" t="s">
        <v>2542</v>
      </c>
      <c r="C12" s="115">
        <v>44208.31453703704</v>
      </c>
      <c r="D12" s="114" t="s">
        <v>2189</v>
      </c>
      <c r="E12" s="110">
        <v>131</v>
      </c>
      <c r="F12" s="86" t="str">
        <f>VLOOKUP(E12,VIP!$A$2:$O11268,2,0)</f>
        <v>DRBR131</v>
      </c>
      <c r="G12" s="109" t="str">
        <f>VLOOKUP(E12,'LISTADO ATM'!$A$2:$B$893,2,0)</f>
        <v xml:space="preserve">ATM Oficina Baní I </v>
      </c>
      <c r="H12" s="109" t="str">
        <f>VLOOKUP(E12,VIP!$A$2:$O16189,7,FALSE)</f>
        <v>Si</v>
      </c>
      <c r="I12" s="109" t="str">
        <f>VLOOKUP(E12,VIP!$A$2:$O8154,8,FALSE)</f>
        <v>Si</v>
      </c>
      <c r="J12" s="109" t="str">
        <f>VLOOKUP(E12,VIP!$A$2:$O8104,8,FALSE)</f>
        <v>Si</v>
      </c>
      <c r="K12" s="109" t="str">
        <f>VLOOKUP(E12,VIP!$A$2:$O11678,6,0)</f>
        <v>NO</v>
      </c>
      <c r="L12" s="120" t="s">
        <v>2228</v>
      </c>
      <c r="M12" s="128" t="s">
        <v>2545</v>
      </c>
      <c r="N12" s="116" t="s">
        <v>2482</v>
      </c>
      <c r="O12" s="114" t="s">
        <v>2485</v>
      </c>
      <c r="P12" s="114"/>
      <c r="Q12" s="129">
        <v>44208.567094907405</v>
      </c>
    </row>
    <row r="13" spans="1:17" ht="18" x14ac:dyDescent="0.25">
      <c r="A13" s="86" t="str">
        <f>VLOOKUP(E13,'LISTADO ATM'!$A$2:$C$894,3,0)</f>
        <v>DISTRITO NACIONAL</v>
      </c>
      <c r="B13" s="114" t="s">
        <v>2578</v>
      </c>
      <c r="C13" s="115">
        <v>44208.596446759257</v>
      </c>
      <c r="D13" s="114" t="s">
        <v>2189</v>
      </c>
      <c r="E13" s="110">
        <v>146</v>
      </c>
      <c r="F13" s="86" t="str">
        <f>VLOOKUP(E13,VIP!$A$2:$O11279,2,0)</f>
        <v>DRBR146</v>
      </c>
      <c r="G13" s="109" t="str">
        <f>VLOOKUP(E13,'LISTADO ATM'!$A$2:$B$893,2,0)</f>
        <v xml:space="preserve">ATM Tribunal Superior Constitucional </v>
      </c>
      <c r="H13" s="109" t="str">
        <f>VLOOKUP(E13,VIP!$A$2:$O16200,7,FALSE)</f>
        <v>Si</v>
      </c>
      <c r="I13" s="109" t="str">
        <f>VLOOKUP(E13,VIP!$A$2:$O8165,8,FALSE)</f>
        <v>Si</v>
      </c>
      <c r="J13" s="109" t="str">
        <f>VLOOKUP(E13,VIP!$A$2:$O8115,8,FALSE)</f>
        <v>Si</v>
      </c>
      <c r="K13" s="109" t="str">
        <f>VLOOKUP(E13,VIP!$A$2:$O11689,6,0)</f>
        <v>NO</v>
      </c>
      <c r="L13" s="120" t="s">
        <v>2228</v>
      </c>
      <c r="M13" s="116" t="s">
        <v>2473</v>
      </c>
      <c r="N13" s="116" t="s">
        <v>2482</v>
      </c>
      <c r="O13" s="114" t="s">
        <v>2485</v>
      </c>
      <c r="P13" s="114"/>
      <c r="Q13" s="116" t="s">
        <v>2228</v>
      </c>
    </row>
    <row r="14" spans="1:17" ht="18" x14ac:dyDescent="0.25">
      <c r="A14" s="86" t="str">
        <f>VLOOKUP(E14,'LISTADO ATM'!$A$2:$C$894,3,0)</f>
        <v>NORTE</v>
      </c>
      <c r="B14" s="114" t="s">
        <v>2498</v>
      </c>
      <c r="C14" s="115">
        <v>44207.419351851851</v>
      </c>
      <c r="D14" s="115" t="s">
        <v>2190</v>
      </c>
      <c r="E14" s="110">
        <v>154</v>
      </c>
      <c r="F14" s="86" t="str">
        <f>VLOOKUP(E14,VIP!$A$2:$O11331,2,0)</f>
        <v>DRBR154</v>
      </c>
      <c r="G14" s="109" t="str">
        <f>VLOOKUP(E14,'LISTADO ATM'!$A$2:$B$893,2,0)</f>
        <v xml:space="preserve">ATM Oficina Sánchez </v>
      </c>
      <c r="H14" s="109" t="str">
        <f>VLOOKUP(E14,VIP!$A$2:$O16252,7,FALSE)</f>
        <v>Si</v>
      </c>
      <c r="I14" s="109" t="str">
        <f>VLOOKUP(E14,VIP!$A$2:$O8217,8,FALSE)</f>
        <v>Si</v>
      </c>
      <c r="J14" s="109" t="str">
        <f>VLOOKUP(E14,VIP!$A$2:$O8167,8,FALSE)</f>
        <v>Si</v>
      </c>
      <c r="K14" s="109" t="str">
        <f>VLOOKUP(E14,VIP!$A$2:$O11741,6,0)</f>
        <v>SI</v>
      </c>
      <c r="L14" s="120" t="s">
        <v>2228</v>
      </c>
      <c r="M14" s="128" t="s">
        <v>2545</v>
      </c>
      <c r="N14" s="128" t="s">
        <v>2562</v>
      </c>
      <c r="O14" s="114" t="s">
        <v>2483</v>
      </c>
      <c r="P14" s="116"/>
      <c r="Q14" s="128">
        <v>44208.741064814814</v>
      </c>
    </row>
    <row r="15" spans="1:17" ht="18" x14ac:dyDescent="0.25">
      <c r="A15" s="86" t="str">
        <f>VLOOKUP(E15,'LISTADO ATM'!$A$2:$C$894,3,0)</f>
        <v>DISTRITO NACIONAL</v>
      </c>
      <c r="B15" s="114" t="s">
        <v>2628</v>
      </c>
      <c r="C15" s="115">
        <v>44208.843287037038</v>
      </c>
      <c r="D15" s="114" t="s">
        <v>2189</v>
      </c>
      <c r="E15" s="110">
        <v>160</v>
      </c>
      <c r="F15" s="86" t="str">
        <f>VLOOKUP(E15,VIP!$A$2:$O11275,2,0)</f>
        <v>DRBR160</v>
      </c>
      <c r="G15" s="109" t="str">
        <f>VLOOKUP(E15,'LISTADO ATM'!$A$2:$B$893,2,0)</f>
        <v xml:space="preserve">ATM Oficina Herrera </v>
      </c>
      <c r="H15" s="109" t="str">
        <f>VLOOKUP(E15,VIP!$A$2:$O16196,7,FALSE)</f>
        <v>Si</v>
      </c>
      <c r="I15" s="109" t="str">
        <f>VLOOKUP(E15,VIP!$A$2:$O8161,8,FALSE)</f>
        <v>Si</v>
      </c>
      <c r="J15" s="109" t="str">
        <f>VLOOKUP(E15,VIP!$A$2:$O8111,8,FALSE)</f>
        <v>Si</v>
      </c>
      <c r="K15" s="109" t="str">
        <f>VLOOKUP(E15,VIP!$A$2:$O11685,6,0)</f>
        <v>NO</v>
      </c>
      <c r="L15" s="120" t="s">
        <v>2228</v>
      </c>
      <c r="M15" s="116" t="s">
        <v>2473</v>
      </c>
      <c r="N15" s="116" t="s">
        <v>2482</v>
      </c>
      <c r="O15" s="114" t="s">
        <v>2485</v>
      </c>
      <c r="P15" s="114"/>
      <c r="Q15" s="116" t="s">
        <v>2228</v>
      </c>
    </row>
    <row r="16" spans="1:17" ht="18" x14ac:dyDescent="0.25">
      <c r="A16" s="86" t="str">
        <f>VLOOKUP(E16,'LISTADO ATM'!$A$2:$C$894,3,0)</f>
        <v>DISTRITO NACIONAL</v>
      </c>
      <c r="B16" s="114" t="s">
        <v>2513</v>
      </c>
      <c r="C16" s="115">
        <v>44207.771724537037</v>
      </c>
      <c r="D16" s="115" t="s">
        <v>2189</v>
      </c>
      <c r="E16" s="110">
        <v>169</v>
      </c>
      <c r="F16" s="86" t="str">
        <f>VLOOKUP(E16,VIP!$A$2:$O11272,2,0)</f>
        <v>DRBR169</v>
      </c>
      <c r="G16" s="109" t="str">
        <f>VLOOKUP(E16,'LISTADO ATM'!$A$2:$B$893,2,0)</f>
        <v xml:space="preserve">ATM Oficina Caonabo </v>
      </c>
      <c r="H16" s="109" t="str">
        <f>VLOOKUP(E16,VIP!$A$2:$O16193,7,FALSE)</f>
        <v>Si</v>
      </c>
      <c r="I16" s="109" t="str">
        <f>VLOOKUP(E16,VIP!$A$2:$O8158,8,FALSE)</f>
        <v>Si</v>
      </c>
      <c r="J16" s="109" t="str">
        <f>VLOOKUP(E16,VIP!$A$2:$O8108,8,FALSE)</f>
        <v>Si</v>
      </c>
      <c r="K16" s="109" t="str">
        <f>VLOOKUP(E16,VIP!$A$2:$O11682,6,0)</f>
        <v>NO</v>
      </c>
      <c r="L16" s="120" t="s">
        <v>2228</v>
      </c>
      <c r="M16" s="128" t="s">
        <v>2545</v>
      </c>
      <c r="N16" s="116" t="s">
        <v>2482</v>
      </c>
      <c r="O16" s="114" t="s">
        <v>2485</v>
      </c>
      <c r="P16" s="114"/>
      <c r="Q16" s="128">
        <v>44208.561851851853</v>
      </c>
    </row>
    <row r="17" spans="1:17" ht="18" x14ac:dyDescent="0.25">
      <c r="A17" s="86" t="str">
        <f>VLOOKUP(E17,'LISTADO ATM'!$A$2:$C$894,3,0)</f>
        <v>DISTRITO NACIONAL</v>
      </c>
      <c r="B17" s="114" t="s">
        <v>2505</v>
      </c>
      <c r="C17" s="115">
        <v>44207.606365740743</v>
      </c>
      <c r="D17" s="115" t="s">
        <v>2189</v>
      </c>
      <c r="E17" s="110">
        <v>224</v>
      </c>
      <c r="F17" s="86" t="str">
        <f>VLOOKUP(E17,VIP!$A$2:$O11253,2,0)</f>
        <v>DRBR224</v>
      </c>
      <c r="G17" s="109" t="str">
        <f>VLOOKUP(E17,'LISTADO ATM'!$A$2:$B$893,2,0)</f>
        <v xml:space="preserve">ATM S/M Nacional El Millón (Núñez de Cáceres) </v>
      </c>
      <c r="H17" s="109" t="str">
        <f>VLOOKUP(E17,VIP!$A$2:$O16174,7,FALSE)</f>
        <v>Si</v>
      </c>
      <c r="I17" s="109" t="str">
        <f>VLOOKUP(E17,VIP!$A$2:$O8139,8,FALSE)</f>
        <v>Si</v>
      </c>
      <c r="J17" s="109" t="str">
        <f>VLOOKUP(E17,VIP!$A$2:$O8089,8,FALSE)</f>
        <v>Si</v>
      </c>
      <c r="K17" s="109" t="str">
        <f>VLOOKUP(E17,VIP!$A$2:$O11663,6,0)</f>
        <v>SI</v>
      </c>
      <c r="L17" s="120" t="s">
        <v>2228</v>
      </c>
      <c r="M17" s="128" t="s">
        <v>2545</v>
      </c>
      <c r="N17" s="116" t="s">
        <v>2482</v>
      </c>
      <c r="O17" s="114" t="s">
        <v>2485</v>
      </c>
      <c r="P17" s="116"/>
      <c r="Q17" s="128">
        <v>44208.558703703704</v>
      </c>
    </row>
    <row r="18" spans="1:17" ht="18" x14ac:dyDescent="0.25">
      <c r="A18" s="86" t="str">
        <f>VLOOKUP(E18,'LISTADO ATM'!$A$2:$C$894,3,0)</f>
        <v>DISTRITO NACIONAL</v>
      </c>
      <c r="B18" s="114" t="s">
        <v>2573</v>
      </c>
      <c r="C18" s="115">
        <v>44208.599421296298</v>
      </c>
      <c r="D18" s="114" t="s">
        <v>2189</v>
      </c>
      <c r="E18" s="110">
        <v>225</v>
      </c>
      <c r="F18" s="86" t="str">
        <f>VLOOKUP(E18,VIP!$A$2:$O11274,2,0)</f>
        <v>DRBR225</v>
      </c>
      <c r="G18" s="109" t="str">
        <f>VLOOKUP(E18,'LISTADO ATM'!$A$2:$B$893,2,0)</f>
        <v xml:space="preserve">ATM S/M Nacional Arroyo Hondo </v>
      </c>
      <c r="H18" s="109" t="str">
        <f>VLOOKUP(E18,VIP!$A$2:$O16195,7,FALSE)</f>
        <v>Si</v>
      </c>
      <c r="I18" s="109" t="str">
        <f>VLOOKUP(E18,VIP!$A$2:$O8160,8,FALSE)</f>
        <v>Si</v>
      </c>
      <c r="J18" s="109" t="str">
        <f>VLOOKUP(E18,VIP!$A$2:$O8110,8,FALSE)</f>
        <v>Si</v>
      </c>
      <c r="K18" s="109" t="str">
        <f>VLOOKUP(E18,VIP!$A$2:$O11684,6,0)</f>
        <v>NO</v>
      </c>
      <c r="L18" s="120" t="s">
        <v>2228</v>
      </c>
      <c r="M18" s="116" t="s">
        <v>2473</v>
      </c>
      <c r="N18" s="116" t="s">
        <v>2482</v>
      </c>
      <c r="O18" s="114" t="s">
        <v>2485</v>
      </c>
      <c r="P18" s="114"/>
      <c r="Q18" s="116" t="s">
        <v>2228</v>
      </c>
    </row>
    <row r="19" spans="1:17" ht="18" x14ac:dyDescent="0.25">
      <c r="A19" s="86" t="str">
        <f>VLOOKUP(E19,'LISTADO ATM'!$A$2:$C$894,3,0)</f>
        <v>DISTRITO NACIONAL</v>
      </c>
      <c r="B19" s="114" t="s">
        <v>2619</v>
      </c>
      <c r="C19" s="115">
        <v>44208.666666666664</v>
      </c>
      <c r="D19" s="114" t="s">
        <v>2189</v>
      </c>
      <c r="E19" s="110">
        <v>232</v>
      </c>
      <c r="F19" s="86" t="str">
        <f>VLOOKUP(E19,VIP!$A$2:$O11287,2,0)</f>
        <v>DRBR232</v>
      </c>
      <c r="G19" s="109" t="str">
        <f>VLOOKUP(E19,'LISTADO ATM'!$A$2:$B$893,2,0)</f>
        <v xml:space="preserve">ATM S/M Nacional Charles de Gaulle </v>
      </c>
      <c r="H19" s="109" t="str">
        <f>VLOOKUP(E19,VIP!$A$2:$O16208,7,FALSE)</f>
        <v>Si</v>
      </c>
      <c r="I19" s="109" t="str">
        <f>VLOOKUP(E19,VIP!$A$2:$O8173,8,FALSE)</f>
        <v>Si</v>
      </c>
      <c r="J19" s="109" t="str">
        <f>VLOOKUP(E19,VIP!$A$2:$O8123,8,FALSE)</f>
        <v>Si</v>
      </c>
      <c r="K19" s="109" t="str">
        <f>VLOOKUP(E19,VIP!$A$2:$O11697,6,0)</f>
        <v>SI</v>
      </c>
      <c r="L19" s="120" t="s">
        <v>2228</v>
      </c>
      <c r="M19" s="116" t="s">
        <v>2473</v>
      </c>
      <c r="N19" s="116" t="s">
        <v>2482</v>
      </c>
      <c r="O19" s="114" t="s">
        <v>2485</v>
      </c>
      <c r="P19" s="114"/>
      <c r="Q19" s="116" t="s">
        <v>2228</v>
      </c>
    </row>
    <row r="20" spans="1:17" ht="18" x14ac:dyDescent="0.25">
      <c r="A20" s="86" t="str">
        <f>VLOOKUP(E20,'LISTADO ATM'!$A$2:$C$894,3,0)</f>
        <v>DISTRITO NACIONAL</v>
      </c>
      <c r="B20" s="114" t="s">
        <v>2612</v>
      </c>
      <c r="C20" s="115">
        <v>44208.708472222221</v>
      </c>
      <c r="D20" s="114" t="s">
        <v>2189</v>
      </c>
      <c r="E20" s="110">
        <v>237</v>
      </c>
      <c r="F20" s="86" t="str">
        <f>VLOOKUP(E20,VIP!$A$2:$O11280,2,0)</f>
        <v>DRBR237</v>
      </c>
      <c r="G20" s="109" t="str">
        <f>VLOOKUP(E20,'LISTADO ATM'!$A$2:$B$893,2,0)</f>
        <v xml:space="preserve">ATM UNP Plaza Vásquez </v>
      </c>
      <c r="H20" s="109" t="str">
        <f>VLOOKUP(E20,VIP!$A$2:$O16201,7,FALSE)</f>
        <v>Si</v>
      </c>
      <c r="I20" s="109" t="str">
        <f>VLOOKUP(E20,VIP!$A$2:$O8166,8,FALSE)</f>
        <v>Si</v>
      </c>
      <c r="J20" s="109" t="str">
        <f>VLOOKUP(E20,VIP!$A$2:$O8116,8,FALSE)</f>
        <v>Si</v>
      </c>
      <c r="K20" s="109" t="str">
        <f>VLOOKUP(E20,VIP!$A$2:$O11690,6,0)</f>
        <v>SI</v>
      </c>
      <c r="L20" s="120" t="s">
        <v>2228</v>
      </c>
      <c r="M20" s="116" t="s">
        <v>2473</v>
      </c>
      <c r="N20" s="116" t="s">
        <v>2482</v>
      </c>
      <c r="O20" s="114" t="s">
        <v>2485</v>
      </c>
      <c r="P20" s="114"/>
      <c r="Q20" s="116" t="s">
        <v>2228</v>
      </c>
    </row>
    <row r="21" spans="1:17" ht="18" x14ac:dyDescent="0.25">
      <c r="A21" s="86" t="str">
        <f>VLOOKUP(E21,'LISTADO ATM'!$A$2:$C$894,3,0)</f>
        <v>DISTRITO NACIONAL</v>
      </c>
      <c r="B21" s="114" t="s">
        <v>2539</v>
      </c>
      <c r="C21" s="115">
        <v>44208.221261574072</v>
      </c>
      <c r="D21" s="114" t="s">
        <v>2189</v>
      </c>
      <c r="E21" s="110">
        <v>239</v>
      </c>
      <c r="F21" s="86" t="str">
        <f>VLOOKUP(E21,VIP!$A$2:$O11266,2,0)</f>
        <v>DRBR239</v>
      </c>
      <c r="G21" s="109" t="str">
        <f>VLOOKUP(E21,'LISTADO ATM'!$A$2:$B$893,2,0)</f>
        <v xml:space="preserve">ATM Autobanco Charles de Gaulle </v>
      </c>
      <c r="H21" s="109" t="str">
        <f>VLOOKUP(E21,VIP!$A$2:$O16187,7,FALSE)</f>
        <v>Si</v>
      </c>
      <c r="I21" s="109" t="str">
        <f>VLOOKUP(E21,VIP!$A$2:$O8152,8,FALSE)</f>
        <v>Si</v>
      </c>
      <c r="J21" s="109" t="str">
        <f>VLOOKUP(E21,VIP!$A$2:$O8102,8,FALSE)</f>
        <v>Si</v>
      </c>
      <c r="K21" s="109" t="str">
        <f>VLOOKUP(E21,VIP!$A$2:$O11676,6,0)</f>
        <v>SI</v>
      </c>
      <c r="L21" s="120" t="s">
        <v>2228</v>
      </c>
      <c r="M21" s="116" t="s">
        <v>2473</v>
      </c>
      <c r="N21" s="116" t="s">
        <v>2482</v>
      </c>
      <c r="O21" s="114" t="s">
        <v>2485</v>
      </c>
      <c r="P21" s="114"/>
      <c r="Q21" s="119" t="s">
        <v>2228</v>
      </c>
    </row>
    <row r="22" spans="1:17" ht="18" x14ac:dyDescent="0.25">
      <c r="A22" s="86" t="str">
        <f>VLOOKUP(E22,'LISTADO ATM'!$A$2:$C$894,3,0)</f>
        <v>DISTRITO NACIONAL</v>
      </c>
      <c r="B22" s="114" t="s">
        <v>2624</v>
      </c>
      <c r="C22" s="115">
        <v>44208.640763888892</v>
      </c>
      <c r="D22" s="114" t="s">
        <v>2189</v>
      </c>
      <c r="E22" s="110">
        <v>240</v>
      </c>
      <c r="F22" s="86" t="str">
        <f>VLOOKUP(E22,VIP!$A$2:$O11292,2,0)</f>
        <v>DRBR24D</v>
      </c>
      <c r="G22" s="109" t="str">
        <f>VLOOKUP(E22,'LISTADO ATM'!$A$2:$B$893,2,0)</f>
        <v xml:space="preserve">ATM Oficina Carrefour I </v>
      </c>
      <c r="H22" s="109" t="str">
        <f>VLOOKUP(E22,VIP!$A$2:$O16213,7,FALSE)</f>
        <v>Si</v>
      </c>
      <c r="I22" s="109" t="str">
        <f>VLOOKUP(E22,VIP!$A$2:$O8178,8,FALSE)</f>
        <v>Si</v>
      </c>
      <c r="J22" s="109" t="str">
        <f>VLOOKUP(E22,VIP!$A$2:$O8128,8,FALSE)</f>
        <v>Si</v>
      </c>
      <c r="K22" s="109" t="str">
        <f>VLOOKUP(E22,VIP!$A$2:$O11702,6,0)</f>
        <v>SI</v>
      </c>
      <c r="L22" s="120" t="s">
        <v>2228</v>
      </c>
      <c r="M22" s="116" t="s">
        <v>2473</v>
      </c>
      <c r="N22" s="116" t="s">
        <v>2482</v>
      </c>
      <c r="O22" s="114" t="s">
        <v>2485</v>
      </c>
      <c r="P22" s="114"/>
      <c r="Q22" s="116" t="s">
        <v>2228</v>
      </c>
    </row>
    <row r="23" spans="1:17" ht="18" x14ac:dyDescent="0.25">
      <c r="A23" s="86" t="str">
        <f>VLOOKUP(E23,'LISTADO ATM'!$A$2:$C$894,3,0)</f>
        <v>NORTE</v>
      </c>
      <c r="B23" s="114" t="s">
        <v>2593</v>
      </c>
      <c r="C23" s="115">
        <v>44208.489050925928</v>
      </c>
      <c r="D23" s="114" t="s">
        <v>2189</v>
      </c>
      <c r="E23" s="110">
        <v>266</v>
      </c>
      <c r="F23" s="86" t="str">
        <f>VLOOKUP(E23,VIP!$A$2:$O11296,2,0)</f>
        <v>DRBR266</v>
      </c>
      <c r="G23" s="109" t="str">
        <f>VLOOKUP(E23,'LISTADO ATM'!$A$2:$B$893,2,0)</f>
        <v xml:space="preserve">ATM Oficina Villa Francisca </v>
      </c>
      <c r="H23" s="109" t="str">
        <f>VLOOKUP(E23,VIP!$A$2:$O16217,7,FALSE)</f>
        <v>Si</v>
      </c>
      <c r="I23" s="109" t="str">
        <f>VLOOKUP(E23,VIP!$A$2:$O8182,8,FALSE)</f>
        <v>Si</v>
      </c>
      <c r="J23" s="109" t="str">
        <f>VLOOKUP(E23,VIP!$A$2:$O8132,8,FALSE)</f>
        <v>Si</v>
      </c>
      <c r="K23" s="109" t="str">
        <f>VLOOKUP(E23,VIP!$A$2:$O11706,6,0)</f>
        <v>NO</v>
      </c>
      <c r="L23" s="120" t="s">
        <v>2228</v>
      </c>
      <c r="M23" s="116" t="s">
        <v>2473</v>
      </c>
      <c r="N23" s="116" t="s">
        <v>2482</v>
      </c>
      <c r="O23" s="114" t="s">
        <v>2485</v>
      </c>
      <c r="P23" s="114"/>
      <c r="Q23" s="116" t="s">
        <v>2228</v>
      </c>
    </row>
    <row r="24" spans="1:17" ht="18" x14ac:dyDescent="0.25">
      <c r="A24" s="86" t="str">
        <f>VLOOKUP(E24,'LISTADO ATM'!$A$2:$C$894,3,0)</f>
        <v>ESTE</v>
      </c>
      <c r="B24" s="114" t="s">
        <v>2618</v>
      </c>
      <c r="C24" s="115">
        <v>44208.667141203703</v>
      </c>
      <c r="D24" s="114" t="s">
        <v>2189</v>
      </c>
      <c r="E24" s="110">
        <v>268</v>
      </c>
      <c r="F24" s="86" t="str">
        <f>VLOOKUP(E24,VIP!$A$2:$O11286,2,0)</f>
        <v>DRBR268</v>
      </c>
      <c r="G24" s="109" t="str">
        <f>VLOOKUP(E24,'LISTADO ATM'!$A$2:$B$893,2,0)</f>
        <v xml:space="preserve">ATM Autobanco La Altagracia (Higuey) </v>
      </c>
      <c r="H24" s="109" t="str">
        <f>VLOOKUP(E24,VIP!$A$2:$O16207,7,FALSE)</f>
        <v>Si</v>
      </c>
      <c r="I24" s="109" t="str">
        <f>VLOOKUP(E24,VIP!$A$2:$O8172,8,FALSE)</f>
        <v>Si</v>
      </c>
      <c r="J24" s="109" t="str">
        <f>VLOOKUP(E24,VIP!$A$2:$O8122,8,FALSE)</f>
        <v>Si</v>
      </c>
      <c r="K24" s="109" t="str">
        <f>VLOOKUP(E24,VIP!$A$2:$O11696,6,0)</f>
        <v>NO</v>
      </c>
      <c r="L24" s="120" t="s">
        <v>2228</v>
      </c>
      <c r="M24" s="116" t="s">
        <v>2473</v>
      </c>
      <c r="N24" s="116" t="s">
        <v>2482</v>
      </c>
      <c r="O24" s="114" t="s">
        <v>2485</v>
      </c>
      <c r="P24" s="114"/>
      <c r="Q24" s="116" t="s">
        <v>2228</v>
      </c>
    </row>
    <row r="25" spans="1:17" ht="18" x14ac:dyDescent="0.25">
      <c r="A25" s="86" t="str">
        <f>VLOOKUP(E25,'LISTADO ATM'!$A$2:$C$894,3,0)</f>
        <v>DISTRITO NACIONAL</v>
      </c>
      <c r="B25" s="114" t="s">
        <v>2504</v>
      </c>
      <c r="C25" s="115">
        <v>44207.607106481482</v>
      </c>
      <c r="D25" s="115" t="s">
        <v>2189</v>
      </c>
      <c r="E25" s="110">
        <v>280</v>
      </c>
      <c r="F25" s="86" t="str">
        <f>VLOOKUP(E25,VIP!$A$2:$O11252,2,0)</f>
        <v>DRBR752</v>
      </c>
      <c r="G25" s="109" t="str">
        <f>VLOOKUP(E25,'LISTADO ATM'!$A$2:$B$893,2,0)</f>
        <v xml:space="preserve">ATM Cooperativa BR </v>
      </c>
      <c r="H25" s="109" t="str">
        <f>VLOOKUP(E25,VIP!$A$2:$O16173,7,FALSE)</f>
        <v>Si</v>
      </c>
      <c r="I25" s="109" t="str">
        <f>VLOOKUP(E25,VIP!$A$2:$O8138,8,FALSE)</f>
        <v>Si</v>
      </c>
      <c r="J25" s="109" t="str">
        <f>VLOOKUP(E25,VIP!$A$2:$O8088,8,FALSE)</f>
        <v>Si</v>
      </c>
      <c r="K25" s="109" t="str">
        <f>VLOOKUP(E25,VIP!$A$2:$O11662,6,0)</f>
        <v>NO</v>
      </c>
      <c r="L25" s="120" t="s">
        <v>2228</v>
      </c>
      <c r="M25" s="116" t="s">
        <v>2473</v>
      </c>
      <c r="N25" s="116" t="s">
        <v>2482</v>
      </c>
      <c r="O25" s="114" t="s">
        <v>2485</v>
      </c>
      <c r="P25" s="116"/>
      <c r="Q25" s="119" t="s">
        <v>2228</v>
      </c>
    </row>
    <row r="26" spans="1:17" ht="18" x14ac:dyDescent="0.25">
      <c r="A26" s="86" t="str">
        <f>VLOOKUP(E26,'LISTADO ATM'!$A$2:$C$894,3,0)</f>
        <v>NORTE</v>
      </c>
      <c r="B26" s="114" t="s">
        <v>2617</v>
      </c>
      <c r="C26" s="115">
        <v>44208.671689814815</v>
      </c>
      <c r="D26" s="114" t="s">
        <v>2190</v>
      </c>
      <c r="E26" s="110">
        <v>291</v>
      </c>
      <c r="F26" s="86" t="str">
        <f>VLOOKUP(E26,VIP!$A$2:$O11285,2,0)</f>
        <v>DRBR291</v>
      </c>
      <c r="G26" s="109" t="str">
        <f>VLOOKUP(E26,'LISTADO ATM'!$A$2:$B$893,2,0)</f>
        <v xml:space="preserve">ATM S/M Jumbo Las Colinas </v>
      </c>
      <c r="H26" s="109" t="str">
        <f>VLOOKUP(E26,VIP!$A$2:$O16206,7,FALSE)</f>
        <v>Si</v>
      </c>
      <c r="I26" s="109" t="str">
        <f>VLOOKUP(E26,VIP!$A$2:$O8171,8,FALSE)</f>
        <v>Si</v>
      </c>
      <c r="J26" s="109" t="str">
        <f>VLOOKUP(E26,VIP!$A$2:$O8121,8,FALSE)</f>
        <v>Si</v>
      </c>
      <c r="K26" s="109" t="str">
        <f>VLOOKUP(E26,VIP!$A$2:$O11695,6,0)</f>
        <v>NO</v>
      </c>
      <c r="L26" s="120" t="s">
        <v>2228</v>
      </c>
      <c r="M26" s="116" t="s">
        <v>2473</v>
      </c>
      <c r="N26" s="116" t="s">
        <v>2482</v>
      </c>
      <c r="O26" s="114" t="s">
        <v>2503</v>
      </c>
      <c r="P26" s="114"/>
      <c r="Q26" s="116" t="s">
        <v>2228</v>
      </c>
    </row>
    <row r="27" spans="1:17" ht="18" x14ac:dyDescent="0.25">
      <c r="A27" s="86" t="str">
        <f>VLOOKUP(E27,'LISTADO ATM'!$A$2:$C$894,3,0)</f>
        <v>DISTRITO NACIONAL</v>
      </c>
      <c r="B27" s="114" t="s">
        <v>2510</v>
      </c>
      <c r="C27" s="115">
        <v>44207.641342592593</v>
      </c>
      <c r="D27" s="115" t="s">
        <v>2189</v>
      </c>
      <c r="E27" s="110">
        <v>321</v>
      </c>
      <c r="F27" s="86" t="str">
        <f>VLOOKUP(E27,VIP!$A$2:$O11280,2,0)</f>
        <v>DRBR321</v>
      </c>
      <c r="G27" s="109" t="str">
        <f>VLOOKUP(E27,'LISTADO ATM'!$A$2:$B$893,2,0)</f>
        <v xml:space="preserve">ATM Oficina Jiménez Moya I </v>
      </c>
      <c r="H27" s="109" t="str">
        <f>VLOOKUP(E27,VIP!$A$2:$O16201,7,FALSE)</f>
        <v>Si</v>
      </c>
      <c r="I27" s="109" t="str">
        <f>VLOOKUP(E27,VIP!$A$2:$O8166,8,FALSE)</f>
        <v>Si</v>
      </c>
      <c r="J27" s="109" t="str">
        <f>VLOOKUP(E27,VIP!$A$2:$O8116,8,FALSE)</f>
        <v>Si</v>
      </c>
      <c r="K27" s="109" t="str">
        <f>VLOOKUP(E27,VIP!$A$2:$O11690,6,0)</f>
        <v>NO</v>
      </c>
      <c r="L27" s="120" t="s">
        <v>2228</v>
      </c>
      <c r="M27" s="128" t="s">
        <v>2545</v>
      </c>
      <c r="N27" s="116" t="s">
        <v>2482</v>
      </c>
      <c r="O27" s="114" t="s">
        <v>2485</v>
      </c>
      <c r="P27" s="114"/>
      <c r="Q27" s="128">
        <v>44208.553703703707</v>
      </c>
    </row>
    <row r="28" spans="1:17" ht="18" x14ac:dyDescent="0.25">
      <c r="A28" s="86" t="str">
        <f>VLOOKUP(E28,'LISTADO ATM'!$A$2:$C$894,3,0)</f>
        <v>DISTRITO NACIONAL</v>
      </c>
      <c r="B28" s="118">
        <v>335759047</v>
      </c>
      <c r="C28" s="115">
        <v>44205.412974537037</v>
      </c>
      <c r="D28" s="115" t="s">
        <v>2189</v>
      </c>
      <c r="E28" s="110">
        <v>327</v>
      </c>
      <c r="F28" s="86" t="str">
        <f>VLOOKUP(E28,VIP!$A$2:$O11241,2,0)</f>
        <v>DRBR327</v>
      </c>
      <c r="G28" s="109" t="str">
        <f>VLOOKUP(E28,'LISTADO ATM'!$A$2:$B$893,2,0)</f>
        <v xml:space="preserve">ATM UNP CCN (Nacional 27 de Febrero) </v>
      </c>
      <c r="H28" s="109" t="str">
        <f>VLOOKUP(E28,VIP!$A$2:$O16162,7,FALSE)</f>
        <v>Si</v>
      </c>
      <c r="I28" s="109" t="str">
        <f>VLOOKUP(E28,VIP!$A$2:$O8127,8,FALSE)</f>
        <v>Si</v>
      </c>
      <c r="J28" s="109" t="str">
        <f>VLOOKUP(E28,VIP!$A$2:$O8077,8,FALSE)</f>
        <v>Si</v>
      </c>
      <c r="K28" s="109" t="str">
        <f>VLOOKUP(E28,VIP!$A$2:$O11651,6,0)</f>
        <v>NO</v>
      </c>
      <c r="L28" s="120" t="s">
        <v>2228</v>
      </c>
      <c r="M28" s="128" t="s">
        <v>2545</v>
      </c>
      <c r="N28" s="128" t="s">
        <v>2562</v>
      </c>
      <c r="O28" s="114" t="s">
        <v>2485</v>
      </c>
      <c r="P28" s="116"/>
      <c r="Q28" s="128">
        <v>44208.723703703705</v>
      </c>
    </row>
    <row r="29" spans="1:17" ht="18" x14ac:dyDescent="0.25">
      <c r="A29" s="86" t="str">
        <f>VLOOKUP(E29,'LISTADO ATM'!$A$2:$C$894,3,0)</f>
        <v>NORTE</v>
      </c>
      <c r="B29" s="114" t="s">
        <v>2538</v>
      </c>
      <c r="C29" s="115">
        <v>44208.224988425929</v>
      </c>
      <c r="D29" s="114" t="s">
        <v>2190</v>
      </c>
      <c r="E29" s="110">
        <v>396</v>
      </c>
      <c r="F29" s="86" t="str">
        <f>VLOOKUP(E29,VIP!$A$2:$O11265,2,0)</f>
        <v>DRBR396</v>
      </c>
      <c r="G29" s="109" t="str">
        <f>VLOOKUP(E29,'LISTADO ATM'!$A$2:$B$893,2,0)</f>
        <v xml:space="preserve">ATM Oficina Plaza Ulloa (La Fuente) </v>
      </c>
      <c r="H29" s="109" t="str">
        <f>VLOOKUP(E29,VIP!$A$2:$O16186,7,FALSE)</f>
        <v>Si</v>
      </c>
      <c r="I29" s="109" t="str">
        <f>VLOOKUP(E29,VIP!$A$2:$O8151,8,FALSE)</f>
        <v>Si</v>
      </c>
      <c r="J29" s="109" t="str">
        <f>VLOOKUP(E29,VIP!$A$2:$O8101,8,FALSE)</f>
        <v>Si</v>
      </c>
      <c r="K29" s="109" t="str">
        <f>VLOOKUP(E29,VIP!$A$2:$O11675,6,0)</f>
        <v>NO</v>
      </c>
      <c r="L29" s="120" t="s">
        <v>2228</v>
      </c>
      <c r="M29" s="128" t="s">
        <v>2545</v>
      </c>
      <c r="N29" s="116" t="s">
        <v>2482</v>
      </c>
      <c r="O29" s="114" t="s">
        <v>2503</v>
      </c>
      <c r="P29" s="114"/>
      <c r="Q29" s="128">
        <v>44208.560532407406</v>
      </c>
    </row>
    <row r="30" spans="1:17" ht="18" x14ac:dyDescent="0.25">
      <c r="A30" s="86" t="str">
        <f>VLOOKUP(E30,'LISTADO ATM'!$A$2:$C$894,3,0)</f>
        <v>DISTRITO NACIONAL</v>
      </c>
      <c r="B30" s="114" t="s">
        <v>2609</v>
      </c>
      <c r="C30" s="115">
        <v>44208.716307870367</v>
      </c>
      <c r="D30" s="114" t="s">
        <v>2189</v>
      </c>
      <c r="E30" s="110">
        <v>487</v>
      </c>
      <c r="F30" s="86" t="str">
        <f>VLOOKUP(E30,VIP!$A$2:$O11277,2,0)</f>
        <v>DRBR487</v>
      </c>
      <c r="G30" s="109" t="str">
        <f>VLOOKUP(E30,'LISTADO ATM'!$A$2:$B$893,2,0)</f>
        <v xml:space="preserve">ATM Olé Hainamosa </v>
      </c>
      <c r="H30" s="109" t="str">
        <f>VLOOKUP(E30,VIP!$A$2:$O16198,7,FALSE)</f>
        <v>Si</v>
      </c>
      <c r="I30" s="109" t="str">
        <f>VLOOKUP(E30,VIP!$A$2:$O8163,8,FALSE)</f>
        <v>Si</v>
      </c>
      <c r="J30" s="109" t="str">
        <f>VLOOKUP(E30,VIP!$A$2:$O8113,8,FALSE)</f>
        <v>Si</v>
      </c>
      <c r="K30" s="109" t="str">
        <f>VLOOKUP(E30,VIP!$A$2:$O11687,6,0)</f>
        <v>SI</v>
      </c>
      <c r="L30" s="120" t="s">
        <v>2228</v>
      </c>
      <c r="M30" s="116" t="s">
        <v>2473</v>
      </c>
      <c r="N30" s="116" t="s">
        <v>2482</v>
      </c>
      <c r="O30" s="114" t="s">
        <v>2485</v>
      </c>
      <c r="P30" s="114"/>
      <c r="Q30" s="116" t="s">
        <v>2228</v>
      </c>
    </row>
    <row r="31" spans="1:17" ht="18" x14ac:dyDescent="0.25">
      <c r="A31" s="86" t="str">
        <f>VLOOKUP(E31,'LISTADO ATM'!$A$2:$C$894,3,0)</f>
        <v>NORTE</v>
      </c>
      <c r="B31" s="114" t="s">
        <v>2608</v>
      </c>
      <c r="C31" s="115">
        <v>44208.717858796299</v>
      </c>
      <c r="D31" s="114" t="s">
        <v>2190</v>
      </c>
      <c r="E31" s="110">
        <v>496</v>
      </c>
      <c r="F31" s="86" t="str">
        <f>VLOOKUP(E31,VIP!$A$2:$O11276,2,0)</f>
        <v>DRBR496</v>
      </c>
      <c r="G31" s="109" t="str">
        <f>VLOOKUP(E31,'LISTADO ATM'!$A$2:$B$893,2,0)</f>
        <v xml:space="preserve">ATM Multicentro La Sirena Bonao </v>
      </c>
      <c r="H31" s="109" t="str">
        <f>VLOOKUP(E31,VIP!$A$2:$O16197,7,FALSE)</f>
        <v>Si</v>
      </c>
      <c r="I31" s="109" t="str">
        <f>VLOOKUP(E31,VIP!$A$2:$O8162,8,FALSE)</f>
        <v>Si</v>
      </c>
      <c r="J31" s="109" t="str">
        <f>VLOOKUP(E31,VIP!$A$2:$O8112,8,FALSE)</f>
        <v>Si</v>
      </c>
      <c r="K31" s="109" t="str">
        <f>VLOOKUP(E31,VIP!$A$2:$O11686,6,0)</f>
        <v>NO</v>
      </c>
      <c r="L31" s="120" t="s">
        <v>2228</v>
      </c>
      <c r="M31" s="116" t="s">
        <v>2473</v>
      </c>
      <c r="N31" s="116" t="s">
        <v>2482</v>
      </c>
      <c r="O31" s="114" t="s">
        <v>2483</v>
      </c>
      <c r="P31" s="114"/>
      <c r="Q31" s="116" t="s">
        <v>2228</v>
      </c>
    </row>
    <row r="32" spans="1:17" ht="18" x14ac:dyDescent="0.25">
      <c r="A32" s="86" t="str">
        <f>VLOOKUP(E32,'LISTADO ATM'!$A$2:$C$894,3,0)</f>
        <v>DISTRITO NACIONAL</v>
      </c>
      <c r="B32" s="114" t="s">
        <v>2576</v>
      </c>
      <c r="C32" s="115">
        <v>44208.597928240742</v>
      </c>
      <c r="D32" s="114" t="s">
        <v>2189</v>
      </c>
      <c r="E32" s="110">
        <v>498</v>
      </c>
      <c r="F32" s="86" t="str">
        <f>VLOOKUP(E32,VIP!$A$2:$O11277,2,0)</f>
        <v>DRBR498</v>
      </c>
      <c r="G32" s="109" t="str">
        <f>VLOOKUP(E32,'LISTADO ATM'!$A$2:$B$893,2,0)</f>
        <v xml:space="preserve">ATM Estación Sunix 27 de Febrero </v>
      </c>
      <c r="H32" s="109" t="str">
        <f>VLOOKUP(E32,VIP!$A$2:$O16198,7,FALSE)</f>
        <v>Si</v>
      </c>
      <c r="I32" s="109" t="str">
        <f>VLOOKUP(E32,VIP!$A$2:$O8163,8,FALSE)</f>
        <v>Si</v>
      </c>
      <c r="J32" s="109" t="str">
        <f>VLOOKUP(E32,VIP!$A$2:$O8113,8,FALSE)</f>
        <v>Si</v>
      </c>
      <c r="K32" s="109" t="str">
        <f>VLOOKUP(E32,VIP!$A$2:$O11687,6,0)</f>
        <v>NO</v>
      </c>
      <c r="L32" s="120" t="s">
        <v>2228</v>
      </c>
      <c r="M32" s="116" t="s">
        <v>2473</v>
      </c>
      <c r="N32" s="116" t="s">
        <v>2482</v>
      </c>
      <c r="O32" s="114" t="s">
        <v>2485</v>
      </c>
      <c r="P32" s="114"/>
      <c r="Q32" s="116" t="s">
        <v>2228</v>
      </c>
    </row>
    <row r="33" spans="1:17" ht="18" x14ac:dyDescent="0.25">
      <c r="A33" s="86" t="str">
        <f>VLOOKUP(E33,'LISTADO ATM'!$A$2:$C$894,3,0)</f>
        <v>DISTRITO NACIONAL</v>
      </c>
      <c r="B33" s="114" t="s">
        <v>2585</v>
      </c>
      <c r="C33" s="115">
        <v>44208.515104166669</v>
      </c>
      <c r="D33" s="114" t="s">
        <v>2189</v>
      </c>
      <c r="E33" s="110">
        <v>517</v>
      </c>
      <c r="F33" s="86" t="str">
        <f>VLOOKUP(E33,VIP!$A$2:$O11288,2,0)</f>
        <v>DRBR517</v>
      </c>
      <c r="G33" s="109" t="str">
        <f>VLOOKUP(E33,'LISTADO ATM'!$A$2:$B$893,2,0)</f>
        <v xml:space="preserve">ATM Autobanco Oficina Sans Soucí </v>
      </c>
      <c r="H33" s="109" t="str">
        <f>VLOOKUP(E33,VIP!$A$2:$O16209,7,FALSE)</f>
        <v>Si</v>
      </c>
      <c r="I33" s="109" t="str">
        <f>VLOOKUP(E33,VIP!$A$2:$O8174,8,FALSE)</f>
        <v>Si</v>
      </c>
      <c r="J33" s="109" t="str">
        <f>VLOOKUP(E33,VIP!$A$2:$O8124,8,FALSE)</f>
        <v>Si</v>
      </c>
      <c r="K33" s="109" t="str">
        <f>VLOOKUP(E33,VIP!$A$2:$O11698,6,0)</f>
        <v>SI</v>
      </c>
      <c r="L33" s="120" t="s">
        <v>2228</v>
      </c>
      <c r="M33" s="116" t="s">
        <v>2473</v>
      </c>
      <c r="N33" s="116" t="s">
        <v>2482</v>
      </c>
      <c r="O33" s="114" t="s">
        <v>2485</v>
      </c>
      <c r="P33" s="114"/>
      <c r="Q33" s="116" t="s">
        <v>2228</v>
      </c>
    </row>
    <row r="34" spans="1:17" ht="18" x14ac:dyDescent="0.25">
      <c r="A34" s="86" t="str">
        <f>VLOOKUP(E34,'LISTADO ATM'!$A$2:$C$894,3,0)</f>
        <v>DISTRITO NACIONAL</v>
      </c>
      <c r="B34" s="114" t="s">
        <v>2587</v>
      </c>
      <c r="C34" s="115">
        <v>44208.507060185184</v>
      </c>
      <c r="D34" s="114" t="s">
        <v>2189</v>
      </c>
      <c r="E34" s="110">
        <v>545</v>
      </c>
      <c r="F34" s="86" t="str">
        <f>VLOOKUP(E34,VIP!$A$2:$O11290,2,0)</f>
        <v>DRBR995</v>
      </c>
      <c r="G34" s="109" t="str">
        <f>VLOOKUP(E34,'LISTADO ATM'!$A$2:$B$893,2,0)</f>
        <v xml:space="preserve">ATM Oficina Isabel La Católica II  </v>
      </c>
      <c r="H34" s="109" t="str">
        <f>VLOOKUP(E34,VIP!$A$2:$O16211,7,FALSE)</f>
        <v>Si</v>
      </c>
      <c r="I34" s="109" t="str">
        <f>VLOOKUP(E34,VIP!$A$2:$O8176,8,FALSE)</f>
        <v>Si</v>
      </c>
      <c r="J34" s="109" t="str">
        <f>VLOOKUP(E34,VIP!$A$2:$O8126,8,FALSE)</f>
        <v>Si</v>
      </c>
      <c r="K34" s="109" t="str">
        <f>VLOOKUP(E34,VIP!$A$2:$O11700,6,0)</f>
        <v>NO</v>
      </c>
      <c r="L34" s="120" t="s">
        <v>2228</v>
      </c>
      <c r="M34" s="116" t="s">
        <v>2473</v>
      </c>
      <c r="N34" s="116" t="s">
        <v>2482</v>
      </c>
      <c r="O34" s="114" t="s">
        <v>2485</v>
      </c>
      <c r="P34" s="114"/>
      <c r="Q34" s="116" t="s">
        <v>2228</v>
      </c>
    </row>
    <row r="35" spans="1:17" ht="18" x14ac:dyDescent="0.25">
      <c r="A35" s="86" t="str">
        <f>VLOOKUP(E35,'LISTADO ATM'!$A$2:$C$894,3,0)</f>
        <v>DISTRITO NACIONAL</v>
      </c>
      <c r="B35" s="118">
        <v>335756487</v>
      </c>
      <c r="C35" s="115">
        <v>44202.821018518516</v>
      </c>
      <c r="D35" s="115" t="s">
        <v>2189</v>
      </c>
      <c r="E35" s="110">
        <v>560</v>
      </c>
      <c r="F35" s="86" t="str">
        <f>VLOOKUP(E35,VIP!$A$2:$O11205,2,0)</f>
        <v>DRBR229</v>
      </c>
      <c r="G35" s="109" t="str">
        <f>VLOOKUP(E35,'LISTADO ATM'!$A$2:$B$893,2,0)</f>
        <v xml:space="preserve">ATM Junta Central Electoral </v>
      </c>
      <c r="H35" s="109" t="str">
        <f>VLOOKUP(E35,VIP!$A$2:$O16126,7,FALSE)</f>
        <v>Si</v>
      </c>
      <c r="I35" s="109" t="str">
        <f>VLOOKUP(E35,VIP!$A$2:$O8091,8,FALSE)</f>
        <v>Si</v>
      </c>
      <c r="J35" s="109" t="str">
        <f>VLOOKUP(E35,VIP!$A$2:$O8041,8,FALSE)</f>
        <v>Si</v>
      </c>
      <c r="K35" s="109" t="str">
        <f>VLOOKUP(E35,VIP!$A$2:$O11615,6,0)</f>
        <v>SI</v>
      </c>
      <c r="L35" s="120" t="s">
        <v>2228</v>
      </c>
      <c r="M35" s="116" t="s">
        <v>2473</v>
      </c>
      <c r="N35" s="116" t="s">
        <v>2488</v>
      </c>
      <c r="O35" s="114" t="s">
        <v>2485</v>
      </c>
      <c r="P35" s="117"/>
      <c r="Q35" s="119" t="s">
        <v>2228</v>
      </c>
    </row>
    <row r="36" spans="1:17" ht="18" x14ac:dyDescent="0.25">
      <c r="A36" s="86" t="str">
        <f>VLOOKUP(E36,'LISTADO ATM'!$A$2:$C$894,3,0)</f>
        <v>DISTRITO NACIONAL</v>
      </c>
      <c r="B36" s="118">
        <v>335757647</v>
      </c>
      <c r="C36" s="115">
        <v>44203.720358796294</v>
      </c>
      <c r="D36" s="115" t="s">
        <v>2189</v>
      </c>
      <c r="E36" s="110">
        <v>570</v>
      </c>
      <c r="F36" s="86" t="str">
        <f>VLOOKUP(E36,VIP!$A$2:$O11207,2,0)</f>
        <v>DRBR478</v>
      </c>
      <c r="G36" s="109" t="str">
        <f>VLOOKUP(E36,'LISTADO ATM'!$A$2:$B$893,2,0)</f>
        <v xml:space="preserve">ATM S/M Liverpool Villa Mella </v>
      </c>
      <c r="H36" s="109" t="str">
        <f>VLOOKUP(E36,VIP!$A$2:$O16128,7,FALSE)</f>
        <v>Si</v>
      </c>
      <c r="I36" s="109" t="str">
        <f>VLOOKUP(E36,VIP!$A$2:$O8093,8,FALSE)</f>
        <v>Si</v>
      </c>
      <c r="J36" s="109" t="str">
        <f>VLOOKUP(E36,VIP!$A$2:$O8043,8,FALSE)</f>
        <v>Si</v>
      </c>
      <c r="K36" s="109" t="str">
        <f>VLOOKUP(E36,VIP!$A$2:$O11617,6,0)</f>
        <v>NO</v>
      </c>
      <c r="L36" s="120" t="s">
        <v>2228</v>
      </c>
      <c r="M36" s="128" t="s">
        <v>2545</v>
      </c>
      <c r="N36" s="116" t="s">
        <v>2488</v>
      </c>
      <c r="O36" s="114" t="s">
        <v>2485</v>
      </c>
      <c r="P36" s="117"/>
      <c r="Q36" s="128">
        <v>44208.344131944446</v>
      </c>
    </row>
    <row r="37" spans="1:17" ht="18" x14ac:dyDescent="0.25">
      <c r="A37" s="86" t="str">
        <f>VLOOKUP(E37,'LISTADO ATM'!$A$2:$C$894,3,0)</f>
        <v>DISTRITO NACIONAL</v>
      </c>
      <c r="B37" s="114" t="s">
        <v>2623</v>
      </c>
      <c r="C37" s="115">
        <v>44208.65556712963</v>
      </c>
      <c r="D37" s="114" t="s">
        <v>2189</v>
      </c>
      <c r="E37" s="110">
        <v>576</v>
      </c>
      <c r="F37" s="86" t="e">
        <f>VLOOKUP(E37,VIP!$A$2:$O11291,2,0)</f>
        <v>#N/A</v>
      </c>
      <c r="G37" s="109" t="str">
        <f>VLOOKUP(E37,'LISTADO ATM'!$A$2:$B$893,2,0)</f>
        <v xml:space="preserve">ATM IDSS </v>
      </c>
      <c r="H37" s="109" t="e">
        <f>VLOOKUP(E37,VIP!$A$2:$O16212,7,FALSE)</f>
        <v>#N/A</v>
      </c>
      <c r="I37" s="109" t="e">
        <f>VLOOKUP(E37,VIP!$A$2:$O8177,8,FALSE)</f>
        <v>#N/A</v>
      </c>
      <c r="J37" s="109" t="e">
        <f>VLOOKUP(E37,VIP!$A$2:$O8127,8,FALSE)</f>
        <v>#N/A</v>
      </c>
      <c r="K37" s="109" t="e">
        <f>VLOOKUP(E37,VIP!$A$2:$O11701,6,0)</f>
        <v>#N/A</v>
      </c>
      <c r="L37" s="120" t="s">
        <v>2228</v>
      </c>
      <c r="M37" s="116" t="s">
        <v>2473</v>
      </c>
      <c r="N37" s="116" t="s">
        <v>2482</v>
      </c>
      <c r="O37" s="114" t="s">
        <v>2485</v>
      </c>
      <c r="P37" s="114"/>
      <c r="Q37" s="116" t="s">
        <v>2228</v>
      </c>
    </row>
    <row r="38" spans="1:17" ht="18" x14ac:dyDescent="0.25">
      <c r="A38" s="86" t="str">
        <f>VLOOKUP(E38,'LISTADO ATM'!$A$2:$C$894,3,0)</f>
        <v>DISTRITO NACIONAL</v>
      </c>
      <c r="B38" s="114" t="s">
        <v>2590</v>
      </c>
      <c r="C38" s="115">
        <v>44208.498888888891</v>
      </c>
      <c r="D38" s="114" t="s">
        <v>2189</v>
      </c>
      <c r="E38" s="110">
        <v>596</v>
      </c>
      <c r="F38" s="86" t="str">
        <f>VLOOKUP(E38,VIP!$A$2:$O11293,2,0)</f>
        <v>DRBR274</v>
      </c>
      <c r="G38" s="109" t="str">
        <f>VLOOKUP(E38,'LISTADO ATM'!$A$2:$B$893,2,0)</f>
        <v xml:space="preserve">ATM Autobanco Malecón Center </v>
      </c>
      <c r="H38" s="109" t="str">
        <f>VLOOKUP(E38,VIP!$A$2:$O16214,7,FALSE)</f>
        <v>Si</v>
      </c>
      <c r="I38" s="109" t="str">
        <f>VLOOKUP(E38,VIP!$A$2:$O8179,8,FALSE)</f>
        <v>Si</v>
      </c>
      <c r="J38" s="109" t="str">
        <f>VLOOKUP(E38,VIP!$A$2:$O8129,8,FALSE)</f>
        <v>Si</v>
      </c>
      <c r="K38" s="109" t="str">
        <f>VLOOKUP(E38,VIP!$A$2:$O11703,6,0)</f>
        <v>NO</v>
      </c>
      <c r="L38" s="120" t="s">
        <v>2228</v>
      </c>
      <c r="M38" s="116" t="s">
        <v>2473</v>
      </c>
      <c r="N38" s="116" t="s">
        <v>2482</v>
      </c>
      <c r="O38" s="114" t="s">
        <v>2485</v>
      </c>
      <c r="P38" s="114"/>
      <c r="Q38" s="116" t="s">
        <v>2228</v>
      </c>
    </row>
    <row r="39" spans="1:17" ht="18" x14ac:dyDescent="0.25">
      <c r="A39" s="86" t="str">
        <f>VLOOKUP(E39,'LISTADO ATM'!$A$2:$C$894,3,0)</f>
        <v>NORTE</v>
      </c>
      <c r="B39" s="114" t="s">
        <v>2575</v>
      </c>
      <c r="C39" s="115">
        <v>44208.59847222222</v>
      </c>
      <c r="D39" s="114" t="s">
        <v>2190</v>
      </c>
      <c r="E39" s="110">
        <v>605</v>
      </c>
      <c r="F39" s="86" t="str">
        <f>VLOOKUP(E39,VIP!$A$2:$O11276,2,0)</f>
        <v>DRBR141</v>
      </c>
      <c r="G39" s="109" t="str">
        <f>VLOOKUP(E39,'LISTADO ATM'!$A$2:$B$893,2,0)</f>
        <v xml:space="preserve">ATM Oficina Bonao I </v>
      </c>
      <c r="H39" s="109" t="str">
        <f>VLOOKUP(E39,VIP!$A$2:$O16197,7,FALSE)</f>
        <v>Si</v>
      </c>
      <c r="I39" s="109" t="str">
        <f>VLOOKUP(E39,VIP!$A$2:$O8162,8,FALSE)</f>
        <v>Si</v>
      </c>
      <c r="J39" s="109" t="str">
        <f>VLOOKUP(E39,VIP!$A$2:$O8112,8,FALSE)</f>
        <v>Si</v>
      </c>
      <c r="K39" s="109" t="str">
        <f>VLOOKUP(E39,VIP!$A$2:$O11686,6,0)</f>
        <v>SI</v>
      </c>
      <c r="L39" s="120" t="s">
        <v>2228</v>
      </c>
      <c r="M39" s="128" t="s">
        <v>2545</v>
      </c>
      <c r="N39" s="116" t="s">
        <v>2482</v>
      </c>
      <c r="O39" s="114" t="s">
        <v>2503</v>
      </c>
      <c r="P39" s="114"/>
      <c r="Q39" s="128">
        <v>44208.74800925926</v>
      </c>
    </row>
    <row r="40" spans="1:17" ht="18" x14ac:dyDescent="0.25">
      <c r="A40" s="86" t="str">
        <f>VLOOKUP(E40,'LISTADO ATM'!$A$2:$C$894,3,0)</f>
        <v>NORTE</v>
      </c>
      <c r="B40" s="114" t="s">
        <v>2556</v>
      </c>
      <c r="C40" s="115">
        <v>44208.418321759258</v>
      </c>
      <c r="D40" s="114" t="s">
        <v>2190</v>
      </c>
      <c r="E40" s="110">
        <v>606</v>
      </c>
      <c r="F40" s="86" t="str">
        <f>VLOOKUP(E40,VIP!$A$2:$O11268,2,0)</f>
        <v>DRBR704</v>
      </c>
      <c r="G40" s="109" t="str">
        <f>VLOOKUP(E40,'LISTADO ATM'!$A$2:$B$893,2,0)</f>
        <v xml:space="preserve">ATM UNP Manolo Tavarez Justo </v>
      </c>
      <c r="H40" s="109" t="str">
        <f>VLOOKUP(E40,VIP!$A$2:$O16189,7,FALSE)</f>
        <v>Si</v>
      </c>
      <c r="I40" s="109" t="str">
        <f>VLOOKUP(E40,VIP!$A$2:$O8154,8,FALSE)</f>
        <v>Si</v>
      </c>
      <c r="J40" s="109" t="str">
        <f>VLOOKUP(E40,VIP!$A$2:$O8104,8,FALSE)</f>
        <v>Si</v>
      </c>
      <c r="K40" s="109" t="str">
        <f>VLOOKUP(E40,VIP!$A$2:$O11678,6,0)</f>
        <v>NO</v>
      </c>
      <c r="L40" s="120" t="s">
        <v>2228</v>
      </c>
      <c r="M40" s="128" t="s">
        <v>2545</v>
      </c>
      <c r="N40" s="116" t="s">
        <v>2482</v>
      </c>
      <c r="O40" s="114" t="s">
        <v>2483</v>
      </c>
      <c r="P40" s="114"/>
      <c r="Q40" s="128">
        <v>44208.567766203705</v>
      </c>
    </row>
    <row r="41" spans="1:17" ht="18" x14ac:dyDescent="0.25">
      <c r="A41" s="86" t="str">
        <f>VLOOKUP(E41,'LISTADO ATM'!$A$2:$C$894,3,0)</f>
        <v>DISTRITO NACIONAL</v>
      </c>
      <c r="B41" s="126">
        <v>335759157</v>
      </c>
      <c r="C41" s="115">
        <v>44206.509328703702</v>
      </c>
      <c r="D41" s="115" t="s">
        <v>2189</v>
      </c>
      <c r="E41" s="110">
        <v>628</v>
      </c>
      <c r="F41" s="86" t="str">
        <f>VLOOKUP(E41,VIP!$A$2:$O11291,2,0)</f>
        <v>DRBR086</v>
      </c>
      <c r="G41" s="109" t="str">
        <f>VLOOKUP(E41,'LISTADO ATM'!$A$2:$B$893,2,0)</f>
        <v xml:space="preserve">ATM Autobanco San Isidro </v>
      </c>
      <c r="H41" s="109" t="str">
        <f>VLOOKUP(E41,VIP!$A$2:$O16212,7,FALSE)</f>
        <v>Si</v>
      </c>
      <c r="I41" s="109" t="str">
        <f>VLOOKUP(E41,VIP!$A$2:$O8177,8,FALSE)</f>
        <v>Si</v>
      </c>
      <c r="J41" s="109" t="str">
        <f>VLOOKUP(E41,VIP!$A$2:$O8127,8,FALSE)</f>
        <v>Si</v>
      </c>
      <c r="K41" s="109" t="str">
        <f>VLOOKUP(E41,VIP!$A$2:$O11701,6,0)</f>
        <v>SI</v>
      </c>
      <c r="L41" s="120" t="s">
        <v>2228</v>
      </c>
      <c r="M41" s="116" t="s">
        <v>2473</v>
      </c>
      <c r="N41" s="116" t="s">
        <v>2488</v>
      </c>
      <c r="O41" s="114" t="s">
        <v>2485</v>
      </c>
      <c r="P41" s="116"/>
      <c r="Q41" s="119" t="s">
        <v>2228</v>
      </c>
    </row>
    <row r="42" spans="1:17" ht="18" x14ac:dyDescent="0.25">
      <c r="A42" s="86" t="str">
        <f>VLOOKUP(E42,'LISTADO ATM'!$A$2:$C$894,3,0)</f>
        <v>ESTE</v>
      </c>
      <c r="B42" s="114" t="s">
        <v>2627</v>
      </c>
      <c r="C42" s="115">
        <v>44208.846168981479</v>
      </c>
      <c r="D42" s="114" t="s">
        <v>2189</v>
      </c>
      <c r="E42" s="110">
        <v>631</v>
      </c>
      <c r="F42" s="86" t="str">
        <f>VLOOKUP(E42,VIP!$A$2:$O11274,2,0)</f>
        <v>DRBR417</v>
      </c>
      <c r="G42" s="109" t="str">
        <f>VLOOKUP(E42,'LISTADO ATM'!$A$2:$B$893,2,0)</f>
        <v xml:space="preserve">ATM ASOCODEQUI (San Pedro) </v>
      </c>
      <c r="H42" s="109" t="str">
        <f>VLOOKUP(E42,VIP!$A$2:$O16195,7,FALSE)</f>
        <v>Si</v>
      </c>
      <c r="I42" s="109" t="str">
        <f>VLOOKUP(E42,VIP!$A$2:$O8160,8,FALSE)</f>
        <v>Si</v>
      </c>
      <c r="J42" s="109" t="str">
        <f>VLOOKUP(E42,VIP!$A$2:$O8110,8,FALSE)</f>
        <v>Si</v>
      </c>
      <c r="K42" s="109" t="str">
        <f>VLOOKUP(E42,VIP!$A$2:$O11684,6,0)</f>
        <v>NO</v>
      </c>
      <c r="L42" s="120" t="s">
        <v>2228</v>
      </c>
      <c r="M42" s="116" t="s">
        <v>2473</v>
      </c>
      <c r="N42" s="116" t="s">
        <v>2482</v>
      </c>
      <c r="O42" s="114" t="s">
        <v>2485</v>
      </c>
      <c r="P42" s="114"/>
      <c r="Q42" s="116" t="s">
        <v>2228</v>
      </c>
    </row>
    <row r="43" spans="1:17" ht="18" x14ac:dyDescent="0.25">
      <c r="A43" s="86" t="str">
        <f>VLOOKUP(E43,'LISTADO ATM'!$A$2:$C$894,3,0)</f>
        <v>SUR</v>
      </c>
      <c r="B43" s="114">
        <v>335759105</v>
      </c>
      <c r="C43" s="115">
        <v>44205.907199074078</v>
      </c>
      <c r="D43" s="115" t="s">
        <v>2189</v>
      </c>
      <c r="E43" s="110">
        <v>751</v>
      </c>
      <c r="F43" s="86" t="str">
        <f>VLOOKUP(E43,VIP!$A$2:$O11247,2,0)</f>
        <v>DRBR751</v>
      </c>
      <c r="G43" s="109" t="str">
        <f>VLOOKUP(E43,'LISTADO ATM'!$A$2:$B$893,2,0)</f>
        <v>ATM Eco Petroleo Camilo</v>
      </c>
      <c r="H43" s="109" t="str">
        <f>VLOOKUP(E43,VIP!$A$2:$O16168,7,FALSE)</f>
        <v>N/A</v>
      </c>
      <c r="I43" s="109" t="str">
        <f>VLOOKUP(E43,VIP!$A$2:$O8133,8,FALSE)</f>
        <v>N/A</v>
      </c>
      <c r="J43" s="109" t="str">
        <f>VLOOKUP(E43,VIP!$A$2:$O8083,8,FALSE)</f>
        <v>N/A</v>
      </c>
      <c r="K43" s="109" t="str">
        <f>VLOOKUP(E43,VIP!$A$2:$O11657,6,0)</f>
        <v>N/A</v>
      </c>
      <c r="L43" s="120" t="s">
        <v>2228</v>
      </c>
      <c r="M43" s="116" t="s">
        <v>2473</v>
      </c>
      <c r="N43" s="116" t="s">
        <v>2488</v>
      </c>
      <c r="O43" s="114" t="s">
        <v>2485</v>
      </c>
      <c r="P43" s="116"/>
      <c r="Q43" s="119" t="s">
        <v>2228</v>
      </c>
    </row>
    <row r="44" spans="1:17" ht="18" x14ac:dyDescent="0.25">
      <c r="A44" s="86" t="str">
        <f>VLOOKUP(E44,'LISTADO ATM'!$A$2:$C$894,3,0)</f>
        <v>DISTRITO NACIONAL</v>
      </c>
      <c r="B44" s="118">
        <v>335757431</v>
      </c>
      <c r="C44" s="115">
        <v>44203.628935185188</v>
      </c>
      <c r="D44" s="115" t="s">
        <v>2189</v>
      </c>
      <c r="E44" s="110">
        <v>904</v>
      </c>
      <c r="F44" s="86" t="str">
        <f>VLOOKUP(E44,VIP!$A$2:$O11206,2,0)</f>
        <v>DRBR24B</v>
      </c>
      <c r="G44" s="109" t="str">
        <f>VLOOKUP(E44,'LISTADO ATM'!$A$2:$B$893,2,0)</f>
        <v xml:space="preserve">ATM Oficina Multicentro La Sirena Churchill </v>
      </c>
      <c r="H44" s="109" t="str">
        <f>VLOOKUP(E44,VIP!$A$2:$O16127,7,FALSE)</f>
        <v>Si</v>
      </c>
      <c r="I44" s="109" t="str">
        <f>VLOOKUP(E44,VIP!$A$2:$O8092,8,FALSE)</f>
        <v>Si</v>
      </c>
      <c r="J44" s="109" t="str">
        <f>VLOOKUP(E44,VIP!$A$2:$O8042,8,FALSE)</f>
        <v>Si</v>
      </c>
      <c r="K44" s="109" t="str">
        <f>VLOOKUP(E44,VIP!$A$2:$O11616,6,0)</f>
        <v>SI</v>
      </c>
      <c r="L44" s="120" t="s">
        <v>2228</v>
      </c>
      <c r="M44" s="116" t="s">
        <v>2473</v>
      </c>
      <c r="N44" s="116" t="s">
        <v>2488</v>
      </c>
      <c r="O44" s="114" t="s">
        <v>2485</v>
      </c>
      <c r="P44" s="117"/>
      <c r="Q44" s="119" t="s">
        <v>2228</v>
      </c>
    </row>
    <row r="45" spans="1:17" ht="18" x14ac:dyDescent="0.25">
      <c r="A45" s="86" t="str">
        <f>VLOOKUP(E45,'LISTADO ATM'!$A$2:$C$894,3,0)</f>
        <v>DISTRITO NACIONAL</v>
      </c>
      <c r="B45" s="114" t="s">
        <v>2577</v>
      </c>
      <c r="C45" s="115">
        <v>44208.597071759257</v>
      </c>
      <c r="D45" s="114" t="s">
        <v>2189</v>
      </c>
      <c r="E45" s="110">
        <v>915</v>
      </c>
      <c r="F45" s="86" t="str">
        <f>VLOOKUP(E45,VIP!$A$2:$O11278,2,0)</f>
        <v>DRBR24F</v>
      </c>
      <c r="G45" s="109" t="str">
        <f>VLOOKUP(E45,'LISTADO ATM'!$A$2:$B$893,2,0)</f>
        <v xml:space="preserve">ATM Multicentro La Sirena Aut. Duarte </v>
      </c>
      <c r="H45" s="109" t="str">
        <f>VLOOKUP(E45,VIP!$A$2:$O16199,7,FALSE)</f>
        <v>Si</v>
      </c>
      <c r="I45" s="109" t="str">
        <f>VLOOKUP(E45,VIP!$A$2:$O8164,8,FALSE)</f>
        <v>Si</v>
      </c>
      <c r="J45" s="109" t="str">
        <f>VLOOKUP(E45,VIP!$A$2:$O8114,8,FALSE)</f>
        <v>Si</v>
      </c>
      <c r="K45" s="109" t="str">
        <f>VLOOKUP(E45,VIP!$A$2:$O11688,6,0)</f>
        <v>SI</v>
      </c>
      <c r="L45" s="120" t="s">
        <v>2228</v>
      </c>
      <c r="M45" s="116" t="s">
        <v>2473</v>
      </c>
      <c r="N45" s="116" t="s">
        <v>2482</v>
      </c>
      <c r="O45" s="114" t="s">
        <v>2485</v>
      </c>
      <c r="P45" s="114"/>
      <c r="Q45" s="116" t="s">
        <v>2228</v>
      </c>
    </row>
    <row r="46" spans="1:17" ht="18" x14ac:dyDescent="0.25">
      <c r="A46" s="86" t="str">
        <f>VLOOKUP(E46,'LISTADO ATM'!$A$2:$C$894,3,0)</f>
        <v>DISTRITO NACIONAL</v>
      </c>
      <c r="B46" s="114" t="s">
        <v>2572</v>
      </c>
      <c r="C46" s="115">
        <v>44208.600208333337</v>
      </c>
      <c r="D46" s="114" t="s">
        <v>2189</v>
      </c>
      <c r="E46" s="110">
        <v>917</v>
      </c>
      <c r="F46" s="86" t="str">
        <f>VLOOKUP(E46,VIP!$A$2:$O11273,2,0)</f>
        <v>DRBR01B</v>
      </c>
      <c r="G46" s="109" t="str">
        <f>VLOOKUP(E46,'LISTADO ATM'!$A$2:$B$893,2,0)</f>
        <v xml:space="preserve">ATM Oficina Los Mina </v>
      </c>
      <c r="H46" s="109" t="str">
        <f>VLOOKUP(E46,VIP!$A$2:$O16194,7,FALSE)</f>
        <v>Si</v>
      </c>
      <c r="I46" s="109" t="str">
        <f>VLOOKUP(E46,VIP!$A$2:$O8159,8,FALSE)</f>
        <v>Si</v>
      </c>
      <c r="J46" s="109" t="str">
        <f>VLOOKUP(E46,VIP!$A$2:$O8109,8,FALSE)</f>
        <v>Si</v>
      </c>
      <c r="K46" s="109" t="str">
        <f>VLOOKUP(E46,VIP!$A$2:$O11683,6,0)</f>
        <v>NO</v>
      </c>
      <c r="L46" s="120" t="s">
        <v>2228</v>
      </c>
      <c r="M46" s="116" t="s">
        <v>2473</v>
      </c>
      <c r="N46" s="116" t="s">
        <v>2482</v>
      </c>
      <c r="O46" s="114" t="s">
        <v>2485</v>
      </c>
      <c r="P46" s="114"/>
      <c r="Q46" s="116" t="s">
        <v>2228</v>
      </c>
    </row>
    <row r="47" spans="1:17" ht="18" x14ac:dyDescent="0.25">
      <c r="A47" s="86" t="str">
        <f>VLOOKUP(E47,'LISTADO ATM'!$A$2:$C$894,3,0)</f>
        <v>DISTRITO NACIONAL</v>
      </c>
      <c r="B47" s="114" t="s">
        <v>2501</v>
      </c>
      <c r="C47" s="115">
        <v>44207.515775462962</v>
      </c>
      <c r="D47" s="115" t="s">
        <v>2189</v>
      </c>
      <c r="E47" s="110">
        <v>929</v>
      </c>
      <c r="F47" s="86" t="str">
        <f>VLOOKUP(E47,VIP!$A$2:$O11255,2,0)</f>
        <v>DRBR929</v>
      </c>
      <c r="G47" s="109" t="str">
        <f>VLOOKUP(E47,'LISTADO ATM'!$A$2:$B$893,2,0)</f>
        <v>ATM Autoservicio Nacional El Conde</v>
      </c>
      <c r="H47" s="109" t="str">
        <f>VLOOKUP(E47,VIP!$A$2:$O16176,7,FALSE)</f>
        <v>Si</v>
      </c>
      <c r="I47" s="109" t="str">
        <f>VLOOKUP(E47,VIP!$A$2:$O8141,8,FALSE)</f>
        <v>Si</v>
      </c>
      <c r="J47" s="109" t="str">
        <f>VLOOKUP(E47,VIP!$A$2:$O8091,8,FALSE)</f>
        <v>Si</v>
      </c>
      <c r="K47" s="109" t="str">
        <f>VLOOKUP(E47,VIP!$A$2:$O11665,6,0)</f>
        <v>NO</v>
      </c>
      <c r="L47" s="120" t="s">
        <v>2228</v>
      </c>
      <c r="M47" s="116" t="s">
        <v>2473</v>
      </c>
      <c r="N47" s="116" t="s">
        <v>2482</v>
      </c>
      <c r="O47" s="114" t="s">
        <v>2485</v>
      </c>
      <c r="P47" s="116"/>
      <c r="Q47" s="119" t="s">
        <v>2228</v>
      </c>
    </row>
    <row r="48" spans="1:17" ht="18" x14ac:dyDescent="0.25">
      <c r="A48" s="86" t="str">
        <f>VLOOKUP(E48,'LISTADO ATM'!$A$2:$C$894,3,0)</f>
        <v>NORTE</v>
      </c>
      <c r="B48" s="114" t="s">
        <v>2514</v>
      </c>
      <c r="C48" s="115">
        <v>44207.759340277778</v>
      </c>
      <c r="D48" s="115" t="s">
        <v>2189</v>
      </c>
      <c r="E48" s="110">
        <v>936</v>
      </c>
      <c r="F48" s="86" t="str">
        <f>VLOOKUP(E48,VIP!$A$2:$O11274,2,0)</f>
        <v>DRBR936</v>
      </c>
      <c r="G48" s="109" t="str">
        <f>VLOOKUP(E48,'LISTADO ATM'!$A$2:$B$893,2,0)</f>
        <v xml:space="preserve">ATM Autobanco Oficina La Vega I </v>
      </c>
      <c r="H48" s="109" t="str">
        <f>VLOOKUP(E48,VIP!$A$2:$O16195,7,FALSE)</f>
        <v>Si</v>
      </c>
      <c r="I48" s="109" t="str">
        <f>VLOOKUP(E48,VIP!$A$2:$O8160,8,FALSE)</f>
        <v>Si</v>
      </c>
      <c r="J48" s="109" t="str">
        <f>VLOOKUP(E48,VIP!$A$2:$O8110,8,FALSE)</f>
        <v>Si</v>
      </c>
      <c r="K48" s="109" t="str">
        <f>VLOOKUP(E48,VIP!$A$2:$O11684,6,0)</f>
        <v>NO</v>
      </c>
      <c r="L48" s="120" t="s">
        <v>2228</v>
      </c>
      <c r="M48" s="128" t="s">
        <v>2545</v>
      </c>
      <c r="N48" s="116" t="s">
        <v>2482</v>
      </c>
      <c r="O48" s="114" t="s">
        <v>2485</v>
      </c>
      <c r="P48" s="114"/>
      <c r="Q48" s="128">
        <v>44208.557708333334</v>
      </c>
    </row>
    <row r="49" spans="1:17" ht="18" x14ac:dyDescent="0.25">
      <c r="A49" s="86" t="str">
        <f>VLOOKUP(E49,'LISTADO ATM'!$A$2:$C$894,3,0)</f>
        <v>DISTRITO NACIONAL</v>
      </c>
      <c r="B49" s="114" t="s">
        <v>2511</v>
      </c>
      <c r="C49" s="115">
        <v>44207.640486111108</v>
      </c>
      <c r="D49" s="115" t="s">
        <v>2189</v>
      </c>
      <c r="E49" s="110">
        <v>939</v>
      </c>
      <c r="F49" s="86" t="str">
        <f>VLOOKUP(E49,VIP!$A$2:$O11281,2,0)</f>
        <v>DRBR939</v>
      </c>
      <c r="G49" s="109" t="str">
        <f>VLOOKUP(E49,'LISTADO ATM'!$A$2:$B$893,2,0)</f>
        <v xml:space="preserve">ATM Estación Texaco Máximo Gómez </v>
      </c>
      <c r="H49" s="109" t="str">
        <f>VLOOKUP(E49,VIP!$A$2:$O16202,7,FALSE)</f>
        <v>Si</v>
      </c>
      <c r="I49" s="109" t="str">
        <f>VLOOKUP(E49,VIP!$A$2:$O8167,8,FALSE)</f>
        <v>Si</v>
      </c>
      <c r="J49" s="109" t="str">
        <f>VLOOKUP(E49,VIP!$A$2:$O8117,8,FALSE)</f>
        <v>Si</v>
      </c>
      <c r="K49" s="109" t="str">
        <f>VLOOKUP(E49,VIP!$A$2:$O11691,6,0)</f>
        <v>NO</v>
      </c>
      <c r="L49" s="120" t="s">
        <v>2228</v>
      </c>
      <c r="M49" s="116" t="s">
        <v>2473</v>
      </c>
      <c r="N49" s="116" t="s">
        <v>2482</v>
      </c>
      <c r="O49" s="114" t="s">
        <v>2485</v>
      </c>
      <c r="P49" s="114"/>
      <c r="Q49" s="116" t="s">
        <v>2228</v>
      </c>
    </row>
    <row r="50" spans="1:17" ht="18" x14ac:dyDescent="0.25">
      <c r="A50" s="86" t="str">
        <f>VLOOKUP(E50,'LISTADO ATM'!$A$2:$C$894,3,0)</f>
        <v>DISTRITO NACIONAL</v>
      </c>
      <c r="B50" s="114" t="s">
        <v>2508</v>
      </c>
      <c r="C50" s="115">
        <v>44207.587291666663</v>
      </c>
      <c r="D50" s="115" t="s">
        <v>2189</v>
      </c>
      <c r="E50" s="110">
        <v>983</v>
      </c>
      <c r="F50" s="86" t="str">
        <f>VLOOKUP(E50,VIP!$A$2:$O11258,2,0)</f>
        <v>DRBR983</v>
      </c>
      <c r="G50" s="109" t="str">
        <f>VLOOKUP(E50,'LISTADO ATM'!$A$2:$B$893,2,0)</f>
        <v xml:space="preserve">ATM Bravo República de Colombia </v>
      </c>
      <c r="H50" s="109" t="str">
        <f>VLOOKUP(E50,VIP!$A$2:$O16179,7,FALSE)</f>
        <v>Si</v>
      </c>
      <c r="I50" s="109" t="str">
        <f>VLOOKUP(E50,VIP!$A$2:$O8144,8,FALSE)</f>
        <v>No</v>
      </c>
      <c r="J50" s="109" t="str">
        <f>VLOOKUP(E50,VIP!$A$2:$O8094,8,FALSE)</f>
        <v>No</v>
      </c>
      <c r="K50" s="109" t="str">
        <f>VLOOKUP(E50,VIP!$A$2:$O11668,6,0)</f>
        <v>NO</v>
      </c>
      <c r="L50" s="120" t="s">
        <v>2228</v>
      </c>
      <c r="M50" s="128" t="s">
        <v>2545</v>
      </c>
      <c r="N50" s="116" t="s">
        <v>2482</v>
      </c>
      <c r="O50" s="114" t="s">
        <v>2485</v>
      </c>
      <c r="P50" s="116"/>
      <c r="Q50" s="128">
        <v>44208.550509259258</v>
      </c>
    </row>
    <row r="51" spans="1:17" ht="18" x14ac:dyDescent="0.25">
      <c r="A51" s="86" t="str">
        <f>VLOOKUP(E51,'LISTADO ATM'!$A$2:$C$894,3,0)</f>
        <v>NORTE</v>
      </c>
      <c r="B51" s="114" t="s">
        <v>2579</v>
      </c>
      <c r="C51" s="115">
        <v>44208.594594907408</v>
      </c>
      <c r="D51" s="114" t="s">
        <v>2190</v>
      </c>
      <c r="E51" s="110">
        <v>990</v>
      </c>
      <c r="F51" s="86" t="str">
        <f>VLOOKUP(E51,VIP!$A$2:$O11280,2,0)</f>
        <v>DRBR742</v>
      </c>
      <c r="G51" s="109" t="str">
        <f>VLOOKUP(E51,'LISTADO ATM'!$A$2:$B$893,2,0)</f>
        <v xml:space="preserve">ATM Autoservicio Bonao II </v>
      </c>
      <c r="H51" s="109" t="str">
        <f>VLOOKUP(E51,VIP!$A$2:$O16201,7,FALSE)</f>
        <v>Si</v>
      </c>
      <c r="I51" s="109" t="str">
        <f>VLOOKUP(E51,VIP!$A$2:$O8166,8,FALSE)</f>
        <v>Si</v>
      </c>
      <c r="J51" s="109" t="str">
        <f>VLOOKUP(E51,VIP!$A$2:$O8116,8,FALSE)</f>
        <v>Si</v>
      </c>
      <c r="K51" s="109" t="str">
        <f>VLOOKUP(E51,VIP!$A$2:$O11690,6,0)</f>
        <v>NO</v>
      </c>
      <c r="L51" s="120" t="s">
        <v>2228</v>
      </c>
      <c r="M51" s="116" t="s">
        <v>2473</v>
      </c>
      <c r="N51" s="116" t="s">
        <v>2482</v>
      </c>
      <c r="O51" s="114" t="s">
        <v>2503</v>
      </c>
      <c r="P51" s="114"/>
      <c r="Q51" s="116" t="s">
        <v>2228</v>
      </c>
    </row>
    <row r="52" spans="1:17" ht="18" x14ac:dyDescent="0.25">
      <c r="A52" s="86" t="str">
        <f>VLOOKUP(E52,'LISTADO ATM'!$A$2:$C$894,3,0)</f>
        <v>NORTE</v>
      </c>
      <c r="B52" s="114" t="s">
        <v>2559</v>
      </c>
      <c r="C52" s="115">
        <v>44208.411979166667</v>
      </c>
      <c r="D52" s="114" t="s">
        <v>2497</v>
      </c>
      <c r="E52" s="110">
        <v>463</v>
      </c>
      <c r="F52" s="86" t="str">
        <f>VLOOKUP(E52,VIP!$A$2:$O11271,2,0)</f>
        <v>DRBR463</v>
      </c>
      <c r="G52" s="109" t="str">
        <f>VLOOKUP(E52,'LISTADO ATM'!$A$2:$B$893,2,0)</f>
        <v xml:space="preserve">ATM La Sirena El Embrujo </v>
      </c>
      <c r="H52" s="109" t="str">
        <f>VLOOKUP(E52,VIP!$A$2:$O16192,7,FALSE)</f>
        <v>Si</v>
      </c>
      <c r="I52" s="109" t="str">
        <f>VLOOKUP(E52,VIP!$A$2:$O8157,8,FALSE)</f>
        <v>Si</v>
      </c>
      <c r="J52" s="109" t="str">
        <f>VLOOKUP(E52,VIP!$A$2:$O8107,8,FALSE)</f>
        <v>Si</v>
      </c>
      <c r="K52" s="109" t="str">
        <f>VLOOKUP(E52,VIP!$A$2:$O11681,6,0)</f>
        <v>NO</v>
      </c>
      <c r="L52" s="120" t="s">
        <v>2561</v>
      </c>
      <c r="M52" s="128" t="s">
        <v>2545</v>
      </c>
      <c r="N52" s="116" t="s">
        <v>2562</v>
      </c>
      <c r="O52" s="114" t="s">
        <v>2563</v>
      </c>
      <c r="P52" s="117" t="s">
        <v>2565</v>
      </c>
      <c r="Q52" s="117" t="s">
        <v>2561</v>
      </c>
    </row>
    <row r="53" spans="1:17" ht="18" x14ac:dyDescent="0.25">
      <c r="A53" s="86" t="str">
        <f>VLOOKUP(E53,'LISTADO ATM'!$A$2:$C$894,3,0)</f>
        <v>DISTRITO NACIONAL</v>
      </c>
      <c r="B53" s="114" t="s">
        <v>2560</v>
      </c>
      <c r="C53" s="115">
        <v>44208.400497685187</v>
      </c>
      <c r="D53" s="114" t="s">
        <v>2497</v>
      </c>
      <c r="E53" s="110">
        <v>559</v>
      </c>
      <c r="F53" s="86" t="str">
        <f>VLOOKUP(E53,VIP!$A$2:$O11272,2,0)</f>
        <v>DRBR559</v>
      </c>
      <c r="G53" s="109" t="str">
        <f>VLOOKUP(E53,'LISTADO ATM'!$A$2:$B$893,2,0)</f>
        <v xml:space="preserve">ATM UNP Metro I </v>
      </c>
      <c r="H53" s="109" t="str">
        <f>VLOOKUP(E53,VIP!$A$2:$O16193,7,FALSE)</f>
        <v>Si</v>
      </c>
      <c r="I53" s="109" t="str">
        <f>VLOOKUP(E53,VIP!$A$2:$O8158,8,FALSE)</f>
        <v>Si</v>
      </c>
      <c r="J53" s="109" t="str">
        <f>VLOOKUP(E53,VIP!$A$2:$O8108,8,FALSE)</f>
        <v>Si</v>
      </c>
      <c r="K53" s="109" t="str">
        <f>VLOOKUP(E53,VIP!$A$2:$O11682,6,0)</f>
        <v>SI</v>
      </c>
      <c r="L53" s="120" t="s">
        <v>2561</v>
      </c>
      <c r="M53" s="128" t="s">
        <v>2545</v>
      </c>
      <c r="N53" s="116" t="s">
        <v>2562</v>
      </c>
      <c r="O53" s="114" t="s">
        <v>2564</v>
      </c>
      <c r="P53" s="117" t="s">
        <v>2565</v>
      </c>
      <c r="Q53" s="117" t="s">
        <v>2561</v>
      </c>
    </row>
    <row r="54" spans="1:17" ht="18" x14ac:dyDescent="0.25">
      <c r="A54" s="86" t="str">
        <f>VLOOKUP(E54,'LISTADO ATM'!$A$2:$C$894,3,0)</f>
        <v>NORTE</v>
      </c>
      <c r="B54" s="114" t="s">
        <v>2599</v>
      </c>
      <c r="C54" s="115">
        <v>44208.457326388889</v>
      </c>
      <c r="D54" s="114" t="s">
        <v>2497</v>
      </c>
      <c r="E54" s="110">
        <v>778</v>
      </c>
      <c r="F54" s="86" t="str">
        <f>VLOOKUP(E54,VIP!$A$2:$O11306,2,0)</f>
        <v>DRBR202</v>
      </c>
      <c r="G54" s="109" t="str">
        <f>VLOOKUP(E54,'LISTADO ATM'!$A$2:$B$893,2,0)</f>
        <v xml:space="preserve">ATM Oficina Esperanza (Mao) </v>
      </c>
      <c r="H54" s="109" t="str">
        <f>VLOOKUP(E54,VIP!$A$2:$O16227,7,FALSE)</f>
        <v>Si</v>
      </c>
      <c r="I54" s="109" t="str">
        <f>VLOOKUP(E54,VIP!$A$2:$O8192,8,FALSE)</f>
        <v>Si</v>
      </c>
      <c r="J54" s="109" t="str">
        <f>VLOOKUP(E54,VIP!$A$2:$O8142,8,FALSE)</f>
        <v>Si</v>
      </c>
      <c r="K54" s="109" t="str">
        <f>VLOOKUP(E54,VIP!$A$2:$O11716,6,0)</f>
        <v>NO</v>
      </c>
      <c r="L54" s="120" t="s">
        <v>2561</v>
      </c>
      <c r="M54" s="128" t="s">
        <v>2545</v>
      </c>
      <c r="N54" s="116" t="s">
        <v>2562</v>
      </c>
      <c r="O54" s="114" t="s">
        <v>2563</v>
      </c>
      <c r="P54" s="117" t="s">
        <v>2565</v>
      </c>
      <c r="Q54" s="117" t="s">
        <v>2561</v>
      </c>
    </row>
    <row r="55" spans="1:17" ht="18" x14ac:dyDescent="0.25">
      <c r="A55" s="86" t="str">
        <f>VLOOKUP(E55,'LISTADO ATM'!$A$2:$C$894,3,0)</f>
        <v>NORTE</v>
      </c>
      <c r="B55" s="114" t="s">
        <v>2558</v>
      </c>
      <c r="C55" s="115">
        <v>44208.412997685184</v>
      </c>
      <c r="D55" s="114" t="s">
        <v>2497</v>
      </c>
      <c r="E55" s="110">
        <v>832</v>
      </c>
      <c r="F55" s="86" t="str">
        <f>VLOOKUP(E55,VIP!$A$2:$O11270,2,0)</f>
        <v>DRBR832</v>
      </c>
      <c r="G55" s="109" t="str">
        <f>VLOOKUP(E55,'LISTADO ATM'!$A$2:$B$893,2,0)</f>
        <v xml:space="preserve">ATM Hospital Traumatológico La Vega </v>
      </c>
      <c r="H55" s="109" t="str">
        <f>VLOOKUP(E55,VIP!$A$2:$O16191,7,FALSE)</f>
        <v>Si</v>
      </c>
      <c r="I55" s="109" t="str">
        <f>VLOOKUP(E55,VIP!$A$2:$O8156,8,FALSE)</f>
        <v>Si</v>
      </c>
      <c r="J55" s="109" t="str">
        <f>VLOOKUP(E55,VIP!$A$2:$O8106,8,FALSE)</f>
        <v>Si</v>
      </c>
      <c r="K55" s="109" t="str">
        <f>VLOOKUP(E55,VIP!$A$2:$O11680,6,0)</f>
        <v>NO</v>
      </c>
      <c r="L55" s="120" t="s">
        <v>2561</v>
      </c>
      <c r="M55" s="128" t="s">
        <v>2545</v>
      </c>
      <c r="N55" s="116" t="s">
        <v>2562</v>
      </c>
      <c r="O55" s="114" t="s">
        <v>2563</v>
      </c>
      <c r="P55" s="117" t="s">
        <v>2565</v>
      </c>
      <c r="Q55" s="117" t="s">
        <v>2561</v>
      </c>
    </row>
    <row r="56" spans="1:17" ht="18" x14ac:dyDescent="0.25">
      <c r="A56" s="86" t="str">
        <f>VLOOKUP(E56,'LISTADO ATM'!$A$2:$C$894,3,0)</f>
        <v>ESTE</v>
      </c>
      <c r="B56" s="114" t="s">
        <v>2598</v>
      </c>
      <c r="C56" s="115">
        <v>44208.467569444445</v>
      </c>
      <c r="D56" s="114" t="s">
        <v>2497</v>
      </c>
      <c r="E56" s="110">
        <v>842</v>
      </c>
      <c r="F56" s="86" t="str">
        <f>VLOOKUP(E56,VIP!$A$2:$O11305,2,0)</f>
        <v>DRBR842</v>
      </c>
      <c r="G56" s="109" t="str">
        <f>VLOOKUP(E56,'LISTADO ATM'!$A$2:$B$893,2,0)</f>
        <v xml:space="preserve">ATM Plaza Orense II (La Romana) </v>
      </c>
      <c r="H56" s="109" t="str">
        <f>VLOOKUP(E56,VIP!$A$2:$O16226,7,FALSE)</f>
        <v>Si</v>
      </c>
      <c r="I56" s="109" t="str">
        <f>VLOOKUP(E56,VIP!$A$2:$O8191,8,FALSE)</f>
        <v>Si</v>
      </c>
      <c r="J56" s="109" t="str">
        <f>VLOOKUP(E56,VIP!$A$2:$O8141,8,FALSE)</f>
        <v>Si</v>
      </c>
      <c r="K56" s="109" t="str">
        <f>VLOOKUP(E56,VIP!$A$2:$O11715,6,0)</f>
        <v>NO</v>
      </c>
      <c r="L56" s="120" t="s">
        <v>2561</v>
      </c>
      <c r="M56" s="128" t="s">
        <v>2545</v>
      </c>
      <c r="N56" s="116" t="s">
        <v>2562</v>
      </c>
      <c r="O56" s="114" t="s">
        <v>2496</v>
      </c>
      <c r="P56" s="117" t="s">
        <v>2565</v>
      </c>
      <c r="Q56" s="117" t="s">
        <v>2561</v>
      </c>
    </row>
    <row r="57" spans="1:17" ht="18" x14ac:dyDescent="0.25">
      <c r="A57" s="86" t="str">
        <f>VLOOKUP(E57,'LISTADO ATM'!$A$2:$C$894,3,0)</f>
        <v>ESTE</v>
      </c>
      <c r="B57" s="114" t="s">
        <v>2616</v>
      </c>
      <c r="C57" s="115">
        <v>44208.693298611113</v>
      </c>
      <c r="D57" s="114" t="s">
        <v>2189</v>
      </c>
      <c r="E57" s="110">
        <v>16</v>
      </c>
      <c r="F57" s="86" t="str">
        <f>VLOOKUP(E57,VIP!$A$2:$O11284,2,0)</f>
        <v>DRBR016</v>
      </c>
      <c r="G57" s="109" t="str">
        <f>VLOOKUP(E57,'LISTADO ATM'!$A$2:$B$893,2,0)</f>
        <v>ATM Estación Texaco Sabana de la Mar</v>
      </c>
      <c r="H57" s="109" t="str">
        <f>VLOOKUP(E57,VIP!$A$2:$O16205,7,FALSE)</f>
        <v>Si</v>
      </c>
      <c r="I57" s="109" t="str">
        <f>VLOOKUP(E57,VIP!$A$2:$O8170,8,FALSE)</f>
        <v>Si</v>
      </c>
      <c r="J57" s="109" t="str">
        <f>VLOOKUP(E57,VIP!$A$2:$O8120,8,FALSE)</f>
        <v>Si</v>
      </c>
      <c r="K57" s="109" t="str">
        <f>VLOOKUP(E57,VIP!$A$2:$O11694,6,0)</f>
        <v>NO</v>
      </c>
      <c r="L57" s="120" t="s">
        <v>2254</v>
      </c>
      <c r="M57" s="116" t="s">
        <v>2473</v>
      </c>
      <c r="N57" s="116" t="s">
        <v>2482</v>
      </c>
      <c r="O57" s="114" t="s">
        <v>2485</v>
      </c>
      <c r="P57" s="114"/>
      <c r="Q57" s="116" t="s">
        <v>2254</v>
      </c>
    </row>
    <row r="58" spans="1:17" ht="18" x14ac:dyDescent="0.25">
      <c r="A58" s="86" t="str">
        <f>VLOOKUP(E58,'LISTADO ATM'!$A$2:$C$894,3,0)</f>
        <v>DISTRITO NACIONAL</v>
      </c>
      <c r="B58" s="114" t="s">
        <v>2500</v>
      </c>
      <c r="C58" s="115">
        <v>44207.516597222224</v>
      </c>
      <c r="D58" s="115" t="s">
        <v>2189</v>
      </c>
      <c r="E58" s="110">
        <v>96</v>
      </c>
      <c r="F58" s="86" t="str">
        <f>VLOOKUP(E58,VIP!$A$2:$O11254,2,0)</f>
        <v>DRBR096</v>
      </c>
      <c r="G58" s="109" t="str">
        <f>VLOOKUP(E58,'LISTADO ATM'!$A$2:$B$893,2,0)</f>
        <v>ATM S/M Caribe Av. Charles de Gaulle</v>
      </c>
      <c r="H58" s="109" t="str">
        <f>VLOOKUP(E58,VIP!$A$2:$O16175,7,FALSE)</f>
        <v>Si</v>
      </c>
      <c r="I58" s="109" t="str">
        <f>VLOOKUP(E58,VIP!$A$2:$O8140,8,FALSE)</f>
        <v>No</v>
      </c>
      <c r="J58" s="109" t="str">
        <f>VLOOKUP(E58,VIP!$A$2:$O8090,8,FALSE)</f>
        <v>No</v>
      </c>
      <c r="K58" s="109" t="str">
        <f>VLOOKUP(E58,VIP!$A$2:$O11664,6,0)</f>
        <v>NO</v>
      </c>
      <c r="L58" s="120" t="s">
        <v>2254</v>
      </c>
      <c r="M58" s="116" t="s">
        <v>2473</v>
      </c>
      <c r="N58" s="116" t="s">
        <v>2488</v>
      </c>
      <c r="O58" s="114" t="s">
        <v>2485</v>
      </c>
      <c r="P58" s="116"/>
      <c r="Q58" s="119" t="s">
        <v>2254</v>
      </c>
    </row>
    <row r="59" spans="1:17" ht="18" x14ac:dyDescent="0.25">
      <c r="A59" s="86" t="str">
        <f>VLOOKUP(E59,'LISTADO ATM'!$A$2:$C$894,3,0)</f>
        <v>DISTRITO NACIONAL</v>
      </c>
      <c r="B59" s="114" t="s">
        <v>2583</v>
      </c>
      <c r="C59" s="115">
        <v>44208.551585648151</v>
      </c>
      <c r="D59" s="114" t="s">
        <v>2189</v>
      </c>
      <c r="E59" s="110">
        <v>354</v>
      </c>
      <c r="F59" s="86" t="str">
        <f>VLOOKUP(E59,VIP!$A$2:$O11284,2,0)</f>
        <v>DRBR354</v>
      </c>
      <c r="G59" s="109" t="str">
        <f>VLOOKUP(E59,'LISTADO ATM'!$A$2:$B$893,2,0)</f>
        <v xml:space="preserve">ATM Oficina Núñez de Cáceres II </v>
      </c>
      <c r="H59" s="109" t="str">
        <f>VLOOKUP(E59,VIP!$A$2:$O16205,7,FALSE)</f>
        <v>Si</v>
      </c>
      <c r="I59" s="109" t="str">
        <f>VLOOKUP(E59,VIP!$A$2:$O8170,8,FALSE)</f>
        <v>Si</v>
      </c>
      <c r="J59" s="109" t="str">
        <f>VLOOKUP(E59,VIP!$A$2:$O8120,8,FALSE)</f>
        <v>Si</v>
      </c>
      <c r="K59" s="109" t="str">
        <f>VLOOKUP(E59,VIP!$A$2:$O11694,6,0)</f>
        <v>NO</v>
      </c>
      <c r="L59" s="120" t="s">
        <v>2254</v>
      </c>
      <c r="M59" s="128" t="s">
        <v>2545</v>
      </c>
      <c r="N59" s="116" t="s">
        <v>2482</v>
      </c>
      <c r="O59" s="114" t="s">
        <v>2485</v>
      </c>
      <c r="P59" s="114"/>
      <c r="Q59" s="128">
        <v>44208.750787037039</v>
      </c>
    </row>
    <row r="60" spans="1:17" ht="18" x14ac:dyDescent="0.25">
      <c r="A60" s="86" t="str">
        <f>VLOOKUP(E60,'LISTADO ATM'!$A$2:$C$894,3,0)</f>
        <v>DISTRITO NACIONAL</v>
      </c>
      <c r="B60" s="114" t="s">
        <v>2588</v>
      </c>
      <c r="C60" s="115">
        <v>44208.506493055553</v>
      </c>
      <c r="D60" s="114" t="s">
        <v>2189</v>
      </c>
      <c r="E60" s="110">
        <v>448</v>
      </c>
      <c r="F60" s="86" t="str">
        <f>VLOOKUP(E60,VIP!$A$2:$O11291,2,0)</f>
        <v>DRBR448</v>
      </c>
      <c r="G60" s="109" t="str">
        <f>VLOOKUP(E60,'LISTADO ATM'!$A$2:$B$893,2,0)</f>
        <v xml:space="preserve">ATM Club Banco Central </v>
      </c>
      <c r="H60" s="109" t="str">
        <f>VLOOKUP(E60,VIP!$A$2:$O16212,7,FALSE)</f>
        <v>Si</v>
      </c>
      <c r="I60" s="109" t="str">
        <f>VLOOKUP(E60,VIP!$A$2:$O8177,8,FALSE)</f>
        <v>Si</v>
      </c>
      <c r="J60" s="109" t="str">
        <f>VLOOKUP(E60,VIP!$A$2:$O8127,8,FALSE)</f>
        <v>Si</v>
      </c>
      <c r="K60" s="109" t="str">
        <f>VLOOKUP(E60,VIP!$A$2:$O11701,6,0)</f>
        <v>NO</v>
      </c>
      <c r="L60" s="120" t="s">
        <v>2254</v>
      </c>
      <c r="M60" s="116" t="s">
        <v>2473</v>
      </c>
      <c r="N60" s="116" t="s">
        <v>2482</v>
      </c>
      <c r="O60" s="114" t="s">
        <v>2485</v>
      </c>
      <c r="P60" s="114"/>
      <c r="Q60" s="116" t="s">
        <v>2254</v>
      </c>
    </row>
    <row r="61" spans="1:17" ht="18" x14ac:dyDescent="0.25">
      <c r="A61" s="86" t="str">
        <f>VLOOKUP(E61,'LISTADO ATM'!$A$2:$C$894,3,0)</f>
        <v>DISTRITO NACIONAL</v>
      </c>
      <c r="B61" s="114" t="s">
        <v>2615</v>
      </c>
      <c r="C61" s="115">
        <v>44208.695532407408</v>
      </c>
      <c r="D61" s="114" t="s">
        <v>2189</v>
      </c>
      <c r="E61" s="110">
        <v>461</v>
      </c>
      <c r="F61" s="86" t="str">
        <f>VLOOKUP(E61,VIP!$A$2:$O11283,2,0)</f>
        <v>DRBR461</v>
      </c>
      <c r="G61" s="109" t="str">
        <f>VLOOKUP(E61,'LISTADO ATM'!$A$2:$B$893,2,0)</f>
        <v xml:space="preserve">ATM Autobanco Sarasota I </v>
      </c>
      <c r="H61" s="109" t="str">
        <f>VLOOKUP(E61,VIP!$A$2:$O16204,7,FALSE)</f>
        <v>Si</v>
      </c>
      <c r="I61" s="109" t="str">
        <f>VLOOKUP(E61,VIP!$A$2:$O8169,8,FALSE)</f>
        <v>Si</v>
      </c>
      <c r="J61" s="109" t="str">
        <f>VLOOKUP(E61,VIP!$A$2:$O8119,8,FALSE)</f>
        <v>Si</v>
      </c>
      <c r="K61" s="109" t="str">
        <f>VLOOKUP(E61,VIP!$A$2:$O11693,6,0)</f>
        <v>SI</v>
      </c>
      <c r="L61" s="120" t="s">
        <v>2254</v>
      </c>
      <c r="M61" s="116" t="s">
        <v>2473</v>
      </c>
      <c r="N61" s="116" t="s">
        <v>2482</v>
      </c>
      <c r="O61" s="114" t="s">
        <v>2485</v>
      </c>
      <c r="P61" s="114"/>
      <c r="Q61" s="116" t="s">
        <v>2254</v>
      </c>
    </row>
    <row r="62" spans="1:17" ht="18" x14ac:dyDescent="0.25">
      <c r="A62" s="86" t="str">
        <f>VLOOKUP(E62,'LISTADO ATM'!$A$2:$C$894,3,0)</f>
        <v>DISTRITO NACIONAL</v>
      </c>
      <c r="B62" s="114" t="s">
        <v>2589</v>
      </c>
      <c r="C62" s="115">
        <v>44208.504965277774</v>
      </c>
      <c r="D62" s="114" t="s">
        <v>2189</v>
      </c>
      <c r="E62" s="110">
        <v>568</v>
      </c>
      <c r="F62" s="86" t="str">
        <f>VLOOKUP(E62,VIP!$A$2:$O11292,2,0)</f>
        <v>DRBR01F</v>
      </c>
      <c r="G62" s="109" t="str">
        <f>VLOOKUP(E62,'LISTADO ATM'!$A$2:$B$893,2,0)</f>
        <v xml:space="preserve">ATM Ministerio de Educación </v>
      </c>
      <c r="H62" s="109" t="str">
        <f>VLOOKUP(E62,VIP!$A$2:$O16213,7,FALSE)</f>
        <v>Si</v>
      </c>
      <c r="I62" s="109" t="str">
        <f>VLOOKUP(E62,VIP!$A$2:$O8178,8,FALSE)</f>
        <v>Si</v>
      </c>
      <c r="J62" s="109" t="str">
        <f>VLOOKUP(E62,VIP!$A$2:$O8128,8,FALSE)</f>
        <v>Si</v>
      </c>
      <c r="K62" s="109" t="str">
        <f>VLOOKUP(E62,VIP!$A$2:$O11702,6,0)</f>
        <v>NO</v>
      </c>
      <c r="L62" s="120" t="s">
        <v>2254</v>
      </c>
      <c r="M62" s="116" t="s">
        <v>2473</v>
      </c>
      <c r="N62" s="116" t="s">
        <v>2482</v>
      </c>
      <c r="O62" s="114" t="s">
        <v>2485</v>
      </c>
      <c r="P62" s="114"/>
      <c r="Q62" s="116" t="s">
        <v>2254</v>
      </c>
    </row>
    <row r="63" spans="1:17" ht="18" x14ac:dyDescent="0.25">
      <c r="A63" s="86" t="str">
        <f>VLOOKUP(E63,'LISTADO ATM'!$A$2:$C$894,3,0)</f>
        <v>NORTE</v>
      </c>
      <c r="B63" s="114" t="s">
        <v>2630</v>
      </c>
      <c r="C63" s="115">
        <v>44208.823379629626</v>
      </c>
      <c r="D63" s="114" t="s">
        <v>2189</v>
      </c>
      <c r="E63" s="110">
        <v>632</v>
      </c>
      <c r="F63" s="86" t="str">
        <f>VLOOKUP(E63,VIP!$A$2:$O11277,2,0)</f>
        <v>DRBR263</v>
      </c>
      <c r="G63" s="109" t="str">
        <f>VLOOKUP(E63,'LISTADO ATM'!$A$2:$B$893,2,0)</f>
        <v xml:space="preserve">ATM Autobanco Gurabo </v>
      </c>
      <c r="H63" s="109" t="str">
        <f>VLOOKUP(E63,VIP!$A$2:$O16198,7,FALSE)</f>
        <v>Si</v>
      </c>
      <c r="I63" s="109" t="str">
        <f>VLOOKUP(E63,VIP!$A$2:$O8163,8,FALSE)</f>
        <v>Si</v>
      </c>
      <c r="J63" s="109" t="str">
        <f>VLOOKUP(E63,VIP!$A$2:$O8113,8,FALSE)</f>
        <v>Si</v>
      </c>
      <c r="K63" s="109" t="str">
        <f>VLOOKUP(E63,VIP!$A$2:$O11687,6,0)</f>
        <v>NO</v>
      </c>
      <c r="L63" s="120" t="s">
        <v>2254</v>
      </c>
      <c r="M63" s="116" t="s">
        <v>2473</v>
      </c>
      <c r="N63" s="116" t="s">
        <v>2482</v>
      </c>
      <c r="O63" s="114" t="s">
        <v>2485</v>
      </c>
      <c r="P63" s="114"/>
      <c r="Q63" s="116" t="s">
        <v>2254</v>
      </c>
    </row>
    <row r="64" spans="1:17" ht="18" x14ac:dyDescent="0.25">
      <c r="A64" s="86" t="str">
        <f>VLOOKUP(E64,'LISTADO ATM'!$A$2:$C$894,3,0)</f>
        <v>NORTE</v>
      </c>
      <c r="B64" s="114" t="s">
        <v>2607</v>
      </c>
      <c r="C64" s="115">
        <v>44208.722858796296</v>
      </c>
      <c r="D64" s="114" t="s">
        <v>2190</v>
      </c>
      <c r="E64" s="110">
        <v>728</v>
      </c>
      <c r="F64" s="86" t="str">
        <f>VLOOKUP(E64,VIP!$A$2:$O11275,2,0)</f>
        <v>DRBR051</v>
      </c>
      <c r="G64" s="109" t="str">
        <f>VLOOKUP(E64,'LISTADO ATM'!$A$2:$B$893,2,0)</f>
        <v xml:space="preserve">ATM UNP La Vega Oficina Regional Norcentral </v>
      </c>
      <c r="H64" s="109" t="str">
        <f>VLOOKUP(E64,VIP!$A$2:$O16196,7,FALSE)</f>
        <v>Si</v>
      </c>
      <c r="I64" s="109" t="str">
        <f>VLOOKUP(E64,VIP!$A$2:$O8161,8,FALSE)</f>
        <v>Si</v>
      </c>
      <c r="J64" s="109" t="str">
        <f>VLOOKUP(E64,VIP!$A$2:$O8111,8,FALSE)</f>
        <v>Si</v>
      </c>
      <c r="K64" s="109" t="str">
        <f>VLOOKUP(E64,VIP!$A$2:$O11685,6,0)</f>
        <v>SI</v>
      </c>
      <c r="L64" s="120" t="s">
        <v>2254</v>
      </c>
      <c r="M64" s="116" t="s">
        <v>2473</v>
      </c>
      <c r="N64" s="116" t="s">
        <v>2482</v>
      </c>
      <c r="O64" s="114" t="s">
        <v>2483</v>
      </c>
      <c r="P64" s="114"/>
      <c r="Q64" s="116" t="s">
        <v>2254</v>
      </c>
    </row>
    <row r="65" spans="1:17" ht="18" x14ac:dyDescent="0.25">
      <c r="A65" s="86" t="str">
        <f>VLOOKUP(E65,'LISTADO ATM'!$A$2:$C$894,3,0)</f>
        <v>DISTRITO NACIONAL</v>
      </c>
      <c r="B65" s="114" t="s">
        <v>2614</v>
      </c>
      <c r="C65" s="115">
        <v>44208.697013888886</v>
      </c>
      <c r="D65" s="114" t="s">
        <v>2189</v>
      </c>
      <c r="E65" s="110">
        <v>761</v>
      </c>
      <c r="F65" s="86" t="str">
        <f>VLOOKUP(E65,VIP!$A$2:$O11282,2,0)</f>
        <v>DRBR761</v>
      </c>
      <c r="G65" s="109" t="str">
        <f>VLOOKUP(E65,'LISTADO ATM'!$A$2:$B$893,2,0)</f>
        <v xml:space="preserve">ATM ISSPOL </v>
      </c>
      <c r="H65" s="109" t="str">
        <f>VLOOKUP(E65,VIP!$A$2:$O16203,7,FALSE)</f>
        <v>Si</v>
      </c>
      <c r="I65" s="109" t="str">
        <f>VLOOKUP(E65,VIP!$A$2:$O8168,8,FALSE)</f>
        <v>Si</v>
      </c>
      <c r="J65" s="109" t="str">
        <f>VLOOKUP(E65,VIP!$A$2:$O8118,8,FALSE)</f>
        <v>Si</v>
      </c>
      <c r="K65" s="109" t="str">
        <f>VLOOKUP(E65,VIP!$A$2:$O11692,6,0)</f>
        <v>NO</v>
      </c>
      <c r="L65" s="120" t="s">
        <v>2254</v>
      </c>
      <c r="M65" s="116" t="s">
        <v>2473</v>
      </c>
      <c r="N65" s="116" t="s">
        <v>2482</v>
      </c>
      <c r="O65" s="114" t="s">
        <v>2485</v>
      </c>
      <c r="P65" s="114"/>
      <c r="Q65" s="116" t="s">
        <v>2254</v>
      </c>
    </row>
    <row r="66" spans="1:17" ht="18" x14ac:dyDescent="0.25">
      <c r="A66" s="86" t="str">
        <f>VLOOKUP(E66,'LISTADO ATM'!$A$2:$C$894,3,0)</f>
        <v>NORTE</v>
      </c>
      <c r="B66" s="114" t="s">
        <v>2515</v>
      </c>
      <c r="C66" s="115">
        <v>44207.727037037039</v>
      </c>
      <c r="D66" s="115" t="s">
        <v>2190</v>
      </c>
      <c r="E66" s="110">
        <v>853</v>
      </c>
      <c r="F66" s="86" t="str">
        <f>VLOOKUP(E66,VIP!$A$2:$O11278,2,0)</f>
        <v>DRBR853</v>
      </c>
      <c r="G66" s="109" t="str">
        <f>VLOOKUP(E66,'LISTADO ATM'!$A$2:$B$893,2,0)</f>
        <v xml:space="preserve">ATM Inversiones JF Group (Shell Canabacoa) </v>
      </c>
      <c r="H66" s="109" t="str">
        <f>VLOOKUP(E66,VIP!$A$2:$O16199,7,FALSE)</f>
        <v>Si</v>
      </c>
      <c r="I66" s="109" t="str">
        <f>VLOOKUP(E66,VIP!$A$2:$O8164,8,FALSE)</f>
        <v>Si</v>
      </c>
      <c r="J66" s="109" t="str">
        <f>VLOOKUP(E66,VIP!$A$2:$O8114,8,FALSE)</f>
        <v>Si</v>
      </c>
      <c r="K66" s="109" t="str">
        <f>VLOOKUP(E66,VIP!$A$2:$O11688,6,0)</f>
        <v>NO</v>
      </c>
      <c r="L66" s="120" t="s">
        <v>2254</v>
      </c>
      <c r="M66" s="128" t="s">
        <v>2545</v>
      </c>
      <c r="N66" s="116" t="s">
        <v>2482</v>
      </c>
      <c r="O66" s="114" t="s">
        <v>2503</v>
      </c>
      <c r="P66" s="114"/>
      <c r="Q66" s="128">
        <v>44208.356805555559</v>
      </c>
    </row>
    <row r="67" spans="1:17" ht="18" x14ac:dyDescent="0.25">
      <c r="A67" s="86" t="str">
        <f>VLOOKUP(E67,'LISTADO ATM'!$A$2:$C$894,3,0)</f>
        <v>SUR</v>
      </c>
      <c r="B67" s="114" t="s">
        <v>2629</v>
      </c>
      <c r="C67" s="115">
        <v>44208.825497685182</v>
      </c>
      <c r="D67" s="114" t="s">
        <v>2189</v>
      </c>
      <c r="E67" s="110">
        <v>885</v>
      </c>
      <c r="F67" s="86" t="str">
        <f>VLOOKUP(E67,VIP!$A$2:$O11276,2,0)</f>
        <v>DRBR885</v>
      </c>
      <c r="G67" s="109" t="str">
        <f>VLOOKUP(E67,'LISTADO ATM'!$A$2:$B$893,2,0)</f>
        <v xml:space="preserve">ATM UNP Rancho Arriba </v>
      </c>
      <c r="H67" s="109" t="str">
        <f>VLOOKUP(E67,VIP!$A$2:$O16197,7,FALSE)</f>
        <v>Si</v>
      </c>
      <c r="I67" s="109" t="str">
        <f>VLOOKUP(E67,VIP!$A$2:$O8162,8,FALSE)</f>
        <v>Si</v>
      </c>
      <c r="J67" s="109" t="str">
        <f>VLOOKUP(E67,VIP!$A$2:$O8112,8,FALSE)</f>
        <v>Si</v>
      </c>
      <c r="K67" s="109" t="str">
        <f>VLOOKUP(E67,VIP!$A$2:$O11686,6,0)</f>
        <v>NO</v>
      </c>
      <c r="L67" s="120" t="s">
        <v>2254</v>
      </c>
      <c r="M67" s="116" t="s">
        <v>2473</v>
      </c>
      <c r="N67" s="116" t="s">
        <v>2482</v>
      </c>
      <c r="O67" s="114" t="s">
        <v>2485</v>
      </c>
      <c r="P67" s="114"/>
      <c r="Q67" s="116" t="s">
        <v>2254</v>
      </c>
    </row>
    <row r="68" spans="1:17" ht="18" x14ac:dyDescent="0.25">
      <c r="A68" s="86" t="str">
        <f>VLOOKUP(E68,'LISTADO ATM'!$A$2:$C$894,3,0)</f>
        <v>SUR</v>
      </c>
      <c r="B68" s="114" t="s">
        <v>2633</v>
      </c>
      <c r="C68" s="115">
        <v>44208.80704861111</v>
      </c>
      <c r="D68" s="114" t="s">
        <v>2189</v>
      </c>
      <c r="E68" s="110">
        <v>890</v>
      </c>
      <c r="F68" s="86" t="str">
        <f>VLOOKUP(E68,VIP!$A$2:$O11280,2,0)</f>
        <v>DRBR890</v>
      </c>
      <c r="G68" s="109" t="str">
        <f>VLOOKUP(E68,'LISTADO ATM'!$A$2:$B$893,2,0)</f>
        <v xml:space="preserve">ATM Escuela Penitenciaria (San Cristóbal) </v>
      </c>
      <c r="H68" s="109" t="str">
        <f>VLOOKUP(E68,VIP!$A$2:$O16201,7,FALSE)</f>
        <v>Si</v>
      </c>
      <c r="I68" s="109" t="str">
        <f>VLOOKUP(E68,VIP!$A$2:$O8166,8,FALSE)</f>
        <v>Si</v>
      </c>
      <c r="J68" s="109" t="str">
        <f>VLOOKUP(E68,VIP!$A$2:$O8116,8,FALSE)</f>
        <v>Si</v>
      </c>
      <c r="K68" s="109" t="str">
        <f>VLOOKUP(E68,VIP!$A$2:$O11690,6,0)</f>
        <v>NO</v>
      </c>
      <c r="L68" s="120" t="s">
        <v>2254</v>
      </c>
      <c r="M68" s="116" t="s">
        <v>2473</v>
      </c>
      <c r="N68" s="116" t="s">
        <v>2482</v>
      </c>
      <c r="O68" s="114" t="s">
        <v>2485</v>
      </c>
      <c r="P68" s="114"/>
      <c r="Q68" s="116" t="s">
        <v>2254</v>
      </c>
    </row>
    <row r="69" spans="1:17" ht="18" x14ac:dyDescent="0.25">
      <c r="A69" s="86" t="str">
        <f>VLOOKUP(E69,'LISTADO ATM'!$A$2:$C$894,3,0)</f>
        <v>DISTRITO NACIONAL</v>
      </c>
      <c r="B69" s="114" t="s">
        <v>2625</v>
      </c>
      <c r="C69" s="115">
        <v>44208.700462962966</v>
      </c>
      <c r="D69" s="114" t="s">
        <v>2497</v>
      </c>
      <c r="E69" s="110">
        <v>272</v>
      </c>
      <c r="F69" s="86" t="str">
        <f>VLOOKUP(E69,VIP!$A$2:$O11281,2,0)</f>
        <v>DRBR272</v>
      </c>
      <c r="G69" s="109" t="str">
        <f>VLOOKUP(E69,'LISTADO ATM'!$A$2:$B$893,2,0)</f>
        <v xml:space="preserve">ATM Cámara de Diputados </v>
      </c>
      <c r="H69" s="109" t="str">
        <f>VLOOKUP(E69,VIP!$A$2:$O16202,7,FALSE)</f>
        <v>Si</v>
      </c>
      <c r="I69" s="109" t="str">
        <f>VLOOKUP(E69,VIP!$A$2:$O8167,8,FALSE)</f>
        <v>Si</v>
      </c>
      <c r="J69" s="109" t="str">
        <f>VLOOKUP(E69,VIP!$A$2:$O8117,8,FALSE)</f>
        <v>Si</v>
      </c>
      <c r="K69" s="109" t="str">
        <f>VLOOKUP(E69,VIP!$A$2:$O11691,6,0)</f>
        <v>NO</v>
      </c>
      <c r="L69" s="120" t="s">
        <v>2492</v>
      </c>
      <c r="M69" s="128" t="s">
        <v>2545</v>
      </c>
      <c r="N69" s="128" t="s">
        <v>2562</v>
      </c>
      <c r="O69" s="114" t="s">
        <v>2525</v>
      </c>
      <c r="P69" s="117" t="s">
        <v>2565</v>
      </c>
      <c r="Q69" s="116" t="s">
        <v>2492</v>
      </c>
    </row>
    <row r="70" spans="1:17" ht="18" x14ac:dyDescent="0.25">
      <c r="A70" s="86" t="str">
        <f>VLOOKUP(E70,'LISTADO ATM'!$A$2:$C$894,3,0)</f>
        <v>DISTRITO NACIONAL</v>
      </c>
      <c r="B70" s="114" t="s">
        <v>2626</v>
      </c>
      <c r="C70" s="115">
        <v>44208.699016203704</v>
      </c>
      <c r="D70" s="114" t="s">
        <v>2497</v>
      </c>
      <c r="E70" s="110">
        <v>453</v>
      </c>
      <c r="F70" s="86" t="str">
        <f>VLOOKUP(E70,VIP!$A$2:$O11282,2,0)</f>
        <v>DRBR453</v>
      </c>
      <c r="G70" s="109" t="str">
        <f>VLOOKUP(E70,'LISTADO ATM'!$A$2:$B$893,2,0)</f>
        <v xml:space="preserve">ATM Autobanco Sarasota II </v>
      </c>
      <c r="H70" s="109" t="str">
        <f>VLOOKUP(E70,VIP!$A$2:$O16203,7,FALSE)</f>
        <v>Si</v>
      </c>
      <c r="I70" s="109" t="str">
        <f>VLOOKUP(E70,VIP!$A$2:$O8168,8,FALSE)</f>
        <v>Si</v>
      </c>
      <c r="J70" s="109" t="str">
        <f>VLOOKUP(E70,VIP!$A$2:$O8118,8,FALSE)</f>
        <v>Si</v>
      </c>
      <c r="K70" s="109" t="str">
        <f>VLOOKUP(E70,VIP!$A$2:$O11692,6,0)</f>
        <v>SI</v>
      </c>
      <c r="L70" s="120" t="s">
        <v>2492</v>
      </c>
      <c r="M70" s="128" t="s">
        <v>2545</v>
      </c>
      <c r="N70" s="128" t="s">
        <v>2562</v>
      </c>
      <c r="O70" s="114" t="s">
        <v>2525</v>
      </c>
      <c r="P70" s="117" t="s">
        <v>2565</v>
      </c>
      <c r="Q70" s="116" t="s">
        <v>2492</v>
      </c>
    </row>
    <row r="71" spans="1:17" ht="18" x14ac:dyDescent="0.25">
      <c r="A71" s="86" t="str">
        <f>VLOOKUP(E71,'LISTADO ATM'!$A$2:$C$894,3,0)</f>
        <v>NORTE</v>
      </c>
      <c r="B71" s="126">
        <v>335759127</v>
      </c>
      <c r="C71" s="115">
        <v>44206.358310185184</v>
      </c>
      <c r="D71" s="115" t="s">
        <v>2480</v>
      </c>
      <c r="E71" s="110">
        <v>8</v>
      </c>
      <c r="F71" s="86" t="str">
        <f>VLOOKUP(E71,VIP!$A$2:$O11266,2,0)</f>
        <v>DRBR008</v>
      </c>
      <c r="G71" s="109" t="str">
        <f>VLOOKUP(E71,'LISTADO ATM'!$A$2:$B$893,2,0)</f>
        <v>ATM Autoservicio Yaque</v>
      </c>
      <c r="H71" s="109" t="str">
        <f>VLOOKUP(E71,VIP!$A$2:$O16187,7,FALSE)</f>
        <v>Si</v>
      </c>
      <c r="I71" s="109" t="str">
        <f>VLOOKUP(E71,VIP!$A$2:$O8152,8,FALSE)</f>
        <v>Si</v>
      </c>
      <c r="J71" s="109" t="str">
        <f>VLOOKUP(E71,VIP!$A$2:$O8102,8,FALSE)</f>
        <v>Si</v>
      </c>
      <c r="K71" s="109" t="str">
        <f>VLOOKUP(E71,VIP!$A$2:$O11676,6,0)</f>
        <v>NO</v>
      </c>
      <c r="L71" s="120" t="s">
        <v>2495</v>
      </c>
      <c r="M71" s="116" t="s">
        <v>2473</v>
      </c>
      <c r="N71" s="128" t="s">
        <v>2562</v>
      </c>
      <c r="O71" s="114" t="s">
        <v>2486</v>
      </c>
      <c r="P71" s="116"/>
      <c r="Q71" s="119" t="s">
        <v>2495</v>
      </c>
    </row>
    <row r="72" spans="1:17" ht="18" x14ac:dyDescent="0.25">
      <c r="A72" s="86" t="str">
        <f>VLOOKUP(E72,'LISTADO ATM'!$A$2:$C$894,3,0)</f>
        <v>NORTE</v>
      </c>
      <c r="B72" s="114" t="s">
        <v>2606</v>
      </c>
      <c r="C72" s="115">
        <v>44208.7265162037</v>
      </c>
      <c r="D72" s="114" t="s">
        <v>2480</v>
      </c>
      <c r="E72" s="110">
        <v>304</v>
      </c>
      <c r="F72" s="86" t="str">
        <f>VLOOKUP(E72,VIP!$A$2:$O11274,2,0)</f>
        <v>DRBR304</v>
      </c>
      <c r="G72" s="109" t="str">
        <f>VLOOKUP(E72,'LISTADO ATM'!$A$2:$B$893,2,0)</f>
        <v xml:space="preserve">ATM Multicentro La Sirena Estrella Sadhala </v>
      </c>
      <c r="H72" s="109" t="str">
        <f>VLOOKUP(E72,VIP!$A$2:$O16195,7,FALSE)</f>
        <v>Si</v>
      </c>
      <c r="I72" s="109" t="str">
        <f>VLOOKUP(E72,VIP!$A$2:$O8160,8,FALSE)</f>
        <v>Si</v>
      </c>
      <c r="J72" s="109" t="str">
        <f>VLOOKUP(E72,VIP!$A$2:$O8110,8,FALSE)</f>
        <v>Si</v>
      </c>
      <c r="K72" s="109" t="str">
        <f>VLOOKUP(E72,VIP!$A$2:$O11684,6,0)</f>
        <v>NO</v>
      </c>
      <c r="L72" s="120" t="s">
        <v>2495</v>
      </c>
      <c r="M72" s="116" t="s">
        <v>2473</v>
      </c>
      <c r="N72" s="116" t="s">
        <v>2482</v>
      </c>
      <c r="O72" s="114" t="s">
        <v>2486</v>
      </c>
      <c r="P72" s="114"/>
      <c r="Q72" s="116" t="s">
        <v>2495</v>
      </c>
    </row>
    <row r="73" spans="1:17" ht="18" x14ac:dyDescent="0.25">
      <c r="A73" s="86" t="str">
        <f>VLOOKUP(E73,'LISTADO ATM'!$A$2:$C$894,3,0)</f>
        <v>ESTE</v>
      </c>
      <c r="B73" s="126">
        <v>335759161</v>
      </c>
      <c r="C73" s="115">
        <v>44206.524328703701</v>
      </c>
      <c r="D73" s="115" t="s">
        <v>2477</v>
      </c>
      <c r="E73" s="110">
        <v>330</v>
      </c>
      <c r="F73" s="86" t="str">
        <f>VLOOKUP(E73,VIP!$A$2:$O11289,2,0)</f>
        <v>DRBR330</v>
      </c>
      <c r="G73" s="109" t="str">
        <f>VLOOKUP(E73,'LISTADO ATM'!$A$2:$B$893,2,0)</f>
        <v xml:space="preserve">ATM Oficina Boulevard (Higuey) </v>
      </c>
      <c r="H73" s="109" t="str">
        <f>VLOOKUP(E73,VIP!$A$2:$O16210,7,FALSE)</f>
        <v>Si</v>
      </c>
      <c r="I73" s="109" t="str">
        <f>VLOOKUP(E73,VIP!$A$2:$O8175,8,FALSE)</f>
        <v>Si</v>
      </c>
      <c r="J73" s="109" t="str">
        <f>VLOOKUP(E73,VIP!$A$2:$O8125,8,FALSE)</f>
        <v>Si</v>
      </c>
      <c r="K73" s="109" t="str">
        <f>VLOOKUP(E73,VIP!$A$2:$O11699,6,0)</f>
        <v>SI</v>
      </c>
      <c r="L73" s="120" t="s">
        <v>2495</v>
      </c>
      <c r="M73" s="116" t="s">
        <v>2473</v>
      </c>
      <c r="N73" s="128" t="s">
        <v>2562</v>
      </c>
      <c r="O73" s="114" t="s">
        <v>2484</v>
      </c>
      <c r="P73" s="116"/>
      <c r="Q73" s="119" t="s">
        <v>2495</v>
      </c>
    </row>
    <row r="74" spans="1:17" ht="18" x14ac:dyDescent="0.25">
      <c r="A74" s="86" t="str">
        <f>VLOOKUP(E74,'LISTADO ATM'!$A$2:$C$894,3,0)</f>
        <v>NORTE</v>
      </c>
      <c r="B74" s="114" t="s">
        <v>2517</v>
      </c>
      <c r="C74" s="115">
        <v>44207.731782407405</v>
      </c>
      <c r="D74" s="115" t="s">
        <v>2480</v>
      </c>
      <c r="E74" s="110">
        <v>431</v>
      </c>
      <c r="F74" s="86" t="str">
        <f>VLOOKUP(E74,VIP!$A$2:$O11280,2,0)</f>
        <v>DRBR583</v>
      </c>
      <c r="G74" s="109" t="str">
        <f>VLOOKUP(E74,'LISTADO ATM'!$A$2:$B$893,2,0)</f>
        <v xml:space="preserve">ATM Autoservicio Sol (Santiago) </v>
      </c>
      <c r="H74" s="109" t="str">
        <f>VLOOKUP(E74,VIP!$A$2:$O16201,7,FALSE)</f>
        <v>Si</v>
      </c>
      <c r="I74" s="109" t="str">
        <f>VLOOKUP(E74,VIP!$A$2:$O8166,8,FALSE)</f>
        <v>Si</v>
      </c>
      <c r="J74" s="109" t="str">
        <f>VLOOKUP(E74,VIP!$A$2:$O8116,8,FALSE)</f>
        <v>Si</v>
      </c>
      <c r="K74" s="109" t="str">
        <f>VLOOKUP(E74,VIP!$A$2:$O11690,6,0)</f>
        <v>SI</v>
      </c>
      <c r="L74" s="120" t="s">
        <v>2495</v>
      </c>
      <c r="M74" s="128" t="s">
        <v>2545</v>
      </c>
      <c r="N74" s="116" t="s">
        <v>2482</v>
      </c>
      <c r="O74" s="114" t="s">
        <v>2486</v>
      </c>
      <c r="P74" s="114"/>
      <c r="Q74" s="128">
        <v>44208.572604166664</v>
      </c>
    </row>
    <row r="75" spans="1:17" ht="18" x14ac:dyDescent="0.25">
      <c r="A75" s="86" t="str">
        <f>VLOOKUP(E75,'LISTADO ATM'!$A$2:$C$894,3,0)</f>
        <v>NORTE</v>
      </c>
      <c r="B75" s="114" t="s">
        <v>2516</v>
      </c>
      <c r="C75" s="115">
        <v>44207.728831018518</v>
      </c>
      <c r="D75" s="115" t="s">
        <v>2480</v>
      </c>
      <c r="E75" s="110">
        <v>654</v>
      </c>
      <c r="F75" s="86" t="str">
        <f>VLOOKUP(E75,VIP!$A$2:$O11279,2,0)</f>
        <v>DRBR654</v>
      </c>
      <c r="G75" s="109" t="str">
        <f>VLOOKUP(E75,'LISTADO ATM'!$A$2:$B$893,2,0)</f>
        <v>ATM Autoservicio S/M Jumbo Puerto Plata</v>
      </c>
      <c r="H75" s="109" t="str">
        <f>VLOOKUP(E75,VIP!$A$2:$O16200,7,FALSE)</f>
        <v>Si</v>
      </c>
      <c r="I75" s="109" t="str">
        <f>VLOOKUP(E75,VIP!$A$2:$O8165,8,FALSE)</f>
        <v>Si</v>
      </c>
      <c r="J75" s="109" t="str">
        <f>VLOOKUP(E75,VIP!$A$2:$O8115,8,FALSE)</f>
        <v>Si</v>
      </c>
      <c r="K75" s="109" t="str">
        <f>VLOOKUP(E75,VIP!$A$2:$O11689,6,0)</f>
        <v>NO</v>
      </c>
      <c r="L75" s="120" t="s">
        <v>2495</v>
      </c>
      <c r="M75" s="128" t="s">
        <v>2545</v>
      </c>
      <c r="N75" s="116" t="s">
        <v>2482</v>
      </c>
      <c r="O75" s="114" t="s">
        <v>2486</v>
      </c>
      <c r="P75" s="114"/>
      <c r="Q75" s="128">
        <v>44208.355532407404</v>
      </c>
    </row>
    <row r="76" spans="1:17" ht="18" x14ac:dyDescent="0.25">
      <c r="A76" s="86" t="str">
        <f>VLOOKUP(E76,'LISTADO ATM'!$A$2:$C$894,3,0)</f>
        <v>DISTRITO NACIONAL</v>
      </c>
      <c r="B76" s="118">
        <v>335758933</v>
      </c>
      <c r="C76" s="115">
        <v>44204.712326388886</v>
      </c>
      <c r="D76" s="115" t="s">
        <v>2477</v>
      </c>
      <c r="E76" s="110">
        <v>946</v>
      </c>
      <c r="F76" s="86" t="str">
        <f>VLOOKUP(E76,VIP!$A$2:$O11223,2,0)</f>
        <v>DRBR24R</v>
      </c>
      <c r="G76" s="109" t="str">
        <f>VLOOKUP(E76,'LISTADO ATM'!$A$2:$B$893,2,0)</f>
        <v xml:space="preserve">ATM Oficina Núñez de Cáceres I </v>
      </c>
      <c r="H76" s="109" t="str">
        <f>VLOOKUP(E76,VIP!$A$2:$O16144,7,FALSE)</f>
        <v>Si</v>
      </c>
      <c r="I76" s="109" t="str">
        <f>VLOOKUP(E76,VIP!$A$2:$O8109,8,FALSE)</f>
        <v>Si</v>
      </c>
      <c r="J76" s="109" t="str">
        <f>VLOOKUP(E76,VIP!$A$2:$O8059,8,FALSE)</f>
        <v>Si</v>
      </c>
      <c r="K76" s="109" t="str">
        <f>VLOOKUP(E76,VIP!$A$2:$O11633,6,0)</f>
        <v>NO</v>
      </c>
      <c r="L76" s="120" t="s">
        <v>2495</v>
      </c>
      <c r="M76" s="128" t="s">
        <v>2545</v>
      </c>
      <c r="N76" s="128" t="s">
        <v>2562</v>
      </c>
      <c r="O76" s="114" t="s">
        <v>2484</v>
      </c>
      <c r="P76" s="116"/>
      <c r="Q76" s="128">
        <v>44208.772314814814</v>
      </c>
    </row>
    <row r="77" spans="1:17" ht="18" x14ac:dyDescent="0.25">
      <c r="A77" s="86" t="str">
        <f>VLOOKUP(E77,'LISTADO ATM'!$A$2:$C$894,3,0)</f>
        <v>NORTE</v>
      </c>
      <c r="B77" s="114" t="s">
        <v>2518</v>
      </c>
      <c r="C77" s="115">
        <v>44207.730462962965</v>
      </c>
      <c r="D77" s="115" t="s">
        <v>2480</v>
      </c>
      <c r="E77" s="110">
        <v>956</v>
      </c>
      <c r="F77" s="86" t="str">
        <f>VLOOKUP(E77,VIP!$A$2:$O11281,2,0)</f>
        <v>DRBR956</v>
      </c>
      <c r="G77" s="109" t="str">
        <f>VLOOKUP(E77,'LISTADO ATM'!$A$2:$B$893,2,0)</f>
        <v xml:space="preserve">ATM Autoservicio El Jaya (SFM) </v>
      </c>
      <c r="H77" s="109" t="str">
        <f>VLOOKUP(E77,VIP!$A$2:$O16202,7,FALSE)</f>
        <v>Si</v>
      </c>
      <c r="I77" s="109" t="str">
        <f>VLOOKUP(E77,VIP!$A$2:$O8167,8,FALSE)</f>
        <v>Si</v>
      </c>
      <c r="J77" s="109" t="str">
        <f>VLOOKUP(E77,VIP!$A$2:$O8117,8,FALSE)</f>
        <v>Si</v>
      </c>
      <c r="K77" s="109" t="str">
        <f>VLOOKUP(E77,VIP!$A$2:$O11691,6,0)</f>
        <v>NO</v>
      </c>
      <c r="L77" s="120" t="s">
        <v>2495</v>
      </c>
      <c r="M77" s="128" t="s">
        <v>2545</v>
      </c>
      <c r="N77" s="116" t="s">
        <v>2482</v>
      </c>
      <c r="O77" s="114" t="s">
        <v>2486</v>
      </c>
      <c r="P77" s="114"/>
      <c r="Q77" s="128">
        <v>44208.306655092594</v>
      </c>
    </row>
    <row r="78" spans="1:17" ht="18" x14ac:dyDescent="0.25">
      <c r="A78" s="86" t="str">
        <f>VLOOKUP(E78,'LISTADO ATM'!$A$2:$C$894,3,0)</f>
        <v>DISTRITO NACIONAL</v>
      </c>
      <c r="B78" s="114" t="s">
        <v>2548</v>
      </c>
      <c r="C78" s="115">
        <v>44208.391516203701</v>
      </c>
      <c r="D78" s="114" t="s">
        <v>2477</v>
      </c>
      <c r="E78" s="110">
        <v>70</v>
      </c>
      <c r="F78" s="86" t="str">
        <f>VLOOKUP(E78,VIP!$A$2:$O11269,2,0)</f>
        <v>DRBR070</v>
      </c>
      <c r="G78" s="109" t="str">
        <f>VLOOKUP(E78,'LISTADO ATM'!$A$2:$B$893,2,0)</f>
        <v xml:space="preserve">ATM Autoservicio Plaza Lama Zona Oriental </v>
      </c>
      <c r="H78" s="109" t="str">
        <f>VLOOKUP(E78,VIP!$A$2:$O16190,7,FALSE)</f>
        <v>Si</v>
      </c>
      <c r="I78" s="109" t="str">
        <f>VLOOKUP(E78,VIP!$A$2:$O8155,8,FALSE)</f>
        <v>Si</v>
      </c>
      <c r="J78" s="109" t="str">
        <f>VLOOKUP(E78,VIP!$A$2:$O8105,8,FALSE)</f>
        <v>Si</v>
      </c>
      <c r="K78" s="109" t="str">
        <f>VLOOKUP(E78,VIP!$A$2:$O11679,6,0)</f>
        <v>NO</v>
      </c>
      <c r="L78" s="120" t="s">
        <v>2555</v>
      </c>
      <c r="M78" s="116" t="s">
        <v>2473</v>
      </c>
      <c r="N78" s="116" t="s">
        <v>2482</v>
      </c>
      <c r="O78" s="114" t="s">
        <v>2484</v>
      </c>
      <c r="P78" s="114"/>
      <c r="Q78" s="119" t="s">
        <v>2555</v>
      </c>
    </row>
    <row r="79" spans="1:17" ht="18" x14ac:dyDescent="0.25">
      <c r="A79" s="86" t="str">
        <f>VLOOKUP(E79,'LISTADO ATM'!$A$2:$C$894,3,0)</f>
        <v>DISTRITO NACIONAL</v>
      </c>
      <c r="B79" s="114" t="s">
        <v>2553</v>
      </c>
      <c r="C79" s="115">
        <v>44208.351956018516</v>
      </c>
      <c r="D79" s="114" t="s">
        <v>2477</v>
      </c>
      <c r="E79" s="110">
        <v>929</v>
      </c>
      <c r="F79" s="86" t="str">
        <f>VLOOKUP(E79,VIP!$A$2:$O11275,2,0)</f>
        <v>DRBR929</v>
      </c>
      <c r="G79" s="109" t="str">
        <f>VLOOKUP(E79,'LISTADO ATM'!$A$2:$B$893,2,0)</f>
        <v>ATM Autoservicio Nacional El Conde</v>
      </c>
      <c r="H79" s="109" t="str">
        <f>VLOOKUP(E79,VIP!$A$2:$O16196,7,FALSE)</f>
        <v>Si</v>
      </c>
      <c r="I79" s="109" t="str">
        <f>VLOOKUP(E79,VIP!$A$2:$O8161,8,FALSE)</f>
        <v>Si</v>
      </c>
      <c r="J79" s="109" t="str">
        <f>VLOOKUP(E79,VIP!$A$2:$O8111,8,FALSE)</f>
        <v>Si</v>
      </c>
      <c r="K79" s="109" t="str">
        <f>VLOOKUP(E79,VIP!$A$2:$O11685,6,0)</f>
        <v>NO</v>
      </c>
      <c r="L79" s="120" t="s">
        <v>2555</v>
      </c>
      <c r="M79" s="128" t="s">
        <v>2545</v>
      </c>
      <c r="N79" s="116" t="s">
        <v>2482</v>
      </c>
      <c r="O79" s="114" t="s">
        <v>2484</v>
      </c>
      <c r="P79" s="114"/>
      <c r="Q79" s="128">
        <v>44208.551805555559</v>
      </c>
    </row>
    <row r="80" spans="1:17" ht="18" x14ac:dyDescent="0.25">
      <c r="A80" s="86" t="str">
        <f>VLOOKUP(E80,'LISTADO ATM'!$A$2:$C$894,3,0)</f>
        <v>ESTE</v>
      </c>
      <c r="B80" s="114" t="s">
        <v>2631</v>
      </c>
      <c r="C80" s="115">
        <v>44208.80804398148</v>
      </c>
      <c r="D80" s="114" t="s">
        <v>2189</v>
      </c>
      <c r="E80" s="110">
        <v>385</v>
      </c>
      <c r="F80" s="86" t="str">
        <f>VLOOKUP(E80,VIP!$A$2:$O11278,2,0)</f>
        <v>DRBR385</v>
      </c>
      <c r="G80" s="109" t="str">
        <f>VLOOKUP(E80,'LISTADO ATM'!$A$2:$B$893,2,0)</f>
        <v xml:space="preserve">ATM Plaza Verón I </v>
      </c>
      <c r="H80" s="109" t="str">
        <f>VLOOKUP(E80,VIP!$A$2:$O16199,7,FALSE)</f>
        <v>Si</v>
      </c>
      <c r="I80" s="109" t="str">
        <f>VLOOKUP(E80,VIP!$A$2:$O8164,8,FALSE)</f>
        <v>Si</v>
      </c>
      <c r="J80" s="109" t="str">
        <f>VLOOKUP(E80,VIP!$A$2:$O8114,8,FALSE)</f>
        <v>Si</v>
      </c>
      <c r="K80" s="109" t="str">
        <f>VLOOKUP(E80,VIP!$A$2:$O11688,6,0)</f>
        <v>NO</v>
      </c>
      <c r="L80" s="120" t="s">
        <v>2544</v>
      </c>
      <c r="M80" s="116" t="s">
        <v>2473</v>
      </c>
      <c r="N80" s="116" t="s">
        <v>2482</v>
      </c>
      <c r="O80" s="114" t="s">
        <v>2485</v>
      </c>
      <c r="P80" s="114"/>
      <c r="Q80" s="116" t="s">
        <v>2544</v>
      </c>
    </row>
    <row r="81" spans="1:17" ht="18" x14ac:dyDescent="0.25">
      <c r="A81" s="86" t="str">
        <f>VLOOKUP(E81,'LISTADO ATM'!$A$2:$C$894,3,0)</f>
        <v>ESTE</v>
      </c>
      <c r="B81" s="114" t="s">
        <v>2547</v>
      </c>
      <c r="C81" s="115">
        <v>44208.395902777775</v>
      </c>
      <c r="D81" s="114" t="s">
        <v>2189</v>
      </c>
      <c r="E81" s="110">
        <v>427</v>
      </c>
      <c r="F81" s="86" t="str">
        <f>VLOOKUP(E81,VIP!$A$2:$O11268,2,0)</f>
        <v>DRBR427</v>
      </c>
      <c r="G81" s="109" t="str">
        <f>VLOOKUP(E81,'LISTADO ATM'!$A$2:$B$893,2,0)</f>
        <v xml:space="preserve">ATM Almacenes Iberia (Hato Mayor) </v>
      </c>
      <c r="H81" s="109" t="str">
        <f>VLOOKUP(E81,VIP!$A$2:$O16189,7,FALSE)</f>
        <v>Si</v>
      </c>
      <c r="I81" s="109" t="str">
        <f>VLOOKUP(E81,VIP!$A$2:$O8154,8,FALSE)</f>
        <v>Si</v>
      </c>
      <c r="J81" s="109" t="str">
        <f>VLOOKUP(E81,VIP!$A$2:$O8104,8,FALSE)</f>
        <v>Si</v>
      </c>
      <c r="K81" s="109" t="str">
        <f>VLOOKUP(E81,VIP!$A$2:$O11678,6,0)</f>
        <v>NO</v>
      </c>
      <c r="L81" s="120" t="s">
        <v>2544</v>
      </c>
      <c r="M81" s="128" t="s">
        <v>2545</v>
      </c>
      <c r="N81" s="116" t="s">
        <v>2482</v>
      </c>
      <c r="O81" s="114" t="s">
        <v>2485</v>
      </c>
      <c r="P81" s="114"/>
      <c r="Q81" s="128">
        <v>44208.574421296296</v>
      </c>
    </row>
    <row r="82" spans="1:17" ht="18" x14ac:dyDescent="0.25">
      <c r="A82" s="86" t="str">
        <f>VLOOKUP(E82,'LISTADO ATM'!$A$2:$C$894,3,0)</f>
        <v>DISTRITO NACIONAL</v>
      </c>
      <c r="B82" s="114" t="s">
        <v>2541</v>
      </c>
      <c r="C82" s="115">
        <v>44208.317337962966</v>
      </c>
      <c r="D82" s="114" t="s">
        <v>2189</v>
      </c>
      <c r="E82" s="110">
        <v>839</v>
      </c>
      <c r="F82" s="86" t="str">
        <f>VLOOKUP(E82,VIP!$A$2:$O11267,2,0)</f>
        <v>DRBR839</v>
      </c>
      <c r="G82" s="109" t="str">
        <f>VLOOKUP(E82,'LISTADO ATM'!$A$2:$B$893,2,0)</f>
        <v xml:space="preserve">ATM INAPA </v>
      </c>
      <c r="H82" s="109" t="str">
        <f>VLOOKUP(E82,VIP!$A$2:$O16188,7,FALSE)</f>
        <v>Si</v>
      </c>
      <c r="I82" s="109" t="str">
        <f>VLOOKUP(E82,VIP!$A$2:$O8153,8,FALSE)</f>
        <v>Si</v>
      </c>
      <c r="J82" s="109" t="str">
        <f>VLOOKUP(E82,VIP!$A$2:$O8103,8,FALSE)</f>
        <v>Si</v>
      </c>
      <c r="K82" s="109" t="str">
        <f>VLOOKUP(E82,VIP!$A$2:$O11677,6,0)</f>
        <v>NO</v>
      </c>
      <c r="L82" s="120" t="s">
        <v>2544</v>
      </c>
      <c r="M82" s="128" t="s">
        <v>2545</v>
      </c>
      <c r="N82" s="116" t="s">
        <v>2482</v>
      </c>
      <c r="O82" s="114" t="s">
        <v>2485</v>
      </c>
      <c r="P82" s="114"/>
      <c r="Q82" s="128">
        <v>44208.570567129631</v>
      </c>
    </row>
    <row r="83" spans="1:17" ht="18" x14ac:dyDescent="0.25">
      <c r="A83" s="86" t="str">
        <f>VLOOKUP(E83,'LISTADO ATM'!$A$2:$C$894,3,0)</f>
        <v>DISTRITO NACIONAL</v>
      </c>
      <c r="B83" s="114" t="s">
        <v>2552</v>
      </c>
      <c r="C83" s="115">
        <v>44208.359201388892</v>
      </c>
      <c r="D83" s="114" t="s">
        <v>2477</v>
      </c>
      <c r="E83" s="110">
        <v>13</v>
      </c>
      <c r="F83" s="86" t="str">
        <f>VLOOKUP(E83,VIP!$A$2:$O11274,2,0)</f>
        <v>DRBR013</v>
      </c>
      <c r="G83" s="109" t="str">
        <f>VLOOKUP(E83,'LISTADO ATM'!$A$2:$B$893,2,0)</f>
        <v xml:space="preserve">ATM CDEEE </v>
      </c>
      <c r="H83" s="109" t="str">
        <f>VLOOKUP(E83,VIP!$A$2:$O16195,7,FALSE)</f>
        <v>Si</v>
      </c>
      <c r="I83" s="109" t="str">
        <f>VLOOKUP(E83,VIP!$A$2:$O8160,8,FALSE)</f>
        <v>Si</v>
      </c>
      <c r="J83" s="109" t="str">
        <f>VLOOKUP(E83,VIP!$A$2:$O8110,8,FALSE)</f>
        <v>Si</v>
      </c>
      <c r="K83" s="109" t="str">
        <f>VLOOKUP(E83,VIP!$A$2:$O11684,6,0)</f>
        <v>NO</v>
      </c>
      <c r="L83" s="120" t="s">
        <v>2466</v>
      </c>
      <c r="M83" s="128" t="s">
        <v>2545</v>
      </c>
      <c r="N83" s="116" t="s">
        <v>2482</v>
      </c>
      <c r="O83" s="114" t="s">
        <v>2484</v>
      </c>
      <c r="P83" s="114"/>
      <c r="Q83" s="128">
        <v>44208.409247685187</v>
      </c>
    </row>
    <row r="84" spans="1:17" ht="18" x14ac:dyDescent="0.25">
      <c r="A84" s="86" t="str">
        <f>VLOOKUP(E84,'LISTADO ATM'!$A$2:$C$894,3,0)</f>
        <v>ESTE</v>
      </c>
      <c r="B84" s="114" t="s">
        <v>2502</v>
      </c>
      <c r="C84" s="115">
        <v>44207.493969907409</v>
      </c>
      <c r="D84" s="115" t="s">
        <v>2497</v>
      </c>
      <c r="E84" s="110">
        <v>480</v>
      </c>
      <c r="F84" s="86" t="str">
        <f>VLOOKUP(E84,VIP!$A$2:$O11260,2,0)</f>
        <v>DRBR480</v>
      </c>
      <c r="G84" s="109" t="str">
        <f>VLOOKUP(E84,'LISTADO ATM'!$A$2:$B$893,2,0)</f>
        <v>ATM UNP Farmaconal Higuey</v>
      </c>
      <c r="H84" s="109" t="str">
        <f>VLOOKUP(E84,VIP!$A$2:$O16181,7,FALSE)</f>
        <v>N/A</v>
      </c>
      <c r="I84" s="109" t="str">
        <f>VLOOKUP(E84,VIP!$A$2:$O8146,8,FALSE)</f>
        <v>N/A</v>
      </c>
      <c r="J84" s="109" t="str">
        <f>VLOOKUP(E84,VIP!$A$2:$O8096,8,FALSE)</f>
        <v>N/A</v>
      </c>
      <c r="K84" s="109" t="str">
        <f>VLOOKUP(E84,VIP!$A$2:$O11670,6,0)</f>
        <v>N/A</v>
      </c>
      <c r="L84" s="120" t="s">
        <v>2466</v>
      </c>
      <c r="M84" s="128" t="s">
        <v>2545</v>
      </c>
      <c r="N84" s="116" t="s">
        <v>2482</v>
      </c>
      <c r="O84" s="114" t="s">
        <v>2496</v>
      </c>
      <c r="P84" s="116"/>
      <c r="Q84" s="128">
        <v>44208.577094907407</v>
      </c>
    </row>
    <row r="85" spans="1:17" ht="18" x14ac:dyDescent="0.25">
      <c r="A85" s="86" t="str">
        <f>VLOOKUP(E85,'LISTADO ATM'!$A$2:$C$894,3,0)</f>
        <v>SUR</v>
      </c>
      <c r="B85" s="114">
        <v>335761082</v>
      </c>
      <c r="C85" s="115">
        <v>44208.431250000001</v>
      </c>
      <c r="D85" s="114" t="s">
        <v>2497</v>
      </c>
      <c r="E85" s="110">
        <v>537</v>
      </c>
      <c r="F85" s="86" t="str">
        <f>VLOOKUP(E85,VIP!$A$2:$O11270,2,0)</f>
        <v>DRBR537</v>
      </c>
      <c r="G85" s="109" t="str">
        <f>VLOOKUP(E85,'LISTADO ATM'!$A$2:$B$893,2,0)</f>
        <v xml:space="preserve">ATM Estación Texaco Enriquillo (Barahona) </v>
      </c>
      <c r="H85" s="109" t="str">
        <f>VLOOKUP(E85,VIP!$A$2:$O16191,7,FALSE)</f>
        <v>Si</v>
      </c>
      <c r="I85" s="109" t="str">
        <f>VLOOKUP(E85,VIP!$A$2:$O8156,8,FALSE)</f>
        <v>Si</v>
      </c>
      <c r="J85" s="109" t="str">
        <f>VLOOKUP(E85,VIP!$A$2:$O8106,8,FALSE)</f>
        <v>Si</v>
      </c>
      <c r="K85" s="109" t="str">
        <f>VLOOKUP(E85,VIP!$A$2:$O11680,6,0)</f>
        <v>NO</v>
      </c>
      <c r="L85" s="120" t="s">
        <v>2466</v>
      </c>
      <c r="M85" s="128" t="s">
        <v>2545</v>
      </c>
      <c r="N85" s="116" t="s">
        <v>2482</v>
      </c>
      <c r="O85" s="114" t="s">
        <v>2496</v>
      </c>
      <c r="P85" s="114"/>
      <c r="Q85" s="128">
        <v>44208.583148148151</v>
      </c>
    </row>
    <row r="86" spans="1:17" ht="18" x14ac:dyDescent="0.25">
      <c r="A86" s="86" t="str">
        <f>VLOOKUP(E86,'LISTADO ATM'!$A$2:$C$894,3,0)</f>
        <v>DISTRITO NACIONAL</v>
      </c>
      <c r="B86" s="114" t="s">
        <v>2602</v>
      </c>
      <c r="C86" s="115">
        <v>44208.618564814817</v>
      </c>
      <c r="D86" s="114" t="s">
        <v>2477</v>
      </c>
      <c r="E86" s="110">
        <v>577</v>
      </c>
      <c r="F86" s="86" t="str">
        <f>VLOOKUP(E86,VIP!$A$2:$O11272,2,0)</f>
        <v>DRBR173</v>
      </c>
      <c r="G86" s="109" t="str">
        <f>VLOOKUP(E86,'LISTADO ATM'!$A$2:$B$893,2,0)</f>
        <v xml:space="preserve">ATM Olé Ave. Duarte </v>
      </c>
      <c r="H86" s="109" t="str">
        <f>VLOOKUP(E86,VIP!$A$2:$O16193,7,FALSE)</f>
        <v>Si</v>
      </c>
      <c r="I86" s="109" t="str">
        <f>VLOOKUP(E86,VIP!$A$2:$O8158,8,FALSE)</f>
        <v>Si</v>
      </c>
      <c r="J86" s="109" t="str">
        <f>VLOOKUP(E86,VIP!$A$2:$O8108,8,FALSE)</f>
        <v>Si</v>
      </c>
      <c r="K86" s="109" t="str">
        <f>VLOOKUP(E86,VIP!$A$2:$O11682,6,0)</f>
        <v>SI</v>
      </c>
      <c r="L86" s="120" t="s">
        <v>2466</v>
      </c>
      <c r="M86" s="116" t="s">
        <v>2473</v>
      </c>
      <c r="N86" s="116" t="s">
        <v>2482</v>
      </c>
      <c r="O86" s="114" t="s">
        <v>2484</v>
      </c>
      <c r="P86" s="114"/>
      <c r="Q86" s="116" t="s">
        <v>2466</v>
      </c>
    </row>
    <row r="87" spans="1:17" ht="18" x14ac:dyDescent="0.25">
      <c r="A87" s="86" t="str">
        <f>VLOOKUP(E87,'LISTADO ATM'!$A$2:$C$894,3,0)</f>
        <v>DISTRITO NACIONAL</v>
      </c>
      <c r="B87" s="114" t="s">
        <v>2519</v>
      </c>
      <c r="C87" s="115">
        <v>44207.683935185189</v>
      </c>
      <c r="D87" s="115" t="s">
        <v>2477</v>
      </c>
      <c r="E87" s="110">
        <v>578</v>
      </c>
      <c r="F87" s="86" t="str">
        <f>VLOOKUP(E87,VIP!$A$2:$O11283,2,0)</f>
        <v>DRBR324</v>
      </c>
      <c r="G87" s="109" t="str">
        <f>VLOOKUP(E87,'LISTADO ATM'!$A$2:$B$893,2,0)</f>
        <v xml:space="preserve">ATM Procuraduría General de la República </v>
      </c>
      <c r="H87" s="109" t="str">
        <f>VLOOKUP(E87,VIP!$A$2:$O16204,7,FALSE)</f>
        <v>Si</v>
      </c>
      <c r="I87" s="109" t="str">
        <f>VLOOKUP(E87,VIP!$A$2:$O8169,8,FALSE)</f>
        <v>No</v>
      </c>
      <c r="J87" s="109" t="str">
        <f>VLOOKUP(E87,VIP!$A$2:$O8119,8,FALSE)</f>
        <v>No</v>
      </c>
      <c r="K87" s="109" t="str">
        <f>VLOOKUP(E87,VIP!$A$2:$O11693,6,0)</f>
        <v>NO</v>
      </c>
      <c r="L87" s="120" t="s">
        <v>2466</v>
      </c>
      <c r="M87" s="116" t="s">
        <v>2473</v>
      </c>
      <c r="N87" s="116" t="s">
        <v>2482</v>
      </c>
      <c r="O87" s="114" t="s">
        <v>2484</v>
      </c>
      <c r="P87" s="114"/>
      <c r="Q87" s="119" t="s">
        <v>2466</v>
      </c>
    </row>
    <row r="88" spans="1:17" ht="18" x14ac:dyDescent="0.25">
      <c r="A88" s="86" t="str">
        <f>VLOOKUP(E88,'LISTADO ATM'!$A$2:$C$894,3,0)</f>
        <v>DISTRITO NACIONAL</v>
      </c>
      <c r="B88" s="114" t="s">
        <v>2551</v>
      </c>
      <c r="C88" s="115">
        <v>44208.373796296299</v>
      </c>
      <c r="D88" s="114" t="s">
        <v>2477</v>
      </c>
      <c r="E88" s="110">
        <v>713</v>
      </c>
      <c r="F88" s="86" t="str">
        <f>VLOOKUP(E88,VIP!$A$2:$O11272,2,0)</f>
        <v>DRBR016</v>
      </c>
      <c r="G88" s="109" t="str">
        <f>VLOOKUP(E88,'LISTADO ATM'!$A$2:$B$893,2,0)</f>
        <v xml:space="preserve">ATM Oficina Las Américas </v>
      </c>
      <c r="H88" s="109" t="str">
        <f>VLOOKUP(E88,VIP!$A$2:$O16193,7,FALSE)</f>
        <v>Si</v>
      </c>
      <c r="I88" s="109" t="str">
        <f>VLOOKUP(E88,VIP!$A$2:$O8158,8,FALSE)</f>
        <v>Si</v>
      </c>
      <c r="J88" s="109" t="str">
        <f>VLOOKUP(E88,VIP!$A$2:$O8108,8,FALSE)</f>
        <v>Si</v>
      </c>
      <c r="K88" s="109" t="str">
        <f>VLOOKUP(E88,VIP!$A$2:$O11682,6,0)</f>
        <v>NO</v>
      </c>
      <c r="L88" s="120" t="s">
        <v>2466</v>
      </c>
      <c r="M88" s="116" t="s">
        <v>2473</v>
      </c>
      <c r="N88" s="116" t="s">
        <v>2482</v>
      </c>
      <c r="O88" s="114" t="s">
        <v>2484</v>
      </c>
      <c r="P88" s="114"/>
      <c r="Q88" s="119" t="s">
        <v>2466</v>
      </c>
    </row>
    <row r="89" spans="1:17" ht="18" x14ac:dyDescent="0.25">
      <c r="A89" s="86" t="str">
        <f>VLOOKUP(E89,'LISTADO ATM'!$A$2:$C$894,3,0)</f>
        <v>NORTE</v>
      </c>
      <c r="B89" s="114" t="s">
        <v>2611</v>
      </c>
      <c r="C89" s="115">
        <v>44208.712824074071</v>
      </c>
      <c r="D89" s="114" t="s">
        <v>2477</v>
      </c>
      <c r="E89" s="110">
        <v>747</v>
      </c>
      <c r="F89" s="86" t="str">
        <f>VLOOKUP(E89,VIP!$A$2:$O11279,2,0)</f>
        <v>DRBR200</v>
      </c>
      <c r="G89" s="109" t="str">
        <f>VLOOKUP(E89,'LISTADO ATM'!$A$2:$B$893,2,0)</f>
        <v xml:space="preserve">ATM Club BR (Santiago) </v>
      </c>
      <c r="H89" s="109" t="str">
        <f>VLOOKUP(E89,VIP!$A$2:$O16200,7,FALSE)</f>
        <v>Si</v>
      </c>
      <c r="I89" s="109" t="str">
        <f>VLOOKUP(E89,VIP!$A$2:$O8165,8,FALSE)</f>
        <v>Si</v>
      </c>
      <c r="J89" s="109" t="str">
        <f>VLOOKUP(E89,VIP!$A$2:$O8115,8,FALSE)</f>
        <v>Si</v>
      </c>
      <c r="K89" s="109" t="str">
        <f>VLOOKUP(E89,VIP!$A$2:$O11689,6,0)</f>
        <v>SI</v>
      </c>
      <c r="L89" s="120" t="s">
        <v>2466</v>
      </c>
      <c r="M89" s="116" t="s">
        <v>2473</v>
      </c>
      <c r="N89" s="116" t="s">
        <v>2482</v>
      </c>
      <c r="O89" s="114" t="s">
        <v>2484</v>
      </c>
      <c r="P89" s="114"/>
      <c r="Q89" s="116" t="s">
        <v>2466</v>
      </c>
    </row>
    <row r="90" spans="1:17" ht="18" x14ac:dyDescent="0.25">
      <c r="A90" s="86" t="str">
        <f>VLOOKUP(E90,'LISTADO ATM'!$A$2:$C$894,3,0)</f>
        <v>NORTE</v>
      </c>
      <c r="B90" s="114" t="s">
        <v>2620</v>
      </c>
      <c r="C90" s="115">
        <v>44208.66510416667</v>
      </c>
      <c r="D90" s="114" t="s">
        <v>2497</v>
      </c>
      <c r="E90" s="110">
        <v>749</v>
      </c>
      <c r="F90" s="86" t="str">
        <f>VLOOKUP(E90,VIP!$A$2:$O11288,2,0)</f>
        <v>DRBR251</v>
      </c>
      <c r="G90" s="109" t="str">
        <f>VLOOKUP(E90,'LISTADO ATM'!$A$2:$B$893,2,0)</f>
        <v xml:space="preserve">ATM Oficina Yaque </v>
      </c>
      <c r="H90" s="109" t="str">
        <f>VLOOKUP(E90,VIP!$A$2:$O16209,7,FALSE)</f>
        <v>Si</v>
      </c>
      <c r="I90" s="109" t="str">
        <f>VLOOKUP(E90,VIP!$A$2:$O8174,8,FALSE)</f>
        <v>Si</v>
      </c>
      <c r="J90" s="109" t="str">
        <f>VLOOKUP(E90,VIP!$A$2:$O8124,8,FALSE)</f>
        <v>Si</v>
      </c>
      <c r="K90" s="109" t="str">
        <f>VLOOKUP(E90,VIP!$A$2:$O11698,6,0)</f>
        <v>NO</v>
      </c>
      <c r="L90" s="120" t="s">
        <v>2466</v>
      </c>
      <c r="M90" s="116" t="s">
        <v>2473</v>
      </c>
      <c r="N90" s="116" t="s">
        <v>2482</v>
      </c>
      <c r="O90" s="114" t="s">
        <v>2496</v>
      </c>
      <c r="P90" s="114"/>
      <c r="Q90" s="116" t="s">
        <v>2466</v>
      </c>
    </row>
    <row r="91" spans="1:17" ht="18" x14ac:dyDescent="0.25">
      <c r="A91" s="86" t="str">
        <f>VLOOKUP(E91,'LISTADO ATM'!$A$2:$C$894,3,0)</f>
        <v>NORTE</v>
      </c>
      <c r="B91" s="114" t="s">
        <v>2529</v>
      </c>
      <c r="C91" s="115">
        <v>44207.862708333334</v>
      </c>
      <c r="D91" s="115" t="s">
        <v>2497</v>
      </c>
      <c r="E91" s="110">
        <v>752</v>
      </c>
      <c r="F91" s="86" t="str">
        <f>VLOOKUP(E91,VIP!$A$2:$O11275,2,0)</f>
        <v>DRBR280</v>
      </c>
      <c r="G91" s="109" t="str">
        <f>VLOOKUP(E91,'LISTADO ATM'!$A$2:$B$893,2,0)</f>
        <v xml:space="preserve">ATM UNP Las Carolinas (La Vega) </v>
      </c>
      <c r="H91" s="109" t="str">
        <f>VLOOKUP(E91,VIP!$A$2:$O16196,7,FALSE)</f>
        <v>Si</v>
      </c>
      <c r="I91" s="109" t="str">
        <f>VLOOKUP(E91,VIP!$A$2:$O8161,8,FALSE)</f>
        <v>Si</v>
      </c>
      <c r="J91" s="109" t="str">
        <f>VLOOKUP(E91,VIP!$A$2:$O8111,8,FALSE)</f>
        <v>Si</v>
      </c>
      <c r="K91" s="109" t="str">
        <f>VLOOKUP(E91,VIP!$A$2:$O11685,6,0)</f>
        <v>SI</v>
      </c>
      <c r="L91" s="114" t="s">
        <v>2466</v>
      </c>
      <c r="M91" s="128" t="s">
        <v>2545</v>
      </c>
      <c r="N91" s="116" t="s">
        <v>2482</v>
      </c>
      <c r="O91" s="114" t="s">
        <v>2525</v>
      </c>
      <c r="P91" s="114"/>
      <c r="Q91" s="128">
        <v>44208.582372685189</v>
      </c>
    </row>
    <row r="92" spans="1:17" ht="18" x14ac:dyDescent="0.25">
      <c r="A92" s="86" t="str">
        <f>VLOOKUP(E92,'LISTADO ATM'!$A$2:$C$894,3,0)</f>
        <v>DISTRITO NACIONAL</v>
      </c>
      <c r="B92" s="114" t="s">
        <v>2532</v>
      </c>
      <c r="C92" s="115">
        <v>44207.846215277779</v>
      </c>
      <c r="D92" s="115" t="s">
        <v>2477</v>
      </c>
      <c r="E92" s="110">
        <v>790</v>
      </c>
      <c r="F92" s="86" t="str">
        <f>VLOOKUP(E92,VIP!$A$2:$O11279,2,0)</f>
        <v>DRBR16I</v>
      </c>
      <c r="G92" s="109" t="str">
        <f>VLOOKUP(E92,'LISTADO ATM'!$A$2:$B$893,2,0)</f>
        <v xml:space="preserve">ATM Oficina Bella Vista Mall I </v>
      </c>
      <c r="H92" s="109" t="str">
        <f>VLOOKUP(E92,VIP!$A$2:$O16200,7,FALSE)</f>
        <v>Si</v>
      </c>
      <c r="I92" s="109" t="str">
        <f>VLOOKUP(E92,VIP!$A$2:$O8165,8,FALSE)</f>
        <v>Si</v>
      </c>
      <c r="J92" s="109" t="str">
        <f>VLOOKUP(E92,VIP!$A$2:$O8115,8,FALSE)</f>
        <v>Si</v>
      </c>
      <c r="K92" s="109" t="str">
        <f>VLOOKUP(E92,VIP!$A$2:$O11689,6,0)</f>
        <v>SI</v>
      </c>
      <c r="L92" s="114" t="s">
        <v>2466</v>
      </c>
      <c r="M92" s="128" t="s">
        <v>2545</v>
      </c>
      <c r="N92" s="116" t="s">
        <v>2482</v>
      </c>
      <c r="O92" s="114" t="s">
        <v>2484</v>
      </c>
      <c r="P92" s="114"/>
      <c r="Q92" s="128">
        <v>44208.409247685187</v>
      </c>
    </row>
    <row r="93" spans="1:17" ht="18" x14ac:dyDescent="0.25">
      <c r="A93" s="86" t="str">
        <f>VLOOKUP(E93,'LISTADO ATM'!$A$2:$C$894,3,0)</f>
        <v>DISTRITO NACIONAL</v>
      </c>
      <c r="B93" s="114" t="s">
        <v>2604</v>
      </c>
      <c r="C93" s="115">
        <v>44207.694444444445</v>
      </c>
      <c r="D93" s="114" t="s">
        <v>2477</v>
      </c>
      <c r="E93" s="110">
        <v>815</v>
      </c>
      <c r="F93" s="86" t="str">
        <f>VLOOKUP(E93,VIP!$A$2:$O11273,2,0)</f>
        <v>DRBR24A</v>
      </c>
      <c r="G93" s="109" t="str">
        <f>VLOOKUP(E93,'LISTADO ATM'!$A$2:$B$893,2,0)</f>
        <v xml:space="preserve">ATM Oficina Atalaya del Mar </v>
      </c>
      <c r="H93" s="109" t="str">
        <f>VLOOKUP(E93,VIP!$A$2:$O16194,7,FALSE)</f>
        <v>Si</v>
      </c>
      <c r="I93" s="109" t="str">
        <f>VLOOKUP(E93,VIP!$A$2:$O8159,8,FALSE)</f>
        <v>Si</v>
      </c>
      <c r="J93" s="109" t="str">
        <f>VLOOKUP(E93,VIP!$A$2:$O8109,8,FALSE)</f>
        <v>Si</v>
      </c>
      <c r="K93" s="109" t="str">
        <f>VLOOKUP(E93,VIP!$A$2:$O11683,6,0)</f>
        <v>SI</v>
      </c>
      <c r="L93" s="120" t="s">
        <v>2466</v>
      </c>
      <c r="M93" s="116" t="s">
        <v>2473</v>
      </c>
      <c r="N93" s="116" t="s">
        <v>2482</v>
      </c>
      <c r="O93" s="114" t="s">
        <v>2484</v>
      </c>
      <c r="P93" s="114"/>
      <c r="Q93" s="116" t="s">
        <v>2466</v>
      </c>
    </row>
    <row r="94" spans="1:17" ht="18" x14ac:dyDescent="0.25">
      <c r="A94" s="86" t="str">
        <f>VLOOKUP(E94,'LISTADO ATM'!$A$2:$C$894,3,0)</f>
        <v>DISTRITO NACIONAL</v>
      </c>
      <c r="B94" s="114" t="s">
        <v>2594</v>
      </c>
      <c r="C94" s="115">
        <v>44208.471203703702</v>
      </c>
      <c r="D94" s="114" t="s">
        <v>2477</v>
      </c>
      <c r="E94" s="110">
        <v>823</v>
      </c>
      <c r="F94" s="86" t="str">
        <f>VLOOKUP(E94,VIP!$A$2:$O11297,2,0)</f>
        <v>DRBR823</v>
      </c>
      <c r="G94" s="109" t="str">
        <f>VLOOKUP(E94,'LISTADO ATM'!$A$2:$B$893,2,0)</f>
        <v xml:space="preserve">ATM UNP El Carril (Haina) </v>
      </c>
      <c r="H94" s="109" t="str">
        <f>VLOOKUP(E94,VIP!$A$2:$O16218,7,FALSE)</f>
        <v>Si</v>
      </c>
      <c r="I94" s="109" t="str">
        <f>VLOOKUP(E94,VIP!$A$2:$O8183,8,FALSE)</f>
        <v>Si</v>
      </c>
      <c r="J94" s="109" t="str">
        <f>VLOOKUP(E94,VIP!$A$2:$O8133,8,FALSE)</f>
        <v>Si</v>
      </c>
      <c r="K94" s="109" t="str">
        <f>VLOOKUP(E94,VIP!$A$2:$O11707,6,0)</f>
        <v>NO</v>
      </c>
      <c r="L94" s="120" t="s">
        <v>2466</v>
      </c>
      <c r="M94" s="116" t="s">
        <v>2473</v>
      </c>
      <c r="N94" s="116" t="s">
        <v>2482</v>
      </c>
      <c r="O94" s="114" t="s">
        <v>2484</v>
      </c>
      <c r="P94" s="114"/>
      <c r="Q94" s="116" t="s">
        <v>2466</v>
      </c>
    </row>
    <row r="95" spans="1:17" ht="18" x14ac:dyDescent="0.25">
      <c r="A95" s="86" t="str">
        <f>VLOOKUP(E95,'LISTADO ATM'!$A$2:$C$894,3,0)</f>
        <v>NORTE</v>
      </c>
      <c r="B95" s="114" t="s">
        <v>2533</v>
      </c>
      <c r="C95" s="115">
        <v>44207.841921296298</v>
      </c>
      <c r="D95" s="115" t="s">
        <v>2480</v>
      </c>
      <c r="E95" s="110">
        <v>937</v>
      </c>
      <c r="F95" s="86" t="str">
        <f>VLOOKUP(E95,VIP!$A$2:$O11280,2,0)</f>
        <v>DRBR937</v>
      </c>
      <c r="G95" s="109" t="str">
        <f>VLOOKUP(E95,'LISTADO ATM'!$A$2:$B$893,2,0)</f>
        <v xml:space="preserve">ATM Autobanco Oficina La Vega II </v>
      </c>
      <c r="H95" s="109" t="str">
        <f>VLOOKUP(E95,VIP!$A$2:$O16201,7,FALSE)</f>
        <v>Si</v>
      </c>
      <c r="I95" s="109" t="str">
        <f>VLOOKUP(E95,VIP!$A$2:$O8166,8,FALSE)</f>
        <v>Si</v>
      </c>
      <c r="J95" s="109" t="str">
        <f>VLOOKUP(E95,VIP!$A$2:$O8116,8,FALSE)</f>
        <v>Si</v>
      </c>
      <c r="K95" s="109" t="str">
        <f>VLOOKUP(E95,VIP!$A$2:$O11690,6,0)</f>
        <v>NO</v>
      </c>
      <c r="L95" s="114" t="s">
        <v>2466</v>
      </c>
      <c r="M95" s="128" t="s">
        <v>2545</v>
      </c>
      <c r="N95" s="116" t="s">
        <v>2482</v>
      </c>
      <c r="O95" s="114" t="s">
        <v>2486</v>
      </c>
      <c r="P95" s="114"/>
      <c r="Q95" s="128">
        <v>44208.581041666665</v>
      </c>
    </row>
    <row r="96" spans="1:17" ht="18" x14ac:dyDescent="0.25">
      <c r="A96" s="86" t="str">
        <f>VLOOKUP(E96,'LISTADO ATM'!$A$2:$C$894,3,0)</f>
        <v>NORTE</v>
      </c>
      <c r="B96" s="114" t="s">
        <v>2597</v>
      </c>
      <c r="C96" s="115">
        <v>44208.495983796296</v>
      </c>
      <c r="D96" s="114" t="s">
        <v>2497</v>
      </c>
      <c r="E96" s="110">
        <v>720</v>
      </c>
      <c r="F96" s="86" t="str">
        <f>VLOOKUP(E96,VIP!$A$2:$O11304,2,0)</f>
        <v>DRBR12E</v>
      </c>
      <c r="G96" s="109" t="str">
        <f>VLOOKUP(E96,'LISTADO ATM'!$A$2:$B$893,2,0)</f>
        <v xml:space="preserve">ATM OMSA (Santiago) </v>
      </c>
      <c r="H96" s="109" t="str">
        <f>VLOOKUP(E96,VIP!$A$2:$O16225,7,FALSE)</f>
        <v>Si</v>
      </c>
      <c r="I96" s="109" t="str">
        <f>VLOOKUP(E96,VIP!$A$2:$O8190,8,FALSE)</f>
        <v>Si</v>
      </c>
      <c r="J96" s="109" t="str">
        <f>VLOOKUP(E96,VIP!$A$2:$O8140,8,FALSE)</f>
        <v>Si</v>
      </c>
      <c r="K96" s="109" t="str">
        <f>VLOOKUP(E96,VIP!$A$2:$O11714,6,0)</f>
        <v>NO</v>
      </c>
      <c r="L96" s="120" t="s">
        <v>2600</v>
      </c>
      <c r="M96" s="128" t="s">
        <v>2545</v>
      </c>
      <c r="N96" s="116" t="s">
        <v>2562</v>
      </c>
      <c r="O96" s="114" t="s">
        <v>2564</v>
      </c>
      <c r="P96" s="117" t="s">
        <v>2601</v>
      </c>
      <c r="Q96" s="117" t="s">
        <v>2600</v>
      </c>
    </row>
    <row r="97" spans="1:17" ht="18" x14ac:dyDescent="0.25">
      <c r="A97" s="86" t="str">
        <f>VLOOKUP(E97,'LISTADO ATM'!$A$2:$C$894,3,0)</f>
        <v>NORTE</v>
      </c>
      <c r="B97" s="114" t="s">
        <v>2596</v>
      </c>
      <c r="C97" s="115">
        <v>44208.434293981481</v>
      </c>
      <c r="D97" s="114" t="s">
        <v>2190</v>
      </c>
      <c r="E97" s="110">
        <v>747</v>
      </c>
      <c r="F97" s="86" t="str">
        <f>VLOOKUP(E97,VIP!$A$2:$O11299,2,0)</f>
        <v>DRBR200</v>
      </c>
      <c r="G97" s="109" t="str">
        <f>VLOOKUP(E97,'LISTADO ATM'!$A$2:$B$893,2,0)</f>
        <v xml:space="preserve">ATM Club BR (Santiago) </v>
      </c>
      <c r="H97" s="109" t="str">
        <f>VLOOKUP(E97,VIP!$A$2:$O16220,7,FALSE)</f>
        <v>Si</v>
      </c>
      <c r="I97" s="109" t="str">
        <f>VLOOKUP(E97,VIP!$A$2:$O8185,8,FALSE)</f>
        <v>Si</v>
      </c>
      <c r="J97" s="109" t="str">
        <f>VLOOKUP(E97,VIP!$A$2:$O8135,8,FALSE)</f>
        <v>Si</v>
      </c>
      <c r="K97" s="109" t="str">
        <f>VLOOKUP(E97,VIP!$A$2:$O11709,6,0)</f>
        <v>SI</v>
      </c>
      <c r="L97" s="120" t="s">
        <v>2435</v>
      </c>
      <c r="M97" s="128" t="s">
        <v>2545</v>
      </c>
      <c r="N97" s="128" t="s">
        <v>2562</v>
      </c>
      <c r="O97" s="114" t="s">
        <v>2503</v>
      </c>
      <c r="P97" s="114"/>
      <c r="Q97" s="128">
        <v>44208.695231481484</v>
      </c>
    </row>
    <row r="98" spans="1:17" ht="18" x14ac:dyDescent="0.25">
      <c r="A98" s="86" t="str">
        <f>VLOOKUP(E98,'LISTADO ATM'!$A$2:$C$894,3,0)</f>
        <v>NORTE</v>
      </c>
      <c r="B98" s="114" t="s">
        <v>2528</v>
      </c>
      <c r="C98" s="115">
        <v>44207.872476851851</v>
      </c>
      <c r="D98" s="115" t="s">
        <v>2480</v>
      </c>
      <c r="E98" s="110">
        <v>4</v>
      </c>
      <c r="F98" s="86" t="str">
        <f>VLOOKUP(E98,VIP!$A$2:$O11273,2,0)</f>
        <v>DRBR004</v>
      </c>
      <c r="G98" s="109" t="str">
        <f>VLOOKUP(E98,'LISTADO ATM'!$A$2:$B$893,2,0)</f>
        <v>ATM Avenida Rivas</v>
      </c>
      <c r="H98" s="109" t="str">
        <f>VLOOKUP(E98,VIP!$A$2:$O16194,7,FALSE)</f>
        <v>Si</v>
      </c>
      <c r="I98" s="109" t="str">
        <f>VLOOKUP(E98,VIP!$A$2:$O8159,8,FALSE)</f>
        <v>Si</v>
      </c>
      <c r="J98" s="109" t="str">
        <f>VLOOKUP(E98,VIP!$A$2:$O8109,8,FALSE)</f>
        <v>Si</v>
      </c>
      <c r="K98" s="109" t="str">
        <f>VLOOKUP(E98,VIP!$A$2:$O11683,6,0)</f>
        <v>NO</v>
      </c>
      <c r="L98" s="114" t="s">
        <v>2430</v>
      </c>
      <c r="M98" s="128" t="s">
        <v>2545</v>
      </c>
      <c r="N98" s="116" t="s">
        <v>2482</v>
      </c>
      <c r="O98" s="114" t="s">
        <v>2486</v>
      </c>
      <c r="P98" s="114"/>
      <c r="Q98" s="128">
        <v>44208.582627314812</v>
      </c>
    </row>
    <row r="99" spans="1:17" ht="18" x14ac:dyDescent="0.25">
      <c r="A99" s="86" t="str">
        <f>VLOOKUP(E99,'LISTADO ATM'!$A$2:$C$894,3,0)</f>
        <v>SUR</v>
      </c>
      <c r="B99" s="114">
        <v>335759176</v>
      </c>
      <c r="C99" s="115">
        <v>44206.922025462962</v>
      </c>
      <c r="D99" s="115" t="s">
        <v>2497</v>
      </c>
      <c r="E99" s="110">
        <v>6</v>
      </c>
      <c r="F99" s="86" t="str">
        <f>VLOOKUP(E99,VIP!$A$2:$O11301,2,0)</f>
        <v>DRBR006</v>
      </c>
      <c r="G99" s="109" t="str">
        <f>VLOOKUP(E99,'LISTADO ATM'!$A$2:$B$893,2,0)</f>
        <v xml:space="preserve">ATM Plaza WAO San Juan </v>
      </c>
      <c r="H99" s="109" t="str">
        <f>VLOOKUP(E99,VIP!$A$2:$O16222,7,FALSE)</f>
        <v>N/A</v>
      </c>
      <c r="I99" s="109" t="str">
        <f>VLOOKUP(E99,VIP!$A$2:$O8187,8,FALSE)</f>
        <v>N/A</v>
      </c>
      <c r="J99" s="109" t="str">
        <f>VLOOKUP(E99,VIP!$A$2:$O8137,8,FALSE)</f>
        <v>N/A</v>
      </c>
      <c r="K99" s="109" t="str">
        <f>VLOOKUP(E99,VIP!$A$2:$O11711,6,0)</f>
        <v/>
      </c>
      <c r="L99" s="120" t="s">
        <v>2430</v>
      </c>
      <c r="M99" s="128" t="s">
        <v>2545</v>
      </c>
      <c r="N99" s="116" t="s">
        <v>2482</v>
      </c>
      <c r="O99" s="114" t="s">
        <v>2496</v>
      </c>
      <c r="P99" s="116"/>
      <c r="Q99" s="128">
        <v>44208.409247685187</v>
      </c>
    </row>
    <row r="100" spans="1:17" ht="18" x14ac:dyDescent="0.25">
      <c r="A100" s="86" t="str">
        <f>VLOOKUP(E100,'LISTADO ATM'!$A$2:$C$894,3,0)</f>
        <v>DISTRITO NACIONAL</v>
      </c>
      <c r="B100" s="114" t="s">
        <v>2613</v>
      </c>
      <c r="C100" s="115">
        <v>44208.704606481479</v>
      </c>
      <c r="D100" s="114" t="s">
        <v>2477</v>
      </c>
      <c r="E100" s="110">
        <v>26</v>
      </c>
      <c r="F100" s="86" t="str">
        <f>VLOOKUP(E100,VIP!$A$2:$O11281,2,0)</f>
        <v>DRBR221</v>
      </c>
      <c r="G100" s="109" t="str">
        <f>VLOOKUP(E100,'LISTADO ATM'!$A$2:$B$893,2,0)</f>
        <v>ATM S/M Jumbo San Isidro</v>
      </c>
      <c r="H100" s="109" t="str">
        <f>VLOOKUP(E100,VIP!$A$2:$O16202,7,FALSE)</f>
        <v>Si</v>
      </c>
      <c r="I100" s="109" t="str">
        <f>VLOOKUP(E100,VIP!$A$2:$O8167,8,FALSE)</f>
        <v>Si</v>
      </c>
      <c r="J100" s="109" t="str">
        <f>VLOOKUP(E100,VIP!$A$2:$O8117,8,FALSE)</f>
        <v>Si</v>
      </c>
      <c r="K100" s="109" t="str">
        <f>VLOOKUP(E100,VIP!$A$2:$O11691,6,0)</f>
        <v>NO</v>
      </c>
      <c r="L100" s="120" t="s">
        <v>2430</v>
      </c>
      <c r="M100" s="116" t="s">
        <v>2473</v>
      </c>
      <c r="N100" s="116" t="s">
        <v>2482</v>
      </c>
      <c r="O100" s="114" t="s">
        <v>2484</v>
      </c>
      <c r="P100" s="114"/>
      <c r="Q100" s="116" t="s">
        <v>2430</v>
      </c>
    </row>
    <row r="101" spans="1:17" ht="18" x14ac:dyDescent="0.25">
      <c r="A101" s="86" t="str">
        <f>VLOOKUP(E101,'LISTADO ATM'!$A$2:$C$894,3,0)</f>
        <v>SUR</v>
      </c>
      <c r="B101" s="114" t="s">
        <v>2603</v>
      </c>
      <c r="C101" s="115">
        <v>44208.616770833331</v>
      </c>
      <c r="D101" s="114" t="s">
        <v>2497</v>
      </c>
      <c r="E101" s="110">
        <v>45</v>
      </c>
      <c r="F101" s="86" t="str">
        <f>VLOOKUP(E101,VIP!$A$2:$O11273,2,0)</f>
        <v>DRBR045</v>
      </c>
      <c r="G101" s="109" t="str">
        <f>VLOOKUP(E101,'LISTADO ATM'!$A$2:$B$893,2,0)</f>
        <v xml:space="preserve">ATM Oficina Tamayo </v>
      </c>
      <c r="H101" s="109" t="str">
        <f>VLOOKUP(E101,VIP!$A$2:$O16194,7,FALSE)</f>
        <v>Si</v>
      </c>
      <c r="I101" s="109" t="str">
        <f>VLOOKUP(E101,VIP!$A$2:$O8159,8,FALSE)</f>
        <v>Si</v>
      </c>
      <c r="J101" s="109" t="str">
        <f>VLOOKUP(E101,VIP!$A$2:$O8109,8,FALSE)</f>
        <v>Si</v>
      </c>
      <c r="K101" s="109" t="str">
        <f>VLOOKUP(E101,VIP!$A$2:$O11683,6,0)</f>
        <v>SI</v>
      </c>
      <c r="L101" s="120" t="s">
        <v>2430</v>
      </c>
      <c r="M101" s="116" t="s">
        <v>2473</v>
      </c>
      <c r="N101" s="116" t="s">
        <v>2482</v>
      </c>
      <c r="O101" s="114" t="s">
        <v>2496</v>
      </c>
      <c r="P101" s="114"/>
      <c r="Q101" s="116" t="s">
        <v>2430</v>
      </c>
    </row>
    <row r="102" spans="1:17" ht="18" x14ac:dyDescent="0.25">
      <c r="A102" s="86" t="str">
        <f>VLOOKUP(E102,'LISTADO ATM'!$A$2:$C$894,3,0)</f>
        <v>ESTE</v>
      </c>
      <c r="B102" s="114" t="s">
        <v>2512</v>
      </c>
      <c r="C102" s="115">
        <v>44207.616319444445</v>
      </c>
      <c r="D102" s="115" t="s">
        <v>2497</v>
      </c>
      <c r="E102" s="110">
        <v>114</v>
      </c>
      <c r="F102" s="86" t="str">
        <f>VLOOKUP(E102,VIP!$A$2:$O11282,2,0)</f>
        <v>DRBR114</v>
      </c>
      <c r="G102" s="109" t="str">
        <f>VLOOKUP(E102,'LISTADO ATM'!$A$2:$B$893,2,0)</f>
        <v xml:space="preserve">ATM Oficina Hato Mayor </v>
      </c>
      <c r="H102" s="109" t="str">
        <f>VLOOKUP(E102,VIP!$A$2:$O16203,7,FALSE)</f>
        <v>Si</v>
      </c>
      <c r="I102" s="109" t="str">
        <f>VLOOKUP(E102,VIP!$A$2:$O8168,8,FALSE)</f>
        <v>Si</v>
      </c>
      <c r="J102" s="109" t="str">
        <f>VLOOKUP(E102,VIP!$A$2:$O8118,8,FALSE)</f>
        <v>Si</v>
      </c>
      <c r="K102" s="109" t="str">
        <f>VLOOKUP(E102,VIP!$A$2:$O11692,6,0)</f>
        <v>NO</v>
      </c>
      <c r="L102" s="120" t="s">
        <v>2430</v>
      </c>
      <c r="M102" s="128" t="s">
        <v>2545</v>
      </c>
      <c r="N102" s="116" t="s">
        <v>2482</v>
      </c>
      <c r="O102" s="114" t="s">
        <v>2496</v>
      </c>
      <c r="P102" s="114"/>
      <c r="Q102" s="128">
        <v>44208.582511574074</v>
      </c>
    </row>
    <row r="103" spans="1:17" ht="18" x14ac:dyDescent="0.25">
      <c r="A103" s="86" t="str">
        <f>VLOOKUP(E103,'LISTADO ATM'!$A$2:$C$894,3,0)</f>
        <v>NORTE</v>
      </c>
      <c r="B103" s="114" t="s">
        <v>2592</v>
      </c>
      <c r="C103" s="115">
        <v>44208.492638888885</v>
      </c>
      <c r="D103" s="114" t="s">
        <v>2480</v>
      </c>
      <c r="E103" s="110">
        <v>283</v>
      </c>
      <c r="F103" s="86" t="str">
        <f>VLOOKUP(E103,VIP!$A$2:$O11295,2,0)</f>
        <v>DRBR283</v>
      </c>
      <c r="G103" s="109" t="str">
        <f>VLOOKUP(E103,'LISTADO ATM'!$A$2:$B$893,2,0)</f>
        <v xml:space="preserve">ATM Oficina Nibaje </v>
      </c>
      <c r="H103" s="109" t="str">
        <f>VLOOKUP(E103,VIP!$A$2:$O16216,7,FALSE)</f>
        <v>Si</v>
      </c>
      <c r="I103" s="109" t="str">
        <f>VLOOKUP(E103,VIP!$A$2:$O8181,8,FALSE)</f>
        <v>Si</v>
      </c>
      <c r="J103" s="109" t="str">
        <f>VLOOKUP(E103,VIP!$A$2:$O8131,8,FALSE)</f>
        <v>Si</v>
      </c>
      <c r="K103" s="109" t="str">
        <f>VLOOKUP(E103,VIP!$A$2:$O11705,6,0)</f>
        <v>NO</v>
      </c>
      <c r="L103" s="120" t="s">
        <v>2430</v>
      </c>
      <c r="M103" s="128" t="s">
        <v>2545</v>
      </c>
      <c r="N103" s="128" t="s">
        <v>2562</v>
      </c>
      <c r="O103" s="114" t="s">
        <v>2486</v>
      </c>
      <c r="P103" s="114"/>
      <c r="Q103" s="128">
        <v>44208.738287037035</v>
      </c>
    </row>
    <row r="104" spans="1:17" ht="18" x14ac:dyDescent="0.25">
      <c r="A104" s="86" t="str">
        <f>VLOOKUP(E104,'LISTADO ATM'!$A$2:$C$894,3,0)</f>
        <v>SUR</v>
      </c>
      <c r="B104" s="114" t="s">
        <v>2580</v>
      </c>
      <c r="C104" s="115">
        <v>44208.577962962961</v>
      </c>
      <c r="D104" s="114" t="s">
        <v>2497</v>
      </c>
      <c r="E104" s="110">
        <v>342</v>
      </c>
      <c r="F104" s="86" t="str">
        <f>VLOOKUP(E104,VIP!$A$2:$O11281,2,0)</f>
        <v>DRBR342</v>
      </c>
      <c r="G104" s="109" t="str">
        <f>VLOOKUP(E104,'LISTADO ATM'!$A$2:$B$893,2,0)</f>
        <v>ATM Oficina Obras Públicas Azua</v>
      </c>
      <c r="H104" s="109" t="str">
        <f>VLOOKUP(E104,VIP!$A$2:$O16202,7,FALSE)</f>
        <v>Si</v>
      </c>
      <c r="I104" s="109" t="str">
        <f>VLOOKUP(E104,VIP!$A$2:$O8167,8,FALSE)</f>
        <v>Si</v>
      </c>
      <c r="J104" s="109" t="str">
        <f>VLOOKUP(E104,VIP!$A$2:$O8117,8,FALSE)</f>
        <v>Si</v>
      </c>
      <c r="K104" s="109" t="str">
        <f>VLOOKUP(E104,VIP!$A$2:$O11691,6,0)</f>
        <v>SI</v>
      </c>
      <c r="L104" s="120" t="s">
        <v>2430</v>
      </c>
      <c r="M104" s="128" t="s">
        <v>2545</v>
      </c>
      <c r="N104" s="116" t="s">
        <v>2482</v>
      </c>
      <c r="O104" s="114" t="s">
        <v>2496</v>
      </c>
      <c r="P104" s="114"/>
      <c r="Q104" s="128">
        <v>44208.748703703706</v>
      </c>
    </row>
    <row r="105" spans="1:17" ht="18" x14ac:dyDescent="0.25">
      <c r="A105" s="86" t="str">
        <f>VLOOKUP(E105,'LISTADO ATM'!$A$2:$C$894,3,0)</f>
        <v>NORTE</v>
      </c>
      <c r="B105" s="114" t="s">
        <v>2605</v>
      </c>
      <c r="C105" s="115">
        <v>44208.770879629628</v>
      </c>
      <c r="D105" s="114" t="s">
        <v>2497</v>
      </c>
      <c r="E105" s="110">
        <v>350</v>
      </c>
      <c r="F105" s="86" t="str">
        <f>VLOOKUP(E105,VIP!$A$2:$O11273,2,0)</f>
        <v>DRBR350</v>
      </c>
      <c r="G105" s="109" t="str">
        <f>VLOOKUP(E105,'LISTADO ATM'!$A$2:$B$893,2,0)</f>
        <v xml:space="preserve">ATM Oficina Villa Tapia </v>
      </c>
      <c r="H105" s="109" t="str">
        <f>VLOOKUP(E105,VIP!$A$2:$O16194,7,FALSE)</f>
        <v>Si</v>
      </c>
      <c r="I105" s="109" t="str">
        <f>VLOOKUP(E105,VIP!$A$2:$O8159,8,FALSE)</f>
        <v>Si</v>
      </c>
      <c r="J105" s="109" t="str">
        <f>VLOOKUP(E105,VIP!$A$2:$O8109,8,FALSE)</f>
        <v>Si</v>
      </c>
      <c r="K105" s="109" t="str">
        <f>VLOOKUP(E105,VIP!$A$2:$O11683,6,0)</f>
        <v>NO</v>
      </c>
      <c r="L105" s="120" t="s">
        <v>2430</v>
      </c>
      <c r="M105" s="116" t="s">
        <v>2473</v>
      </c>
      <c r="N105" s="116" t="s">
        <v>2482</v>
      </c>
      <c r="O105" s="114" t="s">
        <v>2496</v>
      </c>
      <c r="P105" s="114"/>
      <c r="Q105" s="116" t="s">
        <v>2430</v>
      </c>
    </row>
    <row r="106" spans="1:17" ht="18" x14ac:dyDescent="0.25">
      <c r="A106" s="86" t="str">
        <f>VLOOKUP(E106,'LISTADO ATM'!$A$2:$C$894,3,0)</f>
        <v>SUR</v>
      </c>
      <c r="B106" s="114" t="s">
        <v>2622</v>
      </c>
      <c r="C106" s="115">
        <v>44208.658553240741</v>
      </c>
      <c r="D106" s="114" t="s">
        <v>2497</v>
      </c>
      <c r="E106" s="110">
        <v>403</v>
      </c>
      <c r="F106" s="86" t="str">
        <f>VLOOKUP(E106,VIP!$A$2:$O11290,2,0)</f>
        <v>DRBR403</v>
      </c>
      <c r="G106" s="109" t="str">
        <f>VLOOKUP(E106,'LISTADO ATM'!$A$2:$B$893,2,0)</f>
        <v xml:space="preserve">ATM Oficina Vicente Noble </v>
      </c>
      <c r="H106" s="109" t="str">
        <f>VLOOKUP(E106,VIP!$A$2:$O16211,7,FALSE)</f>
        <v>Si</v>
      </c>
      <c r="I106" s="109" t="str">
        <f>VLOOKUP(E106,VIP!$A$2:$O8176,8,FALSE)</f>
        <v>Si</v>
      </c>
      <c r="J106" s="109" t="str">
        <f>VLOOKUP(E106,VIP!$A$2:$O8126,8,FALSE)</f>
        <v>Si</v>
      </c>
      <c r="K106" s="109" t="str">
        <f>VLOOKUP(E106,VIP!$A$2:$O11700,6,0)</f>
        <v>NO</v>
      </c>
      <c r="L106" s="120" t="s">
        <v>2430</v>
      </c>
      <c r="M106" s="116" t="s">
        <v>2473</v>
      </c>
      <c r="N106" s="116" t="s">
        <v>2482</v>
      </c>
      <c r="O106" s="114" t="s">
        <v>2496</v>
      </c>
      <c r="P106" s="114"/>
      <c r="Q106" s="116" t="s">
        <v>2430</v>
      </c>
    </row>
    <row r="107" spans="1:17" ht="18" x14ac:dyDescent="0.25">
      <c r="A107" s="86" t="str">
        <f>VLOOKUP(E107,'LISTADO ATM'!$A$2:$C$894,3,0)</f>
        <v>DISTRITO NACIONAL</v>
      </c>
      <c r="B107" s="110">
        <v>335759786</v>
      </c>
      <c r="C107" s="115">
        <v>44207.450694444444</v>
      </c>
      <c r="D107" s="115" t="s">
        <v>2189</v>
      </c>
      <c r="E107" s="110">
        <v>486</v>
      </c>
      <c r="F107" s="86" t="str">
        <f>VLOOKUP(E107,VIP!$A$2:$O11329,2,0)</f>
        <v>DRBR486</v>
      </c>
      <c r="G107" s="109" t="str">
        <f>VLOOKUP(E107,'LISTADO ATM'!$A$2:$B$893,2,0)</f>
        <v xml:space="preserve">ATM Olé La Caleta </v>
      </c>
      <c r="H107" s="109" t="str">
        <f>VLOOKUP(E107,VIP!$A$2:$O16250,7,FALSE)</f>
        <v>Si</v>
      </c>
      <c r="I107" s="109" t="str">
        <f>VLOOKUP(E107,VIP!$A$2:$O8215,8,FALSE)</f>
        <v>Si</v>
      </c>
      <c r="J107" s="109" t="str">
        <f>VLOOKUP(E107,VIP!$A$2:$O8165,8,FALSE)</f>
        <v>Si</v>
      </c>
      <c r="K107" s="109" t="str">
        <f>VLOOKUP(E107,VIP!$A$2:$O11739,6,0)</f>
        <v>NO</v>
      </c>
      <c r="L107" s="120" t="s">
        <v>2430</v>
      </c>
      <c r="M107" s="128" t="s">
        <v>2545</v>
      </c>
      <c r="N107" s="116" t="s">
        <v>2482</v>
      </c>
      <c r="O107" s="114" t="s">
        <v>2496</v>
      </c>
      <c r="P107" s="114"/>
      <c r="Q107" s="128">
        <v>44208.583460648151</v>
      </c>
    </row>
    <row r="108" spans="1:17" ht="18" x14ac:dyDescent="0.25">
      <c r="A108" s="86" t="str">
        <f>VLOOKUP(E108,'LISTADO ATM'!$A$2:$C$894,3,0)</f>
        <v>DISTRITO NACIONAL</v>
      </c>
      <c r="B108" s="114">
        <v>335759093</v>
      </c>
      <c r="C108" s="115">
        <v>44205.652129629627</v>
      </c>
      <c r="D108" s="115" t="s">
        <v>2477</v>
      </c>
      <c r="E108" s="110">
        <v>527</v>
      </c>
      <c r="F108" s="86" t="str">
        <f>VLOOKUP(E108,VIP!$A$2:$O11245,2,0)</f>
        <v>DRBR527</v>
      </c>
      <c r="G108" s="109" t="str">
        <f>VLOOKUP(E108,'LISTADO ATM'!$A$2:$B$893,2,0)</f>
        <v>ATM Oficina Zona Oriental II</v>
      </c>
      <c r="H108" s="109" t="str">
        <f>VLOOKUP(E108,VIP!$A$2:$O16166,7,FALSE)</f>
        <v>Si</v>
      </c>
      <c r="I108" s="109" t="str">
        <f>VLOOKUP(E108,VIP!$A$2:$O8131,8,FALSE)</f>
        <v>Si</v>
      </c>
      <c r="J108" s="109" t="str">
        <f>VLOOKUP(E108,VIP!$A$2:$O8081,8,FALSE)</f>
        <v>Si</v>
      </c>
      <c r="K108" s="109" t="str">
        <f>VLOOKUP(E108,VIP!$A$2:$O11655,6,0)</f>
        <v>SI</v>
      </c>
      <c r="L108" s="120" t="s">
        <v>2430</v>
      </c>
      <c r="M108" s="128" t="s">
        <v>2545</v>
      </c>
      <c r="N108" s="116" t="s">
        <v>2482</v>
      </c>
      <c r="O108" s="114" t="s">
        <v>2484</v>
      </c>
      <c r="P108" s="116"/>
      <c r="Q108" s="128">
        <v>44208.409247685187</v>
      </c>
    </row>
    <row r="109" spans="1:17" ht="18" x14ac:dyDescent="0.25">
      <c r="A109" s="86" t="str">
        <f>VLOOKUP(E109,'LISTADO ATM'!$A$2:$C$894,3,0)</f>
        <v>DISTRITO NACIONAL</v>
      </c>
      <c r="B109" s="114" t="s">
        <v>2540</v>
      </c>
      <c r="C109" s="115">
        <v>44208.320949074077</v>
      </c>
      <c r="D109" s="114" t="s">
        <v>2477</v>
      </c>
      <c r="E109" s="110">
        <v>541</v>
      </c>
      <c r="F109" s="86" t="str">
        <f>VLOOKUP(E109,VIP!$A$2:$O11266,2,0)</f>
        <v>DRBR541</v>
      </c>
      <c r="G109" s="109" t="str">
        <f>VLOOKUP(E109,'LISTADO ATM'!$A$2:$B$893,2,0)</f>
        <v xml:space="preserve">ATM Oficina Sambil II </v>
      </c>
      <c r="H109" s="109" t="str">
        <f>VLOOKUP(E109,VIP!$A$2:$O16187,7,FALSE)</f>
        <v>Si</v>
      </c>
      <c r="I109" s="109" t="str">
        <f>VLOOKUP(E109,VIP!$A$2:$O8152,8,FALSE)</f>
        <v>Si</v>
      </c>
      <c r="J109" s="109" t="str">
        <f>VLOOKUP(E109,VIP!$A$2:$O8102,8,FALSE)</f>
        <v>Si</v>
      </c>
      <c r="K109" s="109" t="str">
        <f>VLOOKUP(E109,VIP!$A$2:$O11676,6,0)</f>
        <v>SI</v>
      </c>
      <c r="L109" s="120" t="s">
        <v>2430</v>
      </c>
      <c r="M109" s="128" t="s">
        <v>2545</v>
      </c>
      <c r="N109" s="116" t="s">
        <v>2482</v>
      </c>
      <c r="O109" s="114" t="s">
        <v>2484</v>
      </c>
      <c r="P109" s="114"/>
      <c r="Q109" s="128">
        <v>44208.586296296293</v>
      </c>
    </row>
    <row r="110" spans="1:17" ht="18" x14ac:dyDescent="0.25">
      <c r="A110" s="86" t="str">
        <f>VLOOKUP(E110,'LISTADO ATM'!$A$2:$C$894,3,0)</f>
        <v>DISTRITO NACIONAL</v>
      </c>
      <c r="B110" s="114" t="s">
        <v>2509</v>
      </c>
      <c r="C110" s="115">
        <v>44207.644953703704</v>
      </c>
      <c r="D110" s="115" t="s">
        <v>2477</v>
      </c>
      <c r="E110" s="110">
        <v>551</v>
      </c>
      <c r="F110" s="86" t="str">
        <f>VLOOKUP(E110,VIP!$A$2:$O11279,2,0)</f>
        <v>DRBR01C</v>
      </c>
      <c r="G110" s="109" t="str">
        <f>VLOOKUP(E110,'LISTADO ATM'!$A$2:$B$893,2,0)</f>
        <v xml:space="preserve">ATM Oficina Padre Castellanos </v>
      </c>
      <c r="H110" s="109" t="str">
        <f>VLOOKUP(E110,VIP!$A$2:$O16200,7,FALSE)</f>
        <v>Si</v>
      </c>
      <c r="I110" s="109" t="str">
        <f>VLOOKUP(E110,VIP!$A$2:$O8165,8,FALSE)</f>
        <v>Si</v>
      </c>
      <c r="J110" s="109" t="str">
        <f>VLOOKUP(E110,VIP!$A$2:$O8115,8,FALSE)</f>
        <v>Si</v>
      </c>
      <c r="K110" s="109" t="str">
        <f>VLOOKUP(E110,VIP!$A$2:$O11689,6,0)</f>
        <v>NO</v>
      </c>
      <c r="L110" s="120" t="s">
        <v>2430</v>
      </c>
      <c r="M110" s="128" t="s">
        <v>2545</v>
      </c>
      <c r="N110" s="116" t="s">
        <v>2482</v>
      </c>
      <c r="O110" s="114" t="s">
        <v>2484</v>
      </c>
      <c r="P110" s="114"/>
      <c r="Q110" s="128">
        <v>44208.578587962962</v>
      </c>
    </row>
    <row r="111" spans="1:17" ht="18" x14ac:dyDescent="0.25">
      <c r="A111" s="86" t="str">
        <f>VLOOKUP(E111,'LISTADO ATM'!$A$2:$C$894,3,0)</f>
        <v>NORTE</v>
      </c>
      <c r="B111" s="114" t="s">
        <v>2567</v>
      </c>
      <c r="C111" s="115">
        <v>44208.431944444441</v>
      </c>
      <c r="D111" s="114" t="s">
        <v>2480</v>
      </c>
      <c r="E111" s="110">
        <v>599</v>
      </c>
      <c r="F111" s="86" t="str">
        <f>VLOOKUP(E111,VIP!$A$2:$O11270,2,0)</f>
        <v>DRBR258</v>
      </c>
      <c r="G111" s="109" t="str">
        <f>VLOOKUP(E111,'LISTADO ATM'!$A$2:$B$893,2,0)</f>
        <v xml:space="preserve">ATM Oficina Plaza Internacional (Santiago) </v>
      </c>
      <c r="H111" s="109" t="str">
        <f>VLOOKUP(E111,VIP!$A$2:$O16191,7,FALSE)</f>
        <v>Si</v>
      </c>
      <c r="I111" s="109" t="str">
        <f>VLOOKUP(E111,VIP!$A$2:$O8156,8,FALSE)</f>
        <v>Si</v>
      </c>
      <c r="J111" s="109" t="str">
        <f>VLOOKUP(E111,VIP!$A$2:$O8106,8,FALSE)</f>
        <v>Si</v>
      </c>
      <c r="K111" s="109" t="str">
        <f>VLOOKUP(E111,VIP!$A$2:$O11680,6,0)</f>
        <v>NO</v>
      </c>
      <c r="L111" s="120" t="s">
        <v>2430</v>
      </c>
      <c r="M111" s="128" t="s">
        <v>2545</v>
      </c>
      <c r="N111" s="116" t="s">
        <v>2482</v>
      </c>
      <c r="O111" s="114" t="s">
        <v>2568</v>
      </c>
      <c r="P111" s="114"/>
      <c r="Q111" s="128">
        <v>44208.589062500003</v>
      </c>
    </row>
    <row r="112" spans="1:17" ht="18" x14ac:dyDescent="0.25">
      <c r="A112" s="86" t="str">
        <f>VLOOKUP(E112,'LISTADO ATM'!$A$2:$C$894,3,0)</f>
        <v>NORTE</v>
      </c>
      <c r="B112" s="114" t="s">
        <v>2581</v>
      </c>
      <c r="C112" s="115">
        <v>44208.573113425926</v>
      </c>
      <c r="D112" s="114" t="s">
        <v>2480</v>
      </c>
      <c r="E112" s="110">
        <v>633</v>
      </c>
      <c r="F112" s="86" t="str">
        <f>VLOOKUP(E112,VIP!$A$2:$O11282,2,0)</f>
        <v>DRBR260</v>
      </c>
      <c r="G112" s="109" t="str">
        <f>VLOOKUP(E112,'LISTADO ATM'!$A$2:$B$893,2,0)</f>
        <v xml:space="preserve">ATM Autobanco Las Colinas </v>
      </c>
      <c r="H112" s="109" t="str">
        <f>VLOOKUP(E112,VIP!$A$2:$O16203,7,FALSE)</f>
        <v>Si</v>
      </c>
      <c r="I112" s="109" t="str">
        <f>VLOOKUP(E112,VIP!$A$2:$O8168,8,FALSE)</f>
        <v>Si</v>
      </c>
      <c r="J112" s="109" t="str">
        <f>VLOOKUP(E112,VIP!$A$2:$O8118,8,FALSE)</f>
        <v>Si</v>
      </c>
      <c r="K112" s="109" t="str">
        <f>VLOOKUP(E112,VIP!$A$2:$O11692,6,0)</f>
        <v>SI</v>
      </c>
      <c r="L112" s="120" t="s">
        <v>2430</v>
      </c>
      <c r="M112" s="116" t="s">
        <v>2473</v>
      </c>
      <c r="N112" s="116" t="s">
        <v>2482</v>
      </c>
      <c r="O112" s="114" t="s">
        <v>2486</v>
      </c>
      <c r="P112" s="114"/>
      <c r="Q112" s="116" t="s">
        <v>2430</v>
      </c>
    </row>
    <row r="113" spans="1:17" ht="18" x14ac:dyDescent="0.25">
      <c r="A113" s="86" t="str">
        <f>VLOOKUP(E113,'LISTADO ATM'!$A$2:$C$894,3,0)</f>
        <v>NORTE</v>
      </c>
      <c r="B113" s="114" t="s">
        <v>2550</v>
      </c>
      <c r="C113" s="115">
        <v>44208.375462962962</v>
      </c>
      <c r="D113" s="114" t="s">
        <v>2497</v>
      </c>
      <c r="E113" s="110">
        <v>643</v>
      </c>
      <c r="F113" s="86" t="str">
        <f>VLOOKUP(E113,VIP!$A$2:$O11271,2,0)</f>
        <v>DRBR127</v>
      </c>
      <c r="G113" s="109" t="str">
        <f>VLOOKUP(E113,'LISTADO ATM'!$A$2:$B$893,2,0)</f>
        <v xml:space="preserve">ATM Oficina Valerio </v>
      </c>
      <c r="H113" s="109" t="str">
        <f>VLOOKUP(E113,VIP!$A$2:$O16192,7,FALSE)</f>
        <v>Si</v>
      </c>
      <c r="I113" s="109" t="str">
        <f>VLOOKUP(E113,VIP!$A$2:$O8157,8,FALSE)</f>
        <v>No</v>
      </c>
      <c r="J113" s="109" t="str">
        <f>VLOOKUP(E113,VIP!$A$2:$O8107,8,FALSE)</f>
        <v>No</v>
      </c>
      <c r="K113" s="109" t="str">
        <f>VLOOKUP(E113,VIP!$A$2:$O11681,6,0)</f>
        <v>NO</v>
      </c>
      <c r="L113" s="120" t="s">
        <v>2430</v>
      </c>
      <c r="M113" s="128" t="s">
        <v>2545</v>
      </c>
      <c r="N113" s="116" t="s">
        <v>2482</v>
      </c>
      <c r="O113" s="114" t="s">
        <v>2496</v>
      </c>
      <c r="P113" s="114"/>
      <c r="Q113" s="128">
        <v>44208.58222222222</v>
      </c>
    </row>
    <row r="114" spans="1:17" ht="18" x14ac:dyDescent="0.25">
      <c r="A114" s="86" t="str">
        <f>VLOOKUP(E114,'LISTADO ATM'!$A$2:$C$894,3,0)</f>
        <v>ESTE</v>
      </c>
      <c r="B114" s="114" t="s">
        <v>2566</v>
      </c>
      <c r="C114" s="115">
        <v>44208.407280092593</v>
      </c>
      <c r="D114" s="114" t="s">
        <v>2497</v>
      </c>
      <c r="E114" s="110">
        <v>660</v>
      </c>
      <c r="F114" s="86" t="str">
        <f>VLOOKUP(E114,VIP!$A$2:$O11270,2,0)</f>
        <v>DRBR660</v>
      </c>
      <c r="G114" s="109" t="str">
        <f>VLOOKUP(E114,'LISTADO ATM'!$A$2:$B$893,2,0)</f>
        <v>ATM Oficina Romana Norte II</v>
      </c>
      <c r="H114" s="109" t="str">
        <f>VLOOKUP(E114,VIP!$A$2:$O16191,7,FALSE)</f>
        <v>N/A</v>
      </c>
      <c r="I114" s="109" t="str">
        <f>VLOOKUP(E114,VIP!$A$2:$O8156,8,FALSE)</f>
        <v>N/A</v>
      </c>
      <c r="J114" s="109" t="str">
        <f>VLOOKUP(E114,VIP!$A$2:$O8106,8,FALSE)</f>
        <v>N/A</v>
      </c>
      <c r="K114" s="109" t="str">
        <f>VLOOKUP(E114,VIP!$A$2:$O11680,6,0)</f>
        <v>N/A</v>
      </c>
      <c r="L114" s="120" t="s">
        <v>2430</v>
      </c>
      <c r="M114" s="128" t="s">
        <v>2545</v>
      </c>
      <c r="N114" s="116" t="s">
        <v>2482</v>
      </c>
      <c r="O114" s="114" t="s">
        <v>2496</v>
      </c>
      <c r="P114" s="114"/>
      <c r="Q114" s="128">
        <v>44208.583148148151</v>
      </c>
    </row>
    <row r="115" spans="1:17" ht="18" x14ac:dyDescent="0.25">
      <c r="A115" s="86" t="str">
        <f>VLOOKUP(E115,'LISTADO ATM'!$A$2:$C$894,3,0)</f>
        <v>DISTRITO NACIONAL</v>
      </c>
      <c r="B115" s="114" t="s">
        <v>2584</v>
      </c>
      <c r="C115" s="115">
        <v>44208.532071759262</v>
      </c>
      <c r="D115" s="114" t="s">
        <v>2477</v>
      </c>
      <c r="E115" s="110">
        <v>671</v>
      </c>
      <c r="F115" s="86" t="str">
        <f>VLOOKUP(E115,VIP!$A$2:$O11287,2,0)</f>
        <v>DRBR671</v>
      </c>
      <c r="G115" s="109" t="str">
        <f>VLOOKUP(E115,'LISTADO ATM'!$A$2:$B$893,2,0)</f>
        <v>ATM Ayuntamiento Sto. Dgo. Norte</v>
      </c>
      <c r="H115" s="109" t="str">
        <f>VLOOKUP(E115,VIP!$A$2:$O16208,7,FALSE)</f>
        <v>Si</v>
      </c>
      <c r="I115" s="109" t="str">
        <f>VLOOKUP(E115,VIP!$A$2:$O8173,8,FALSE)</f>
        <v>Si</v>
      </c>
      <c r="J115" s="109" t="str">
        <f>VLOOKUP(E115,VIP!$A$2:$O8123,8,FALSE)</f>
        <v>Si</v>
      </c>
      <c r="K115" s="109" t="str">
        <f>VLOOKUP(E115,VIP!$A$2:$O11697,6,0)</f>
        <v>NO</v>
      </c>
      <c r="L115" s="120" t="s">
        <v>2430</v>
      </c>
      <c r="M115" s="116" t="s">
        <v>2473</v>
      </c>
      <c r="N115" s="116" t="s">
        <v>2482</v>
      </c>
      <c r="O115" s="114" t="s">
        <v>2484</v>
      </c>
      <c r="P115" s="114"/>
      <c r="Q115" s="116" t="s">
        <v>2430</v>
      </c>
    </row>
    <row r="116" spans="1:17" ht="18" x14ac:dyDescent="0.25">
      <c r="A116" s="86" t="str">
        <f>VLOOKUP(E116,'LISTADO ATM'!$A$2:$C$894,3,0)</f>
        <v>DISTRITO NACIONAL</v>
      </c>
      <c r="B116" s="114" t="s">
        <v>2570</v>
      </c>
      <c r="C116" s="115">
        <v>44208.601041666669</v>
      </c>
      <c r="D116" s="114" t="s">
        <v>2477</v>
      </c>
      <c r="E116" s="110">
        <v>697</v>
      </c>
      <c r="F116" s="86" t="str">
        <f>VLOOKUP(E116,VIP!$A$2:$O11271,2,0)</f>
        <v>DRBR697</v>
      </c>
      <c r="G116" s="109" t="str">
        <f>VLOOKUP(E116,'LISTADO ATM'!$A$2:$B$893,2,0)</f>
        <v>ATM Hipermercado Olé Ciudad Juan Bosch</v>
      </c>
      <c r="H116" s="109" t="str">
        <f>VLOOKUP(E116,VIP!$A$2:$O16192,7,FALSE)</f>
        <v>Si</v>
      </c>
      <c r="I116" s="109" t="str">
        <f>VLOOKUP(E116,VIP!$A$2:$O8157,8,FALSE)</f>
        <v>Si</v>
      </c>
      <c r="J116" s="109" t="str">
        <f>VLOOKUP(E116,VIP!$A$2:$O8107,8,FALSE)</f>
        <v>Si</v>
      </c>
      <c r="K116" s="109" t="str">
        <f>VLOOKUP(E116,VIP!$A$2:$O11681,6,0)</f>
        <v>NO</v>
      </c>
      <c r="L116" s="120" t="s">
        <v>2430</v>
      </c>
      <c r="M116" s="116" t="s">
        <v>2473</v>
      </c>
      <c r="N116" s="116" t="s">
        <v>2482</v>
      </c>
      <c r="O116" s="114" t="s">
        <v>2484</v>
      </c>
      <c r="P116" s="114"/>
      <c r="Q116" s="116" t="s">
        <v>2430</v>
      </c>
    </row>
    <row r="117" spans="1:17" ht="18" x14ac:dyDescent="0.25">
      <c r="A117" s="86" t="str">
        <f>VLOOKUP(E117,'LISTADO ATM'!$A$2:$C$894,3,0)</f>
        <v>NORTE</v>
      </c>
      <c r="B117" s="114" t="s">
        <v>2499</v>
      </c>
      <c r="C117" s="115">
        <v>44207.338900462964</v>
      </c>
      <c r="D117" s="115" t="s">
        <v>2480</v>
      </c>
      <c r="E117" s="110">
        <v>716</v>
      </c>
      <c r="F117" s="86" t="str">
        <f>VLOOKUP(E117,VIP!$A$2:$O11342,2,0)</f>
        <v>DRBR340</v>
      </c>
      <c r="G117" s="109" t="str">
        <f>VLOOKUP(E117,'LISTADO ATM'!$A$2:$B$893,2,0)</f>
        <v xml:space="preserve">ATM Oficina Zona Franca (Santiago) </v>
      </c>
      <c r="H117" s="109" t="str">
        <f>VLOOKUP(E117,VIP!$A$2:$O16263,7,FALSE)</f>
        <v>Si</v>
      </c>
      <c r="I117" s="109" t="str">
        <f>VLOOKUP(E117,VIP!$A$2:$O8228,8,FALSE)</f>
        <v>Si</v>
      </c>
      <c r="J117" s="109" t="str">
        <f>VLOOKUP(E117,VIP!$A$2:$O8178,8,FALSE)</f>
        <v>Si</v>
      </c>
      <c r="K117" s="109" t="str">
        <f>VLOOKUP(E117,VIP!$A$2:$O11752,6,0)</f>
        <v>SI</v>
      </c>
      <c r="L117" s="120" t="s">
        <v>2430</v>
      </c>
      <c r="M117" s="128" t="s">
        <v>2545</v>
      </c>
      <c r="N117" s="116" t="s">
        <v>2482</v>
      </c>
      <c r="O117" s="114" t="s">
        <v>2486</v>
      </c>
      <c r="P117" s="116"/>
      <c r="Q117" s="128">
        <v>44208.409247685187</v>
      </c>
    </row>
    <row r="118" spans="1:17" ht="18" x14ac:dyDescent="0.25">
      <c r="A118" s="86" t="str">
        <f>VLOOKUP(E118,'LISTADO ATM'!$A$2:$C$894,3,0)</f>
        <v>DISTRITO NACIONAL</v>
      </c>
      <c r="B118" s="114" t="s">
        <v>2546</v>
      </c>
      <c r="C118" s="115">
        <v>44208.404340277775</v>
      </c>
      <c r="D118" s="114" t="s">
        <v>2477</v>
      </c>
      <c r="E118" s="110">
        <v>717</v>
      </c>
      <c r="F118" s="86" t="str">
        <f>VLOOKUP(E118,VIP!$A$2:$O11267,2,0)</f>
        <v>DRBR24K</v>
      </c>
      <c r="G118" s="109" t="str">
        <f>VLOOKUP(E118,'LISTADO ATM'!$A$2:$B$893,2,0)</f>
        <v xml:space="preserve">ATM Oficina Los Alcarrizos </v>
      </c>
      <c r="H118" s="109" t="str">
        <f>VLOOKUP(E118,VIP!$A$2:$O16188,7,FALSE)</f>
        <v>Si</v>
      </c>
      <c r="I118" s="109" t="str">
        <f>VLOOKUP(E118,VIP!$A$2:$O8153,8,FALSE)</f>
        <v>Si</v>
      </c>
      <c r="J118" s="109" t="str">
        <f>VLOOKUP(E118,VIP!$A$2:$O8103,8,FALSE)</f>
        <v>Si</v>
      </c>
      <c r="K118" s="109" t="str">
        <f>VLOOKUP(E118,VIP!$A$2:$O11677,6,0)</f>
        <v>SI</v>
      </c>
      <c r="L118" s="120" t="s">
        <v>2430</v>
      </c>
      <c r="M118" s="128" t="s">
        <v>2545</v>
      </c>
      <c r="N118" s="116" t="s">
        <v>2482</v>
      </c>
      <c r="O118" s="114" t="s">
        <v>2484</v>
      </c>
      <c r="P118" s="114"/>
      <c r="Q118" s="128">
        <v>44208.589108796295</v>
      </c>
    </row>
    <row r="119" spans="1:17" ht="18" x14ac:dyDescent="0.25">
      <c r="A119" s="86" t="str">
        <f>VLOOKUP(E119,'LISTADO ATM'!$A$2:$C$894,3,0)</f>
        <v>DISTRITO NACIONAL</v>
      </c>
      <c r="B119" s="114" t="s">
        <v>2621</v>
      </c>
      <c r="C119" s="115">
        <v>44208.659467592595</v>
      </c>
      <c r="D119" s="114" t="s">
        <v>2497</v>
      </c>
      <c r="E119" s="110">
        <v>755</v>
      </c>
      <c r="F119" s="86" t="str">
        <f>VLOOKUP(E119,VIP!$A$2:$O11289,2,0)</f>
        <v>DRBR755</v>
      </c>
      <c r="G119" s="109" t="str">
        <f>VLOOKUP(E119,'LISTADO ATM'!$A$2:$B$893,2,0)</f>
        <v xml:space="preserve">ATM Oficina Galería del Este (Plaza) </v>
      </c>
      <c r="H119" s="109" t="str">
        <f>VLOOKUP(E119,VIP!$A$2:$O16210,7,FALSE)</f>
        <v>Si</v>
      </c>
      <c r="I119" s="109" t="str">
        <f>VLOOKUP(E119,VIP!$A$2:$O8175,8,FALSE)</f>
        <v>Si</v>
      </c>
      <c r="J119" s="109" t="str">
        <f>VLOOKUP(E119,VIP!$A$2:$O8125,8,FALSE)</f>
        <v>Si</v>
      </c>
      <c r="K119" s="109" t="str">
        <f>VLOOKUP(E119,VIP!$A$2:$O11699,6,0)</f>
        <v>NO</v>
      </c>
      <c r="L119" s="120" t="s">
        <v>2430</v>
      </c>
      <c r="M119" s="116" t="s">
        <v>2473</v>
      </c>
      <c r="N119" s="116" t="s">
        <v>2482</v>
      </c>
      <c r="O119" s="114" t="s">
        <v>2496</v>
      </c>
      <c r="P119" s="114"/>
      <c r="Q119" s="116" t="s">
        <v>2430</v>
      </c>
    </row>
    <row r="120" spans="1:17" ht="18" x14ac:dyDescent="0.25">
      <c r="A120" s="86" t="str">
        <f>VLOOKUP(E120,'LISTADO ATM'!$A$2:$C$894,3,0)</f>
        <v>NORTE</v>
      </c>
      <c r="B120" s="114" t="s">
        <v>2582</v>
      </c>
      <c r="C120" s="115">
        <v>44208.567384259259</v>
      </c>
      <c r="D120" s="114" t="s">
        <v>2480</v>
      </c>
      <c r="E120" s="110">
        <v>799</v>
      </c>
      <c r="F120" s="86" t="str">
        <f>VLOOKUP(E120,VIP!$A$2:$O11283,2,0)</f>
        <v>DRBR799</v>
      </c>
      <c r="G120" s="109" t="str">
        <f>VLOOKUP(E120,'LISTADO ATM'!$A$2:$B$893,2,0)</f>
        <v xml:space="preserve">ATM Clínica Corominas (Santiago) </v>
      </c>
      <c r="H120" s="109" t="str">
        <f>VLOOKUP(E120,VIP!$A$2:$O16204,7,FALSE)</f>
        <v>Si</v>
      </c>
      <c r="I120" s="109" t="str">
        <f>VLOOKUP(E120,VIP!$A$2:$O8169,8,FALSE)</f>
        <v>Si</v>
      </c>
      <c r="J120" s="109" t="str">
        <f>VLOOKUP(E120,VIP!$A$2:$O8119,8,FALSE)</f>
        <v>Si</v>
      </c>
      <c r="K120" s="109" t="str">
        <f>VLOOKUP(E120,VIP!$A$2:$O11693,6,0)</f>
        <v>NO</v>
      </c>
      <c r="L120" s="120" t="s">
        <v>2430</v>
      </c>
      <c r="M120" s="128" t="s">
        <v>2545</v>
      </c>
      <c r="N120" s="128" t="s">
        <v>2562</v>
      </c>
      <c r="O120" s="114" t="s">
        <v>2486</v>
      </c>
      <c r="P120" s="114"/>
      <c r="Q120" s="128">
        <v>44208.771620370368</v>
      </c>
    </row>
    <row r="121" spans="1:17" ht="18" x14ac:dyDescent="0.25">
      <c r="A121" s="86" t="str">
        <f>VLOOKUP(E121,'LISTADO ATM'!$A$2:$C$894,3,0)</f>
        <v>ESTE</v>
      </c>
      <c r="B121" s="114" t="s">
        <v>2530</v>
      </c>
      <c r="C121" s="115">
        <v>44207.860949074071</v>
      </c>
      <c r="D121" s="115" t="s">
        <v>2477</v>
      </c>
      <c r="E121" s="110">
        <v>838</v>
      </c>
      <c r="F121" s="86" t="str">
        <f>VLOOKUP(E121,VIP!$A$2:$O11276,2,0)</f>
        <v>DRBR838</v>
      </c>
      <c r="G121" s="109" t="str">
        <f>VLOOKUP(E121,'LISTADO ATM'!$A$2:$B$893,2,0)</f>
        <v xml:space="preserve">ATM UNP Consuelo </v>
      </c>
      <c r="H121" s="109" t="str">
        <f>VLOOKUP(E121,VIP!$A$2:$O16197,7,FALSE)</f>
        <v>Si</v>
      </c>
      <c r="I121" s="109" t="str">
        <f>VLOOKUP(E121,VIP!$A$2:$O8162,8,FALSE)</f>
        <v>Si</v>
      </c>
      <c r="J121" s="109" t="str">
        <f>VLOOKUP(E121,VIP!$A$2:$O8112,8,FALSE)</f>
        <v>Si</v>
      </c>
      <c r="K121" s="109" t="str">
        <f>VLOOKUP(E121,VIP!$A$2:$O11686,6,0)</f>
        <v>NO</v>
      </c>
      <c r="L121" s="114" t="s">
        <v>2430</v>
      </c>
      <c r="M121" s="128" t="s">
        <v>2545</v>
      </c>
      <c r="N121" s="116" t="s">
        <v>2482</v>
      </c>
      <c r="O121" s="114" t="s">
        <v>2484</v>
      </c>
      <c r="P121" s="114"/>
      <c r="Q121" s="128">
        <v>44208.585844907408</v>
      </c>
    </row>
    <row r="122" spans="1:17" ht="18" x14ac:dyDescent="0.25">
      <c r="A122" s="86" t="str">
        <f>VLOOKUP(E122,'LISTADO ATM'!$A$2:$C$894,3,0)</f>
        <v>NORTE</v>
      </c>
      <c r="B122" s="118">
        <v>335759019</v>
      </c>
      <c r="C122" s="115">
        <v>44205.312002314815</v>
      </c>
      <c r="D122" s="115" t="s">
        <v>2480</v>
      </c>
      <c r="E122" s="110">
        <v>895</v>
      </c>
      <c r="F122" s="86" t="str">
        <f>VLOOKUP(E122,VIP!$A$2:$O11246,2,0)</f>
        <v>DRBR895</v>
      </c>
      <c r="G122" s="109" t="str">
        <f>VLOOKUP(E122,'LISTADO ATM'!$A$2:$B$893,2,0)</f>
        <v xml:space="preserve">ATM S/M Bravo (Santiago) </v>
      </c>
      <c r="H122" s="109" t="str">
        <f>VLOOKUP(E122,VIP!$A$2:$O16167,7,FALSE)</f>
        <v>Si</v>
      </c>
      <c r="I122" s="109" t="str">
        <f>VLOOKUP(E122,VIP!$A$2:$O8132,8,FALSE)</f>
        <v>No</v>
      </c>
      <c r="J122" s="109" t="str">
        <f>VLOOKUP(E122,VIP!$A$2:$O8082,8,FALSE)</f>
        <v>No</v>
      </c>
      <c r="K122" s="109" t="str">
        <f>VLOOKUP(E122,VIP!$A$2:$O11656,6,0)</f>
        <v>NO</v>
      </c>
      <c r="L122" s="120" t="s">
        <v>2430</v>
      </c>
      <c r="M122" s="128" t="s">
        <v>2545</v>
      </c>
      <c r="N122" s="116" t="s">
        <v>2482</v>
      </c>
      <c r="O122" s="114" t="s">
        <v>2486</v>
      </c>
      <c r="P122" s="116"/>
      <c r="Q122" s="128">
        <v>44208.583726851852</v>
      </c>
    </row>
    <row r="123" spans="1:17" ht="18" x14ac:dyDescent="0.25">
      <c r="A123" s="86" t="str">
        <f>VLOOKUP(E123,'LISTADO ATM'!$A$2:$C$894,3,0)</f>
        <v>DISTRITO NACIONAL</v>
      </c>
      <c r="B123" s="114" t="s">
        <v>2549</v>
      </c>
      <c r="C123" s="115">
        <v>44208.377615740741</v>
      </c>
      <c r="D123" s="114" t="s">
        <v>2477</v>
      </c>
      <c r="E123" s="110">
        <v>918</v>
      </c>
      <c r="F123" s="86" t="str">
        <f>VLOOKUP(E123,VIP!$A$2:$O11270,2,0)</f>
        <v>DRBR918</v>
      </c>
      <c r="G123" s="109" t="str">
        <f>VLOOKUP(E123,'LISTADO ATM'!$A$2:$B$893,2,0)</f>
        <v xml:space="preserve">ATM S/M Liverpool de la Jacobo Majluta </v>
      </c>
      <c r="H123" s="109" t="str">
        <f>VLOOKUP(E123,VIP!$A$2:$O16191,7,FALSE)</f>
        <v>Si</v>
      </c>
      <c r="I123" s="109" t="str">
        <f>VLOOKUP(E123,VIP!$A$2:$O8156,8,FALSE)</f>
        <v>Si</v>
      </c>
      <c r="J123" s="109" t="str">
        <f>VLOOKUP(E123,VIP!$A$2:$O8106,8,FALSE)</f>
        <v>Si</v>
      </c>
      <c r="K123" s="109" t="str">
        <f>VLOOKUP(E123,VIP!$A$2:$O11680,6,0)</f>
        <v>NO</v>
      </c>
      <c r="L123" s="120" t="s">
        <v>2430</v>
      </c>
      <c r="M123" s="128" t="s">
        <v>2545</v>
      </c>
      <c r="N123" s="116" t="s">
        <v>2482</v>
      </c>
      <c r="O123" s="114" t="s">
        <v>2484</v>
      </c>
      <c r="P123" s="114"/>
      <c r="Q123" s="128">
        <v>44208.588020833333</v>
      </c>
    </row>
    <row r="124" spans="1:17" ht="18" x14ac:dyDescent="0.25">
      <c r="A124" s="86" t="str">
        <f>VLOOKUP(E124,'LISTADO ATM'!$A$2:$C$894,3,0)</f>
        <v>NORTE</v>
      </c>
      <c r="B124" s="114" t="s">
        <v>2531</v>
      </c>
      <c r="C124" s="115">
        <v>44207.856041666666</v>
      </c>
      <c r="D124" s="115" t="s">
        <v>2480</v>
      </c>
      <c r="E124" s="110">
        <v>986</v>
      </c>
      <c r="F124" s="86" t="str">
        <f>VLOOKUP(E124,VIP!$A$2:$O11277,2,0)</f>
        <v>DRBR986</v>
      </c>
      <c r="G124" s="109" t="str">
        <f>VLOOKUP(E124,'LISTADO ATM'!$A$2:$B$893,2,0)</f>
        <v xml:space="preserve">ATM S/M Jumbo (La Vega) </v>
      </c>
      <c r="H124" s="109" t="str">
        <f>VLOOKUP(E124,VIP!$A$2:$O16198,7,FALSE)</f>
        <v>Si</v>
      </c>
      <c r="I124" s="109" t="str">
        <f>VLOOKUP(E124,VIP!$A$2:$O8163,8,FALSE)</f>
        <v>Si</v>
      </c>
      <c r="J124" s="109" t="str">
        <f>VLOOKUP(E124,VIP!$A$2:$O8113,8,FALSE)</f>
        <v>Si</v>
      </c>
      <c r="K124" s="109" t="str">
        <f>VLOOKUP(E124,VIP!$A$2:$O11687,6,0)</f>
        <v>NO</v>
      </c>
      <c r="L124" s="114" t="s">
        <v>2430</v>
      </c>
      <c r="M124" s="128" t="s">
        <v>2545</v>
      </c>
      <c r="N124" s="116" t="s">
        <v>2482</v>
      </c>
      <c r="O124" s="114" t="s">
        <v>2486</v>
      </c>
      <c r="P124" s="114"/>
      <c r="Q124" s="128">
        <v>44208.582731481481</v>
      </c>
    </row>
    <row r="125" spans="1:17" ht="18" x14ac:dyDescent="0.25">
      <c r="A125" s="86" t="str">
        <f>VLOOKUP(E125,'LISTADO ATM'!$A$2:$C$894,3,0)</f>
        <v>NORTE</v>
      </c>
      <c r="B125" s="114" t="s">
        <v>2520</v>
      </c>
      <c r="C125" s="115">
        <v>44207.778275462966</v>
      </c>
      <c r="D125" s="115" t="s">
        <v>2189</v>
      </c>
      <c r="E125" s="110">
        <v>136</v>
      </c>
      <c r="F125" s="86" t="str">
        <f>VLOOKUP(E125,VIP!$A$2:$O11284,2,0)</f>
        <v>DRBR136</v>
      </c>
      <c r="G125" s="109" t="str">
        <f>VLOOKUP(E125,'LISTADO ATM'!$A$2:$B$893,2,0)</f>
        <v>ATM S/M Xtra (Santiago)</v>
      </c>
      <c r="H125" s="109" t="str">
        <f>VLOOKUP(E125,VIP!$A$2:$O16205,7,FALSE)</f>
        <v>Si</v>
      </c>
      <c r="I125" s="109" t="str">
        <f>VLOOKUP(E125,VIP!$A$2:$O8170,8,FALSE)</f>
        <v>Si</v>
      </c>
      <c r="J125" s="109" t="str">
        <f>VLOOKUP(E125,VIP!$A$2:$O8120,8,FALSE)</f>
        <v>Si</v>
      </c>
      <c r="K125" s="109" t="str">
        <f>VLOOKUP(E125,VIP!$A$2:$O11694,6,0)</f>
        <v>NO</v>
      </c>
      <c r="L125" s="120" t="s">
        <v>2463</v>
      </c>
      <c r="M125" s="128" t="s">
        <v>2545</v>
      </c>
      <c r="N125" s="116" t="s">
        <v>2482</v>
      </c>
      <c r="O125" s="114" t="s">
        <v>2485</v>
      </c>
      <c r="P125" s="114"/>
      <c r="Q125" s="128">
        <v>44208.5778125</v>
      </c>
    </row>
    <row r="126" spans="1:17" ht="18" x14ac:dyDescent="0.25">
      <c r="A126" s="86" t="str">
        <f>VLOOKUP(E126,'LISTADO ATM'!$A$2:$C$894,3,0)</f>
        <v>ESTE</v>
      </c>
      <c r="B126" s="114" t="s">
        <v>2554</v>
      </c>
      <c r="C126" s="115">
        <v>44208.329513888886</v>
      </c>
      <c r="D126" s="114" t="s">
        <v>2189</v>
      </c>
      <c r="E126" s="110">
        <v>158</v>
      </c>
      <c r="F126" s="86" t="str">
        <f>VLOOKUP(E126,VIP!$A$2:$O11276,2,0)</f>
        <v>DRBR158</v>
      </c>
      <c r="G126" s="109" t="str">
        <f>VLOOKUP(E126,'LISTADO ATM'!$A$2:$B$893,2,0)</f>
        <v xml:space="preserve">ATM Oficina Romana Norte </v>
      </c>
      <c r="H126" s="109" t="str">
        <f>VLOOKUP(E126,VIP!$A$2:$O16197,7,FALSE)</f>
        <v>Si</v>
      </c>
      <c r="I126" s="109" t="str">
        <f>VLOOKUP(E126,VIP!$A$2:$O8162,8,FALSE)</f>
        <v>Si</v>
      </c>
      <c r="J126" s="109" t="str">
        <f>VLOOKUP(E126,VIP!$A$2:$O8112,8,FALSE)</f>
        <v>Si</v>
      </c>
      <c r="K126" s="109" t="str">
        <f>VLOOKUP(E126,VIP!$A$2:$O11686,6,0)</f>
        <v>SI</v>
      </c>
      <c r="L126" s="120" t="s">
        <v>2463</v>
      </c>
      <c r="M126" s="128" t="s">
        <v>2545</v>
      </c>
      <c r="N126" s="116" t="s">
        <v>2482</v>
      </c>
      <c r="O126" s="114" t="s">
        <v>2485</v>
      </c>
      <c r="P126" s="114"/>
      <c r="Q126" s="128">
        <v>44208.574282407404</v>
      </c>
    </row>
    <row r="127" spans="1:17" ht="18" x14ac:dyDescent="0.25">
      <c r="A127" s="86" t="str">
        <f>VLOOKUP(E127,'LISTADO ATM'!$A$2:$C$894,3,0)</f>
        <v>NORTE</v>
      </c>
      <c r="B127" s="114" t="s">
        <v>2571</v>
      </c>
      <c r="C127" s="115">
        <v>44208.600636574076</v>
      </c>
      <c r="D127" s="114" t="s">
        <v>2190</v>
      </c>
      <c r="E127" s="110">
        <v>370</v>
      </c>
      <c r="F127" s="86" t="str">
        <f>VLOOKUP(E127,VIP!$A$2:$O11272,2,0)</f>
        <v>DRBR370</v>
      </c>
      <c r="G127" s="109" t="str">
        <f>VLOOKUP(E127,'LISTADO ATM'!$A$2:$B$893,2,0)</f>
        <v>ATM Oficina Cruce de Imbert II (puerto Plata)</v>
      </c>
      <c r="H127" s="109" t="str">
        <f>VLOOKUP(E127,VIP!$A$2:$O16193,7,FALSE)</f>
        <v>N/A</v>
      </c>
      <c r="I127" s="109" t="str">
        <f>VLOOKUP(E127,VIP!$A$2:$O8158,8,FALSE)</f>
        <v>N/A</v>
      </c>
      <c r="J127" s="109" t="str">
        <f>VLOOKUP(E127,VIP!$A$2:$O8108,8,FALSE)</f>
        <v>N/A</v>
      </c>
      <c r="K127" s="109" t="str">
        <f>VLOOKUP(E127,VIP!$A$2:$O11682,6,0)</f>
        <v>N/A</v>
      </c>
      <c r="L127" s="120" t="s">
        <v>2463</v>
      </c>
      <c r="M127" s="116" t="s">
        <v>2473</v>
      </c>
      <c r="N127" s="116" t="s">
        <v>2482</v>
      </c>
      <c r="O127" s="114" t="s">
        <v>2483</v>
      </c>
      <c r="P127" s="114"/>
      <c r="Q127" s="116" t="s">
        <v>2463</v>
      </c>
    </row>
    <row r="128" spans="1:17" ht="18" x14ac:dyDescent="0.25">
      <c r="A128" s="86" t="str">
        <f>VLOOKUP(E128,'LISTADO ATM'!$A$2:$C$894,3,0)</f>
        <v>DISTRITO NACIONAL</v>
      </c>
      <c r="B128" s="114" t="s">
        <v>2557</v>
      </c>
      <c r="C128" s="115">
        <v>44208.415659722225</v>
      </c>
      <c r="D128" s="114" t="s">
        <v>2189</v>
      </c>
      <c r="E128" s="110">
        <v>378</v>
      </c>
      <c r="F128" s="86" t="str">
        <f>VLOOKUP(E128,VIP!$A$2:$O11269,2,0)</f>
        <v>DRBR378</v>
      </c>
      <c r="G128" s="109" t="str">
        <f>VLOOKUP(E128,'LISTADO ATM'!$A$2:$B$893,2,0)</f>
        <v>ATM UNP Villa Flores</v>
      </c>
      <c r="H128" s="109" t="str">
        <f>VLOOKUP(E128,VIP!$A$2:$O16190,7,FALSE)</f>
        <v>N/A</v>
      </c>
      <c r="I128" s="109" t="str">
        <f>VLOOKUP(E128,VIP!$A$2:$O8155,8,FALSE)</f>
        <v>N/A</v>
      </c>
      <c r="J128" s="109" t="str">
        <f>VLOOKUP(E128,VIP!$A$2:$O8105,8,FALSE)</f>
        <v>N/A</v>
      </c>
      <c r="K128" s="109" t="str">
        <f>VLOOKUP(E128,VIP!$A$2:$O11679,6,0)</f>
        <v>N/A</v>
      </c>
      <c r="L128" s="120" t="s">
        <v>2463</v>
      </c>
      <c r="M128" s="128" t="s">
        <v>2545</v>
      </c>
      <c r="N128" s="116" t="s">
        <v>2482</v>
      </c>
      <c r="O128" s="114" t="s">
        <v>2485</v>
      </c>
      <c r="P128" s="114"/>
      <c r="Q128" s="128">
        <v>44208.578414351854</v>
      </c>
    </row>
    <row r="129" spans="1:17" ht="18" x14ac:dyDescent="0.25">
      <c r="A129" s="86" t="str">
        <f>VLOOKUP(E129,'LISTADO ATM'!$A$2:$C$894,3,0)</f>
        <v>ESTE</v>
      </c>
      <c r="B129" s="114" t="s">
        <v>2507</v>
      </c>
      <c r="C129" s="115">
        <v>44207.588865740741</v>
      </c>
      <c r="D129" s="115" t="s">
        <v>2189</v>
      </c>
      <c r="E129" s="110">
        <v>386</v>
      </c>
      <c r="F129" s="86" t="str">
        <f>VLOOKUP(E129,VIP!$A$2:$O11257,2,0)</f>
        <v>DRBR386</v>
      </c>
      <c r="G129" s="109" t="str">
        <f>VLOOKUP(E129,'LISTADO ATM'!$A$2:$B$893,2,0)</f>
        <v xml:space="preserve">ATM Plaza Verón II </v>
      </c>
      <c r="H129" s="109" t="str">
        <f>VLOOKUP(E129,VIP!$A$2:$O16178,7,FALSE)</f>
        <v>Si</v>
      </c>
      <c r="I129" s="109" t="str">
        <f>VLOOKUP(E129,VIP!$A$2:$O8143,8,FALSE)</f>
        <v>Si</v>
      </c>
      <c r="J129" s="109" t="str">
        <f>VLOOKUP(E129,VIP!$A$2:$O8093,8,FALSE)</f>
        <v>Si</v>
      </c>
      <c r="K129" s="109" t="str">
        <f>VLOOKUP(E129,VIP!$A$2:$O11667,6,0)</f>
        <v>NO</v>
      </c>
      <c r="L129" s="120" t="s">
        <v>2463</v>
      </c>
      <c r="M129" s="128" t="s">
        <v>2545</v>
      </c>
      <c r="N129" s="128" t="s">
        <v>2562</v>
      </c>
      <c r="O129" s="114" t="s">
        <v>2485</v>
      </c>
      <c r="P129" s="116"/>
      <c r="Q129" s="128">
        <v>44208.754953703705</v>
      </c>
    </row>
    <row r="130" spans="1:17" ht="18" x14ac:dyDescent="0.25">
      <c r="A130" s="86" t="str">
        <f>VLOOKUP(E130,'LISTADO ATM'!$A$2:$C$894,3,0)</f>
        <v>ESTE</v>
      </c>
      <c r="B130" s="114" t="s">
        <v>2522</v>
      </c>
      <c r="C130" s="115">
        <v>44207.745925925927</v>
      </c>
      <c r="D130" s="115" t="s">
        <v>2189</v>
      </c>
      <c r="E130" s="110">
        <v>480</v>
      </c>
      <c r="F130" s="86" t="str">
        <f>VLOOKUP(E130,VIP!$A$2:$O11286,2,0)</f>
        <v>DRBR480</v>
      </c>
      <c r="G130" s="109" t="str">
        <f>VLOOKUP(E130,'LISTADO ATM'!$A$2:$B$893,2,0)</f>
        <v>ATM UNP Farmaconal Higuey</v>
      </c>
      <c r="H130" s="109" t="str">
        <f>VLOOKUP(E130,VIP!$A$2:$O16207,7,FALSE)</f>
        <v>N/A</v>
      </c>
      <c r="I130" s="109" t="str">
        <f>VLOOKUP(E130,VIP!$A$2:$O8172,8,FALSE)</f>
        <v>N/A</v>
      </c>
      <c r="J130" s="109" t="str">
        <f>VLOOKUP(E130,VIP!$A$2:$O8122,8,FALSE)</f>
        <v>N/A</v>
      </c>
      <c r="K130" s="109" t="str">
        <f>VLOOKUP(E130,VIP!$A$2:$O11696,6,0)</f>
        <v>N/A</v>
      </c>
      <c r="L130" s="120" t="s">
        <v>2463</v>
      </c>
      <c r="M130" s="128" t="s">
        <v>2545</v>
      </c>
      <c r="N130" s="116" t="s">
        <v>2482</v>
      </c>
      <c r="O130" s="114" t="s">
        <v>2485</v>
      </c>
      <c r="P130" s="114"/>
      <c r="Q130" s="128">
        <v>44208.577094907407</v>
      </c>
    </row>
    <row r="131" spans="1:17" ht="18" x14ac:dyDescent="0.25">
      <c r="A131" s="86" t="str">
        <f>VLOOKUP(E131,'LISTADO ATM'!$A$2:$C$894,3,0)</f>
        <v>DISTRITO NACIONAL</v>
      </c>
      <c r="B131" s="114" t="s">
        <v>2523</v>
      </c>
      <c r="C131" s="115">
        <v>44207.74114583333</v>
      </c>
      <c r="D131" s="115" t="s">
        <v>2189</v>
      </c>
      <c r="E131" s="110">
        <v>516</v>
      </c>
      <c r="F131" s="86" t="str">
        <f>VLOOKUP(E131,VIP!$A$2:$O11287,2,0)</f>
        <v>DRBR516</v>
      </c>
      <c r="G131" s="109" t="str">
        <f>VLOOKUP(E131,'LISTADO ATM'!$A$2:$B$893,2,0)</f>
        <v xml:space="preserve">ATM Oficina Gascue </v>
      </c>
      <c r="H131" s="109" t="str">
        <f>VLOOKUP(E131,VIP!$A$2:$O16208,7,FALSE)</f>
        <v>Si</v>
      </c>
      <c r="I131" s="109" t="str">
        <f>VLOOKUP(E131,VIP!$A$2:$O8173,8,FALSE)</f>
        <v>Si</v>
      </c>
      <c r="J131" s="109" t="str">
        <f>VLOOKUP(E131,VIP!$A$2:$O8123,8,FALSE)</f>
        <v>Si</v>
      </c>
      <c r="K131" s="109" t="str">
        <f>VLOOKUP(E131,VIP!$A$2:$O11697,6,0)</f>
        <v>SI</v>
      </c>
      <c r="L131" s="120" t="s">
        <v>2463</v>
      </c>
      <c r="M131" s="128" t="s">
        <v>2545</v>
      </c>
      <c r="N131" s="116" t="s">
        <v>2482</v>
      </c>
      <c r="O131" s="114" t="s">
        <v>2485</v>
      </c>
      <c r="P131" s="114"/>
      <c r="Q131" s="128">
        <v>44208.367581018516</v>
      </c>
    </row>
    <row r="132" spans="1:17" ht="18" x14ac:dyDescent="0.25">
      <c r="A132" s="86" t="str">
        <f>VLOOKUP(E132,'LISTADO ATM'!$A$2:$C$894,3,0)</f>
        <v>DISTRITO NACIONAL</v>
      </c>
      <c r="B132" s="114" t="s">
        <v>2574</v>
      </c>
      <c r="C132" s="115">
        <v>44208.598680555559</v>
      </c>
      <c r="D132" s="114" t="s">
        <v>2189</v>
      </c>
      <c r="E132" s="110">
        <v>696</v>
      </c>
      <c r="F132" s="86" t="str">
        <f>VLOOKUP(E132,VIP!$A$2:$O11275,2,0)</f>
        <v>DRBR696</v>
      </c>
      <c r="G132" s="109" t="str">
        <f>VLOOKUP(E132,'LISTADO ATM'!$A$2:$B$893,2,0)</f>
        <v>ATM Olé Jacobo Majluta</v>
      </c>
      <c r="H132" s="109" t="str">
        <f>VLOOKUP(E132,VIP!$A$2:$O16196,7,FALSE)</f>
        <v>Si</v>
      </c>
      <c r="I132" s="109" t="str">
        <f>VLOOKUP(E132,VIP!$A$2:$O8161,8,FALSE)</f>
        <v>Si</v>
      </c>
      <c r="J132" s="109" t="str">
        <f>VLOOKUP(E132,VIP!$A$2:$O8111,8,FALSE)</f>
        <v>Si</v>
      </c>
      <c r="K132" s="109" t="str">
        <f>VLOOKUP(E132,VIP!$A$2:$O11685,6,0)</f>
        <v>NO</v>
      </c>
      <c r="L132" s="120" t="s">
        <v>2463</v>
      </c>
      <c r="M132" s="116" t="s">
        <v>2473</v>
      </c>
      <c r="N132" s="116" t="s">
        <v>2482</v>
      </c>
      <c r="O132" s="114" t="s">
        <v>2485</v>
      </c>
      <c r="P132" s="114"/>
      <c r="Q132" s="116" t="s">
        <v>2463</v>
      </c>
    </row>
    <row r="133" spans="1:17" ht="18" x14ac:dyDescent="0.25">
      <c r="A133" s="86" t="str">
        <f>VLOOKUP(E133,'LISTADO ATM'!$A$2:$C$894,3,0)</f>
        <v>DISTRITO NACIONAL</v>
      </c>
      <c r="B133" s="114" t="s">
        <v>2521</v>
      </c>
      <c r="C133" s="115">
        <v>44207.757372685184</v>
      </c>
      <c r="D133" s="115" t="s">
        <v>2189</v>
      </c>
      <c r="E133" s="110">
        <v>769</v>
      </c>
      <c r="F133" s="86" t="str">
        <f>VLOOKUP(E133,VIP!$A$2:$O11285,2,0)</f>
        <v>DRBR769</v>
      </c>
      <c r="G133" s="109" t="str">
        <f>VLOOKUP(E133,'LISTADO ATM'!$A$2:$B$893,2,0)</f>
        <v>ATM UNP Pablo Mella Morales</v>
      </c>
      <c r="H133" s="109" t="str">
        <f>VLOOKUP(E133,VIP!$A$2:$O16206,7,FALSE)</f>
        <v>Si</v>
      </c>
      <c r="I133" s="109" t="str">
        <f>VLOOKUP(E133,VIP!$A$2:$O8171,8,FALSE)</f>
        <v>Si</v>
      </c>
      <c r="J133" s="109" t="str">
        <f>VLOOKUP(E133,VIP!$A$2:$O8121,8,FALSE)</f>
        <v>Si</v>
      </c>
      <c r="K133" s="109" t="str">
        <f>VLOOKUP(E133,VIP!$A$2:$O11695,6,0)</f>
        <v>NO</v>
      </c>
      <c r="L133" s="120" t="s">
        <v>2463</v>
      </c>
      <c r="M133" s="128" t="s">
        <v>2545</v>
      </c>
      <c r="N133" s="116" t="s">
        <v>2482</v>
      </c>
      <c r="O133" s="114" t="s">
        <v>2485</v>
      </c>
      <c r="P133" s="114"/>
      <c r="Q133" s="128">
        <v>44208.57640046296</v>
      </c>
    </row>
    <row r="134" spans="1:17" ht="18" x14ac:dyDescent="0.25">
      <c r="A134" s="86" t="str">
        <f>VLOOKUP(E134,'LISTADO ATM'!$A$2:$C$894,3,0)</f>
        <v>SUR</v>
      </c>
      <c r="B134" s="114" t="s">
        <v>2632</v>
      </c>
      <c r="C134" s="115">
        <v>44208.807638888888</v>
      </c>
      <c r="D134" s="114" t="s">
        <v>2189</v>
      </c>
      <c r="E134" s="110">
        <v>780</v>
      </c>
      <c r="F134" s="86" t="str">
        <f>VLOOKUP(E134,VIP!$A$2:$O11279,2,0)</f>
        <v>DRBR041</v>
      </c>
      <c r="G134" s="109" t="str">
        <f>VLOOKUP(E134,'LISTADO ATM'!$A$2:$B$893,2,0)</f>
        <v xml:space="preserve">ATM Oficina Barahona I </v>
      </c>
      <c r="H134" s="109" t="str">
        <f>VLOOKUP(E134,VIP!$A$2:$O16200,7,FALSE)</f>
        <v>Si</v>
      </c>
      <c r="I134" s="109" t="str">
        <f>VLOOKUP(E134,VIP!$A$2:$O8165,8,FALSE)</f>
        <v>Si</v>
      </c>
      <c r="J134" s="109" t="str">
        <f>VLOOKUP(E134,VIP!$A$2:$O8115,8,FALSE)</f>
        <v>Si</v>
      </c>
      <c r="K134" s="109" t="str">
        <f>VLOOKUP(E134,VIP!$A$2:$O11689,6,0)</f>
        <v>SI</v>
      </c>
      <c r="L134" s="120" t="s">
        <v>2463</v>
      </c>
      <c r="M134" s="116" t="s">
        <v>2473</v>
      </c>
      <c r="N134" s="116" t="s">
        <v>2482</v>
      </c>
      <c r="O134" s="114" t="s">
        <v>2485</v>
      </c>
      <c r="P134" s="114"/>
      <c r="Q134" s="116" t="s">
        <v>2463</v>
      </c>
    </row>
    <row r="135" spans="1:17" ht="18" x14ac:dyDescent="0.25">
      <c r="A135" s="86" t="str">
        <f>VLOOKUP(E135,'LISTADO ATM'!$A$2:$C$894,3,0)</f>
        <v>NORTE</v>
      </c>
      <c r="B135" s="114" t="s">
        <v>2524</v>
      </c>
      <c r="C135" s="115">
        <v>44207.670937499999</v>
      </c>
      <c r="D135" s="115" t="s">
        <v>2190</v>
      </c>
      <c r="E135" s="110">
        <v>837</v>
      </c>
      <c r="F135" s="86" t="str">
        <f>VLOOKUP(E135,VIP!$A$2:$O11289,2,0)</f>
        <v>DRBR837</v>
      </c>
      <c r="G135" s="109" t="str">
        <f>VLOOKUP(E135,'LISTADO ATM'!$A$2:$B$893,2,0)</f>
        <v>ATM Estación Next Canabacoa</v>
      </c>
      <c r="H135" s="109" t="str">
        <f>VLOOKUP(E135,VIP!$A$2:$O16210,7,FALSE)</f>
        <v>Si</v>
      </c>
      <c r="I135" s="109" t="str">
        <f>VLOOKUP(E135,VIP!$A$2:$O8175,8,FALSE)</f>
        <v>Si</v>
      </c>
      <c r="J135" s="109" t="str">
        <f>VLOOKUP(E135,VIP!$A$2:$O8125,8,FALSE)</f>
        <v>Si</v>
      </c>
      <c r="K135" s="109" t="str">
        <f>VLOOKUP(E135,VIP!$A$2:$O11699,6,0)</f>
        <v>NO</v>
      </c>
      <c r="L135" s="120" t="s">
        <v>2463</v>
      </c>
      <c r="M135" s="128" t="s">
        <v>2545</v>
      </c>
      <c r="N135" s="116" t="s">
        <v>2482</v>
      </c>
      <c r="O135" s="114" t="s">
        <v>2483</v>
      </c>
      <c r="P135" s="114"/>
      <c r="Q135" s="128">
        <v>44208.575289351851</v>
      </c>
    </row>
    <row r="136" spans="1:17" ht="18" x14ac:dyDescent="0.25">
      <c r="A136" s="86" t="str">
        <f>VLOOKUP(E136,'LISTADO ATM'!$A$2:$C$894,3,0)</f>
        <v>ESTE</v>
      </c>
      <c r="B136" s="114"/>
      <c r="C136" s="115"/>
      <c r="D136" s="115"/>
      <c r="E136" s="110">
        <v>159</v>
      </c>
      <c r="F136" s="86" t="str">
        <f>VLOOKUP(E136,VIP!$A$2:$O11290,2,0)</f>
        <v>DRBR159</v>
      </c>
      <c r="G136" s="109" t="str">
        <f>VLOOKUP(E136,'LISTADO ATM'!$A$2:$B$893,2,0)</f>
        <v xml:space="preserve">ATM Hotel Dreams Bayahibe I </v>
      </c>
      <c r="H136" s="109" t="str">
        <f>VLOOKUP(E136,VIP!$A$2:$O16211,7,FALSE)</f>
        <v>Si</v>
      </c>
      <c r="I136" s="109" t="str">
        <f>VLOOKUP(E136,VIP!$A$2:$O8176,8,FALSE)</f>
        <v>Si</v>
      </c>
      <c r="J136" s="109" t="str">
        <f>VLOOKUP(E136,VIP!$A$2:$O8126,8,FALSE)</f>
        <v>Si</v>
      </c>
      <c r="K136" s="109" t="str">
        <f>VLOOKUP(E136,VIP!$A$2:$O11700,6,0)</f>
        <v>NO</v>
      </c>
      <c r="L136" s="120" t="s">
        <v>2490</v>
      </c>
      <c r="M136" s="128" t="s">
        <v>2634</v>
      </c>
      <c r="N136" s="116"/>
      <c r="O136" s="114"/>
      <c r="P136" s="114"/>
      <c r="Q136" s="128" t="s">
        <v>2490</v>
      </c>
    </row>
    <row r="137" spans="1:17" ht="18" x14ac:dyDescent="0.25">
      <c r="A137" s="86" t="str">
        <f>VLOOKUP(E137,'LISTADO ATM'!$A$2:$C$894,3,0)</f>
        <v>NORTE</v>
      </c>
      <c r="B137" s="114"/>
      <c r="C137" s="115"/>
      <c r="D137" s="115"/>
      <c r="E137" s="110">
        <v>853</v>
      </c>
      <c r="F137" s="86" t="str">
        <f>VLOOKUP(E137,VIP!$A$2:$O11291,2,0)</f>
        <v>DRBR853</v>
      </c>
      <c r="G137" s="109" t="str">
        <f>VLOOKUP(E137,'LISTADO ATM'!$A$2:$B$893,2,0)</f>
        <v xml:space="preserve">ATM Inversiones JF Group (Shell Canabacoa) </v>
      </c>
      <c r="H137" s="109" t="str">
        <f>VLOOKUP(E137,VIP!$A$2:$O16212,7,FALSE)</f>
        <v>Si</v>
      </c>
      <c r="I137" s="109" t="str">
        <f>VLOOKUP(E137,VIP!$A$2:$O8177,8,FALSE)</f>
        <v>Si</v>
      </c>
      <c r="J137" s="109" t="str">
        <f>VLOOKUP(E137,VIP!$A$2:$O8127,8,FALSE)</f>
        <v>Si</v>
      </c>
      <c r="K137" s="109" t="str">
        <f>VLOOKUP(E137,VIP!$A$2:$O11701,6,0)</f>
        <v>NO</v>
      </c>
      <c r="L137" s="120" t="s">
        <v>2490</v>
      </c>
      <c r="M137" s="128" t="s">
        <v>2634</v>
      </c>
      <c r="N137" s="116"/>
      <c r="O137" s="114"/>
      <c r="P137" s="114"/>
      <c r="Q137" s="128" t="s">
        <v>2490</v>
      </c>
    </row>
    <row r="138" spans="1:17" ht="18" x14ac:dyDescent="0.25">
      <c r="A138" s="86" t="str">
        <f>VLOOKUP(E138,'LISTADO ATM'!$A$2:$C$894,3,0)</f>
        <v>DISTRITO NACIONAL</v>
      </c>
      <c r="B138" s="114"/>
      <c r="C138" s="115"/>
      <c r="D138" s="115"/>
      <c r="E138" s="110">
        <v>812</v>
      </c>
      <c r="F138" s="86" t="str">
        <f>VLOOKUP(E138,VIP!$A$2:$O11292,2,0)</f>
        <v>DRBR812</v>
      </c>
      <c r="G138" s="109" t="str">
        <f>VLOOKUP(E138,'LISTADO ATM'!$A$2:$B$893,2,0)</f>
        <v xml:space="preserve">ATM Canasta del Pueblo </v>
      </c>
      <c r="H138" s="109" t="str">
        <f>VLOOKUP(E138,VIP!$A$2:$O16213,7,FALSE)</f>
        <v>Si</v>
      </c>
      <c r="I138" s="109" t="str">
        <f>VLOOKUP(E138,VIP!$A$2:$O8178,8,FALSE)</f>
        <v>Si</v>
      </c>
      <c r="J138" s="109" t="str">
        <f>VLOOKUP(E138,VIP!$A$2:$O8128,8,FALSE)</f>
        <v>Si</v>
      </c>
      <c r="K138" s="109" t="str">
        <f>VLOOKUP(E138,VIP!$A$2:$O11702,6,0)</f>
        <v>NO</v>
      </c>
      <c r="L138" s="120" t="s">
        <v>2476</v>
      </c>
      <c r="M138" s="128" t="s">
        <v>2634</v>
      </c>
      <c r="N138" s="116"/>
      <c r="O138" s="114"/>
      <c r="P138" s="114"/>
      <c r="Q138" s="128" t="s">
        <v>2476</v>
      </c>
    </row>
    <row r="139" spans="1:17" ht="18" x14ac:dyDescent="0.25">
      <c r="A139" s="86" t="str">
        <f>VLOOKUP(E139,'LISTADO ATM'!$A$2:$C$894,3,0)</f>
        <v>DISTRITO NACIONAL</v>
      </c>
      <c r="B139" s="114"/>
      <c r="C139" s="115"/>
      <c r="D139" s="115"/>
      <c r="E139" s="110">
        <v>539</v>
      </c>
      <c r="F139" s="86" t="str">
        <f>VLOOKUP(E139,VIP!$A$2:$O11293,2,0)</f>
        <v>DRBR539</v>
      </c>
      <c r="G139" s="109" t="str">
        <f>VLOOKUP(E139,'LISTADO ATM'!$A$2:$B$893,2,0)</f>
        <v>ATM S/M La Cadena Los Proceres</v>
      </c>
      <c r="H139" s="109" t="str">
        <f>VLOOKUP(E139,VIP!$A$2:$O16214,7,FALSE)</f>
        <v>Si</v>
      </c>
      <c r="I139" s="109" t="str">
        <f>VLOOKUP(E139,VIP!$A$2:$O8179,8,FALSE)</f>
        <v>Si</v>
      </c>
      <c r="J139" s="109" t="str">
        <f>VLOOKUP(E139,VIP!$A$2:$O8129,8,FALSE)</f>
        <v>Si</v>
      </c>
      <c r="K139" s="109" t="str">
        <f>VLOOKUP(E139,VIP!$A$2:$O11703,6,0)</f>
        <v>NO</v>
      </c>
      <c r="L139" s="120" t="s">
        <v>2490</v>
      </c>
      <c r="M139" s="128" t="s">
        <v>2634</v>
      </c>
      <c r="N139" s="116"/>
      <c r="O139" s="114"/>
      <c r="P139" s="114"/>
      <c r="Q139" s="128" t="s">
        <v>2490</v>
      </c>
    </row>
    <row r="140" spans="1:17" ht="18" x14ac:dyDescent="0.25">
      <c r="A140" s="86" t="str">
        <f>VLOOKUP(E140,'LISTADO ATM'!$A$2:$C$894,3,0)</f>
        <v>DISTRITO NACIONAL</v>
      </c>
      <c r="B140" s="114"/>
      <c r="C140" s="115"/>
      <c r="D140" s="115"/>
      <c r="E140" s="110">
        <v>557</v>
      </c>
      <c r="F140" s="86" t="str">
        <f>VLOOKUP(E140,VIP!$A$2:$O11294,2,0)</f>
        <v>DRBR022</v>
      </c>
      <c r="G140" s="109" t="str">
        <f>VLOOKUP(E140,'LISTADO ATM'!$A$2:$B$893,2,0)</f>
        <v xml:space="preserve">ATM Multicentro La Sirena Ave. Mella </v>
      </c>
      <c r="H140" s="109" t="str">
        <f>VLOOKUP(E140,VIP!$A$2:$O16215,7,FALSE)</f>
        <v>Si</v>
      </c>
      <c r="I140" s="109" t="str">
        <f>VLOOKUP(E140,VIP!$A$2:$O8180,8,FALSE)</f>
        <v>Si</v>
      </c>
      <c r="J140" s="109" t="str">
        <f>VLOOKUP(E140,VIP!$A$2:$O8130,8,FALSE)</f>
        <v>Si</v>
      </c>
      <c r="K140" s="109" t="str">
        <f>VLOOKUP(E140,VIP!$A$2:$O11704,6,0)</f>
        <v>SI</v>
      </c>
      <c r="L140" s="120" t="s">
        <v>2490</v>
      </c>
      <c r="M140" s="128" t="s">
        <v>2634</v>
      </c>
      <c r="N140" s="116"/>
      <c r="O140" s="114"/>
      <c r="P140" s="114"/>
      <c r="Q140" s="128" t="s">
        <v>2490</v>
      </c>
    </row>
    <row r="141" spans="1:17" ht="18" x14ac:dyDescent="0.25">
      <c r="A141" s="86" t="str">
        <f>VLOOKUP(E141,'LISTADO ATM'!$A$2:$C$894,3,0)</f>
        <v>NORTE</v>
      </c>
      <c r="B141" s="114"/>
      <c r="C141" s="115"/>
      <c r="D141" s="115"/>
      <c r="E141" s="110">
        <v>903</v>
      </c>
      <c r="F141" s="86" t="str">
        <f>VLOOKUP(E141,VIP!$A$2:$O11295,2,0)</f>
        <v>DRBR903</v>
      </c>
      <c r="G141" s="109" t="str">
        <f>VLOOKUP(E141,'LISTADO ATM'!$A$2:$B$893,2,0)</f>
        <v xml:space="preserve">ATM Oficina La Vega Real I </v>
      </c>
      <c r="H141" s="109" t="str">
        <f>VLOOKUP(E141,VIP!$A$2:$O16216,7,FALSE)</f>
        <v>Si</v>
      </c>
      <c r="I141" s="109" t="str">
        <f>VLOOKUP(E141,VIP!$A$2:$O8181,8,FALSE)</f>
        <v>Si</v>
      </c>
      <c r="J141" s="109" t="str">
        <f>VLOOKUP(E141,VIP!$A$2:$O8131,8,FALSE)</f>
        <v>Si</v>
      </c>
      <c r="K141" s="109" t="str">
        <f>VLOOKUP(E141,VIP!$A$2:$O11705,6,0)</f>
        <v>NO</v>
      </c>
      <c r="L141" s="120" t="s">
        <v>2490</v>
      </c>
      <c r="M141" s="128" t="s">
        <v>2634</v>
      </c>
      <c r="N141" s="116"/>
      <c r="O141" s="114"/>
      <c r="P141" s="114"/>
      <c r="Q141" s="128" t="s">
        <v>2490</v>
      </c>
    </row>
    <row r="142" spans="1:17" ht="18" x14ac:dyDescent="0.25">
      <c r="A142" s="86" t="str">
        <f>VLOOKUP(E142,'LISTADO ATM'!$A$2:$C$894,3,0)</f>
        <v>DISTRITO NACIONAL</v>
      </c>
      <c r="B142" s="114"/>
      <c r="C142" s="115"/>
      <c r="D142" s="115"/>
      <c r="E142" s="110">
        <v>701</v>
      </c>
      <c r="F142" s="86" t="str">
        <f>VLOOKUP(E142,VIP!$A$2:$O11296,2,0)</f>
        <v>DRBR701</v>
      </c>
      <c r="G142" s="109" t="str">
        <f>VLOOKUP(E142,'LISTADO ATM'!$A$2:$B$893,2,0)</f>
        <v>ATM Autoservicio Los Alcarrizos</v>
      </c>
      <c r="H142" s="109" t="str">
        <f>VLOOKUP(E142,VIP!$A$2:$O16217,7,FALSE)</f>
        <v>Si</v>
      </c>
      <c r="I142" s="109" t="str">
        <f>VLOOKUP(E142,VIP!$A$2:$O8182,8,FALSE)</f>
        <v>Si</v>
      </c>
      <c r="J142" s="109" t="str">
        <f>VLOOKUP(E142,VIP!$A$2:$O8132,8,FALSE)</f>
        <v>Si</v>
      </c>
      <c r="K142" s="109" t="str">
        <f>VLOOKUP(E142,VIP!$A$2:$O11706,6,0)</f>
        <v>NO</v>
      </c>
      <c r="L142" s="120" t="s">
        <v>2476</v>
      </c>
      <c r="M142" s="128" t="s">
        <v>2634</v>
      </c>
      <c r="N142" s="116"/>
      <c r="O142" s="114"/>
      <c r="P142" s="114"/>
      <c r="Q142" s="128" t="s">
        <v>2476</v>
      </c>
    </row>
    <row r="143" spans="1:17" ht="18" x14ac:dyDescent="0.25">
      <c r="A143" s="86" t="str">
        <f>VLOOKUP(E143,'LISTADO ATM'!$A$2:$C$894,3,0)</f>
        <v>ESTE</v>
      </c>
      <c r="B143" s="114"/>
      <c r="C143" s="115"/>
      <c r="D143" s="115"/>
      <c r="E143" s="110">
        <v>385</v>
      </c>
      <c r="F143" s="86" t="str">
        <f>VLOOKUP(E143,VIP!$A$2:$O11297,2,0)</f>
        <v>DRBR385</v>
      </c>
      <c r="G143" s="109" t="str">
        <f>VLOOKUP(E143,'LISTADO ATM'!$A$2:$B$893,2,0)</f>
        <v xml:space="preserve">ATM Plaza Verón I </v>
      </c>
      <c r="H143" s="109" t="str">
        <f>VLOOKUP(E143,VIP!$A$2:$O16218,7,FALSE)</f>
        <v>Si</v>
      </c>
      <c r="I143" s="109" t="str">
        <f>VLOOKUP(E143,VIP!$A$2:$O8183,8,FALSE)</f>
        <v>Si</v>
      </c>
      <c r="J143" s="109" t="str">
        <f>VLOOKUP(E143,VIP!$A$2:$O8133,8,FALSE)</f>
        <v>Si</v>
      </c>
      <c r="K143" s="109" t="str">
        <f>VLOOKUP(E143,VIP!$A$2:$O11707,6,0)</f>
        <v>NO</v>
      </c>
      <c r="L143" s="120" t="s">
        <v>2476</v>
      </c>
      <c r="M143" s="128" t="s">
        <v>2634</v>
      </c>
      <c r="N143" s="116"/>
      <c r="O143" s="114"/>
      <c r="P143" s="114"/>
      <c r="Q143" s="128" t="s">
        <v>2476</v>
      </c>
    </row>
    <row r="144" spans="1:17" ht="18" x14ac:dyDescent="0.25">
      <c r="A144" s="86" t="str">
        <f>VLOOKUP(E144,'LISTADO ATM'!$A$2:$C$894,3,0)</f>
        <v>DISTRITO NACIONAL</v>
      </c>
      <c r="B144" s="114"/>
      <c r="C144" s="115"/>
      <c r="D144" s="115"/>
      <c r="E144" s="110">
        <v>896</v>
      </c>
      <c r="F144" s="86" t="str">
        <f>VLOOKUP(E144,VIP!$A$2:$O11298,2,0)</f>
        <v>DRBR896</v>
      </c>
      <c r="G144" s="109" t="str">
        <f>VLOOKUP(E144,'LISTADO ATM'!$A$2:$B$893,2,0)</f>
        <v xml:space="preserve">ATM Campamento Militar 16 de Agosto I </v>
      </c>
      <c r="H144" s="109" t="str">
        <f>VLOOKUP(E144,VIP!$A$2:$O16219,7,FALSE)</f>
        <v>Si</v>
      </c>
      <c r="I144" s="109" t="str">
        <f>VLOOKUP(E144,VIP!$A$2:$O8184,8,FALSE)</f>
        <v>Si</v>
      </c>
      <c r="J144" s="109" t="str">
        <f>VLOOKUP(E144,VIP!$A$2:$O8134,8,FALSE)</f>
        <v>Si</v>
      </c>
      <c r="K144" s="109" t="str">
        <f>VLOOKUP(E144,VIP!$A$2:$O11708,6,0)</f>
        <v>NO</v>
      </c>
      <c r="L144" s="120" t="s">
        <v>2476</v>
      </c>
      <c r="M144" s="128" t="s">
        <v>2634</v>
      </c>
      <c r="N144" s="116"/>
      <c r="O144" s="114"/>
      <c r="P144" s="114"/>
      <c r="Q144" s="128" t="s">
        <v>2476</v>
      </c>
    </row>
    <row r="145" spans="1:17" ht="18" x14ac:dyDescent="0.25">
      <c r="A145" s="86" t="str">
        <f>VLOOKUP(E145,'LISTADO ATM'!$A$2:$C$894,3,0)</f>
        <v>DISTRITO NACIONAL</v>
      </c>
      <c r="B145" s="114"/>
      <c r="C145" s="115"/>
      <c r="D145" s="115"/>
      <c r="E145" s="110">
        <v>325</v>
      </c>
      <c r="F145" s="86" t="str">
        <f>VLOOKUP(E145,VIP!$A$2:$O11299,2,0)</f>
        <v>DRBR325</v>
      </c>
      <c r="G145" s="109" t="str">
        <f>VLOOKUP(E145,'LISTADO ATM'!$A$2:$B$893,2,0)</f>
        <v>ATM Casa Edwin</v>
      </c>
      <c r="H145" s="109" t="str">
        <f>VLOOKUP(E145,VIP!$A$2:$O16220,7,FALSE)</f>
        <v>Si</v>
      </c>
      <c r="I145" s="109" t="str">
        <f>VLOOKUP(E145,VIP!$A$2:$O8185,8,FALSE)</f>
        <v>Si</v>
      </c>
      <c r="J145" s="109" t="str">
        <f>VLOOKUP(E145,VIP!$A$2:$O8135,8,FALSE)</f>
        <v>Si</v>
      </c>
      <c r="K145" s="109" t="str">
        <f>VLOOKUP(E145,VIP!$A$2:$O11709,6,0)</f>
        <v>NO</v>
      </c>
      <c r="L145" s="120" t="s">
        <v>2476</v>
      </c>
      <c r="M145" s="128" t="s">
        <v>2634</v>
      </c>
      <c r="N145" s="116"/>
      <c r="O145" s="114"/>
      <c r="P145" s="114"/>
      <c r="Q145" s="128" t="s">
        <v>2476</v>
      </c>
    </row>
    <row r="146" spans="1:17" ht="18" x14ac:dyDescent="0.25">
      <c r="A146" s="86" t="str">
        <f>VLOOKUP(E146,'LISTADO ATM'!$A$2:$C$894,3,0)</f>
        <v>SUR</v>
      </c>
      <c r="B146" s="114"/>
      <c r="C146" s="115"/>
      <c r="D146" s="115"/>
      <c r="E146" s="110">
        <v>750</v>
      </c>
      <c r="F146" s="86" t="str">
        <f>VLOOKUP(E146,VIP!$A$2:$O11300,2,0)</f>
        <v>DRBR265</v>
      </c>
      <c r="G146" s="109" t="str">
        <f>VLOOKUP(E146,'LISTADO ATM'!$A$2:$B$893,2,0)</f>
        <v xml:space="preserve">ATM UNP Duvergé </v>
      </c>
      <c r="H146" s="109" t="str">
        <f>VLOOKUP(E146,VIP!$A$2:$O16221,7,FALSE)</f>
        <v>Si</v>
      </c>
      <c r="I146" s="109" t="str">
        <f>VLOOKUP(E146,VIP!$A$2:$O8186,8,FALSE)</f>
        <v>Si</v>
      </c>
      <c r="J146" s="109" t="str">
        <f>VLOOKUP(E146,VIP!$A$2:$O8136,8,FALSE)</f>
        <v>Si</v>
      </c>
      <c r="K146" s="109" t="str">
        <f>VLOOKUP(E146,VIP!$A$2:$O11710,6,0)</f>
        <v>SI</v>
      </c>
      <c r="L146" s="120" t="s">
        <v>2476</v>
      </c>
      <c r="M146" s="128" t="s">
        <v>2634</v>
      </c>
      <c r="N146" s="116"/>
      <c r="O146" s="114"/>
      <c r="P146" s="114"/>
      <c r="Q146" s="128" t="s">
        <v>2476</v>
      </c>
    </row>
    <row r="147" spans="1:17" ht="18" x14ac:dyDescent="0.25">
      <c r="A147" s="86" t="str">
        <f>VLOOKUP(E147,'LISTADO ATM'!$A$2:$C$894,3,0)</f>
        <v>ESTE</v>
      </c>
      <c r="B147" s="114"/>
      <c r="C147" s="115"/>
      <c r="D147" s="115"/>
      <c r="E147" s="110">
        <v>117</v>
      </c>
      <c r="F147" s="86" t="str">
        <f>VLOOKUP(E147,VIP!$A$2:$O11301,2,0)</f>
        <v>DRBR117</v>
      </c>
      <c r="G147" s="109" t="str">
        <f>VLOOKUP(E147,'LISTADO ATM'!$A$2:$B$893,2,0)</f>
        <v xml:space="preserve">ATM Oficina El Seybo </v>
      </c>
      <c r="H147" s="109" t="str">
        <f>VLOOKUP(E147,VIP!$A$2:$O16222,7,FALSE)</f>
        <v>Si</v>
      </c>
      <c r="I147" s="109" t="str">
        <f>VLOOKUP(E147,VIP!$A$2:$O8187,8,FALSE)</f>
        <v>Si</v>
      </c>
      <c r="J147" s="109" t="str">
        <f>VLOOKUP(E147,VIP!$A$2:$O8137,8,FALSE)</f>
        <v>Si</v>
      </c>
      <c r="K147" s="109" t="str">
        <f>VLOOKUP(E147,VIP!$A$2:$O11711,6,0)</f>
        <v>SI</v>
      </c>
      <c r="L147" s="120" t="s">
        <v>2476</v>
      </c>
      <c r="M147" s="128" t="s">
        <v>2634</v>
      </c>
      <c r="N147" s="116"/>
      <c r="O147" s="114"/>
      <c r="P147" s="114"/>
      <c r="Q147" s="128" t="s">
        <v>2476</v>
      </c>
    </row>
    <row r="148" spans="1:17" ht="18" x14ac:dyDescent="0.25">
      <c r="A148" s="86" t="str">
        <f>VLOOKUP(E148,'LISTADO ATM'!$A$2:$C$894,3,0)</f>
        <v>NORTE</v>
      </c>
      <c r="B148" s="114"/>
      <c r="C148" s="115"/>
      <c r="D148" s="115"/>
      <c r="E148" s="110">
        <v>987</v>
      </c>
      <c r="F148" s="86" t="str">
        <f>VLOOKUP(E148,VIP!$A$2:$O11302,2,0)</f>
        <v>DRBR987</v>
      </c>
      <c r="G148" s="109" t="str">
        <f>VLOOKUP(E148,'LISTADO ATM'!$A$2:$B$893,2,0)</f>
        <v xml:space="preserve">ATM S/M Jumbo (Moca) </v>
      </c>
      <c r="H148" s="109" t="str">
        <f>VLOOKUP(E148,VIP!$A$2:$O16223,7,FALSE)</f>
        <v>Si</v>
      </c>
      <c r="I148" s="109" t="str">
        <f>VLOOKUP(E148,VIP!$A$2:$O8188,8,FALSE)</f>
        <v>Si</v>
      </c>
      <c r="J148" s="109" t="str">
        <f>VLOOKUP(E148,VIP!$A$2:$O8138,8,FALSE)</f>
        <v>Si</v>
      </c>
      <c r="K148" s="109" t="str">
        <f>VLOOKUP(E148,VIP!$A$2:$O11712,6,0)</f>
        <v>NO</v>
      </c>
      <c r="L148" s="120" t="s">
        <v>2569</v>
      </c>
      <c r="M148" s="128" t="s">
        <v>2634</v>
      </c>
      <c r="N148" s="116"/>
      <c r="O148" s="114"/>
      <c r="P148" s="114"/>
      <c r="Q148" s="128" t="s">
        <v>2569</v>
      </c>
    </row>
  </sheetData>
  <autoFilter ref="A4:Q103">
    <sortState ref="A5:Q135">
      <sortCondition ref="L4:L103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52:B56 B1:B4 B107:B1048576">
    <cfRule type="duplicateValues" dxfId="639" priority="305537"/>
  </conditionalFormatting>
  <conditionalFormatting sqref="B52:B56 B107:B1048576">
    <cfRule type="duplicateValues" dxfId="638" priority="305541"/>
  </conditionalFormatting>
  <conditionalFormatting sqref="B52:B56 B1:B4 B107:B1048576">
    <cfRule type="duplicateValues" dxfId="637" priority="305544"/>
    <cfRule type="duplicateValues" dxfId="636" priority="305545"/>
    <cfRule type="duplicateValues" dxfId="635" priority="305546"/>
  </conditionalFormatting>
  <conditionalFormatting sqref="B52:B56 B1:B4 B107:B1048576">
    <cfRule type="duplicateValues" dxfId="634" priority="305556"/>
    <cfRule type="duplicateValues" dxfId="633" priority="305557"/>
  </conditionalFormatting>
  <conditionalFormatting sqref="B52:B56 B107:B1048576">
    <cfRule type="duplicateValues" dxfId="632" priority="305564"/>
    <cfRule type="duplicateValues" dxfId="631" priority="305565"/>
    <cfRule type="duplicateValues" dxfId="630" priority="305566"/>
  </conditionalFormatting>
  <conditionalFormatting sqref="E52:E56 E1:E4 E107:E1048576">
    <cfRule type="duplicateValues" dxfId="629" priority="308127"/>
  </conditionalFormatting>
  <conditionalFormatting sqref="E52:E56 E1:E4 E107:E1048576">
    <cfRule type="duplicateValues" dxfId="628" priority="308132"/>
    <cfRule type="duplicateValues" dxfId="627" priority="308133"/>
  </conditionalFormatting>
  <conditionalFormatting sqref="E52:E56 E107:E1048576">
    <cfRule type="duplicateValues" dxfId="626" priority="308142"/>
    <cfRule type="duplicateValues" dxfId="625" priority="308143"/>
  </conditionalFormatting>
  <conditionalFormatting sqref="E52:E56 E107:E1048576">
    <cfRule type="duplicateValues" dxfId="624" priority="308152"/>
  </conditionalFormatting>
  <conditionalFormatting sqref="E52:E56 E1:E4 E107:E1048576">
    <cfRule type="duplicateValues" dxfId="623" priority="308157"/>
    <cfRule type="duplicateValues" dxfId="622" priority="308158"/>
    <cfRule type="duplicateValues" dxfId="621" priority="308159"/>
  </conditionalFormatting>
  <conditionalFormatting sqref="E52:E56 E107:E1048576">
    <cfRule type="duplicateValues" dxfId="620" priority="308172"/>
    <cfRule type="duplicateValues" dxfId="619" priority="308173"/>
    <cfRule type="duplicateValues" dxfId="618" priority="308174"/>
  </conditionalFormatting>
  <conditionalFormatting sqref="E52:E56">
    <cfRule type="duplicateValues" dxfId="617" priority="308187"/>
  </conditionalFormatting>
  <conditionalFormatting sqref="E52:E56">
    <cfRule type="duplicateValues" dxfId="616" priority="308192"/>
  </conditionalFormatting>
  <conditionalFormatting sqref="E52:E56">
    <cfRule type="duplicateValues" dxfId="615" priority="308197"/>
  </conditionalFormatting>
  <conditionalFormatting sqref="E52:E56">
    <cfRule type="duplicateValues" dxfId="614" priority="308202"/>
    <cfRule type="duplicateValues" dxfId="613" priority="308203"/>
  </conditionalFormatting>
  <conditionalFormatting sqref="E52:E56">
    <cfRule type="duplicateValues" dxfId="612" priority="308210"/>
  </conditionalFormatting>
  <conditionalFormatting sqref="E52:E56">
    <cfRule type="duplicateValues" dxfId="611" priority="807"/>
  </conditionalFormatting>
  <conditionalFormatting sqref="E30">
    <cfRule type="duplicateValues" dxfId="610" priority="655"/>
    <cfRule type="duplicateValues" dxfId="609" priority="656"/>
    <cfRule type="duplicateValues" dxfId="608" priority="657"/>
  </conditionalFormatting>
  <conditionalFormatting sqref="E30">
    <cfRule type="duplicateValues" dxfId="607" priority="654"/>
  </conditionalFormatting>
  <conditionalFormatting sqref="E29">
    <cfRule type="duplicateValues" dxfId="606" priority="662"/>
  </conditionalFormatting>
  <conditionalFormatting sqref="E52:E56 E1:E38 E107:E1048576">
    <cfRule type="duplicateValues" dxfId="605" priority="589"/>
  </conditionalFormatting>
  <conditionalFormatting sqref="B1:B56 B107:B1048576">
    <cfRule type="duplicateValues" dxfId="604" priority="553"/>
  </conditionalFormatting>
  <conditionalFormatting sqref="E52:E56 E1:E49 E107:E1048576">
    <cfRule type="duplicateValues" dxfId="603" priority="540"/>
  </conditionalFormatting>
  <conditionalFormatting sqref="B37:B38">
    <cfRule type="duplicateValues" dxfId="602" priority="310890"/>
  </conditionalFormatting>
  <conditionalFormatting sqref="B37:B38">
    <cfRule type="duplicateValues" dxfId="601" priority="310891"/>
    <cfRule type="duplicateValues" dxfId="600" priority="310892"/>
    <cfRule type="duplicateValues" dxfId="599" priority="310893"/>
  </conditionalFormatting>
  <conditionalFormatting sqref="B37:B38">
    <cfRule type="duplicateValues" dxfId="598" priority="310894"/>
    <cfRule type="duplicateValues" dxfId="597" priority="310895"/>
  </conditionalFormatting>
  <conditionalFormatting sqref="E37:E38">
    <cfRule type="duplicateValues" dxfId="596" priority="310896"/>
  </conditionalFormatting>
  <conditionalFormatting sqref="E37:E38">
    <cfRule type="duplicateValues" dxfId="595" priority="310897"/>
    <cfRule type="duplicateValues" dxfId="594" priority="310898"/>
    <cfRule type="duplicateValues" dxfId="593" priority="310899"/>
  </conditionalFormatting>
  <conditionalFormatting sqref="B5:B8">
    <cfRule type="duplicateValues" dxfId="592" priority="310918"/>
  </conditionalFormatting>
  <conditionalFormatting sqref="B5:B8">
    <cfRule type="duplicateValues" dxfId="591" priority="310919"/>
    <cfRule type="duplicateValues" dxfId="590" priority="310920"/>
    <cfRule type="duplicateValues" dxfId="589" priority="310921"/>
  </conditionalFormatting>
  <conditionalFormatting sqref="B5:B8">
    <cfRule type="duplicateValues" dxfId="588" priority="310922"/>
    <cfRule type="duplicateValues" dxfId="587" priority="310923"/>
  </conditionalFormatting>
  <conditionalFormatting sqref="E5:E8">
    <cfRule type="duplicateValues" dxfId="586" priority="310924"/>
  </conditionalFormatting>
  <conditionalFormatting sqref="E5:E8">
    <cfRule type="duplicateValues" dxfId="585" priority="310925"/>
    <cfRule type="duplicateValues" dxfId="584" priority="310926"/>
  </conditionalFormatting>
  <conditionalFormatting sqref="E5:E8">
    <cfRule type="duplicateValues" dxfId="583" priority="310927"/>
    <cfRule type="duplicateValues" dxfId="582" priority="310928"/>
    <cfRule type="duplicateValues" dxfId="581" priority="310929"/>
  </conditionalFormatting>
  <conditionalFormatting sqref="E49">
    <cfRule type="duplicateValues" dxfId="580" priority="311089"/>
  </conditionalFormatting>
  <conditionalFormatting sqref="E49">
    <cfRule type="duplicateValues" dxfId="579" priority="311090"/>
    <cfRule type="duplicateValues" dxfId="578" priority="311091"/>
    <cfRule type="duplicateValues" dxfId="577" priority="311092"/>
  </conditionalFormatting>
  <conditionalFormatting sqref="E50:E51">
    <cfRule type="duplicateValues" dxfId="576" priority="311131"/>
  </conditionalFormatting>
  <conditionalFormatting sqref="E50:E51">
    <cfRule type="duplicateValues" dxfId="575" priority="311132"/>
    <cfRule type="duplicateValues" dxfId="574" priority="311133"/>
    <cfRule type="duplicateValues" dxfId="573" priority="311134"/>
  </conditionalFormatting>
  <conditionalFormatting sqref="B49:B56">
    <cfRule type="duplicateValues" dxfId="572" priority="311137"/>
  </conditionalFormatting>
  <conditionalFormatting sqref="B49:B56">
    <cfRule type="duplicateValues" dxfId="571" priority="311138"/>
    <cfRule type="duplicateValues" dxfId="570" priority="311139"/>
    <cfRule type="duplicateValues" dxfId="569" priority="311140"/>
  </conditionalFormatting>
  <conditionalFormatting sqref="B49:B56">
    <cfRule type="duplicateValues" dxfId="568" priority="311141"/>
    <cfRule type="duplicateValues" dxfId="567" priority="311142"/>
  </conditionalFormatting>
  <conditionalFormatting sqref="E52:E56">
    <cfRule type="duplicateValues" dxfId="566" priority="464"/>
  </conditionalFormatting>
  <conditionalFormatting sqref="E52:E56">
    <cfRule type="duplicateValues" dxfId="565" priority="461"/>
    <cfRule type="duplicateValues" dxfId="564" priority="462"/>
    <cfRule type="duplicateValues" dxfId="563" priority="463"/>
  </conditionalFormatting>
  <conditionalFormatting sqref="E1:E56 E107:E1048576">
    <cfRule type="duplicateValues" dxfId="562" priority="460"/>
  </conditionalFormatting>
  <conditionalFormatting sqref="B66:B67">
    <cfRule type="duplicateValues" dxfId="561" priority="416"/>
  </conditionalFormatting>
  <conditionalFormatting sqref="B66:B67">
    <cfRule type="duplicateValues" dxfId="560" priority="415"/>
  </conditionalFormatting>
  <conditionalFormatting sqref="B66:B67">
    <cfRule type="duplicateValues" dxfId="559" priority="412"/>
    <cfRule type="duplicateValues" dxfId="558" priority="413"/>
    <cfRule type="duplicateValues" dxfId="557" priority="414"/>
  </conditionalFormatting>
  <conditionalFormatting sqref="B66:B67">
    <cfRule type="duplicateValues" dxfId="556" priority="410"/>
    <cfRule type="duplicateValues" dxfId="555" priority="411"/>
  </conditionalFormatting>
  <conditionalFormatting sqref="B66:B67">
    <cfRule type="duplicateValues" dxfId="554" priority="407"/>
    <cfRule type="duplicateValues" dxfId="553" priority="408"/>
    <cfRule type="duplicateValues" dxfId="552" priority="409"/>
  </conditionalFormatting>
  <conditionalFormatting sqref="E66:E67">
    <cfRule type="duplicateValues" dxfId="551" priority="406"/>
  </conditionalFormatting>
  <conditionalFormatting sqref="E66:E67">
    <cfRule type="duplicateValues" dxfId="550" priority="404"/>
    <cfRule type="duplicateValues" dxfId="549" priority="405"/>
  </conditionalFormatting>
  <conditionalFormatting sqref="E66:E67">
    <cfRule type="duplicateValues" dxfId="548" priority="402"/>
    <cfRule type="duplicateValues" dxfId="547" priority="403"/>
  </conditionalFormatting>
  <conditionalFormatting sqref="E66:E67">
    <cfRule type="duplicateValues" dxfId="546" priority="401"/>
  </conditionalFormatting>
  <conditionalFormatting sqref="E66:E67">
    <cfRule type="duplicateValues" dxfId="545" priority="398"/>
    <cfRule type="duplicateValues" dxfId="544" priority="399"/>
    <cfRule type="duplicateValues" dxfId="543" priority="400"/>
  </conditionalFormatting>
  <conditionalFormatting sqref="E66:E67">
    <cfRule type="duplicateValues" dxfId="542" priority="395"/>
    <cfRule type="duplicateValues" dxfId="541" priority="396"/>
    <cfRule type="duplicateValues" dxfId="540" priority="397"/>
  </conditionalFormatting>
  <conditionalFormatting sqref="E66:E67">
    <cfRule type="duplicateValues" dxfId="539" priority="394"/>
  </conditionalFormatting>
  <conditionalFormatting sqref="E66:E67">
    <cfRule type="duplicateValues" dxfId="538" priority="393"/>
  </conditionalFormatting>
  <conditionalFormatting sqref="E66:E67">
    <cfRule type="duplicateValues" dxfId="537" priority="392"/>
  </conditionalFormatting>
  <conditionalFormatting sqref="E66:E67">
    <cfRule type="duplicateValues" dxfId="536" priority="390"/>
    <cfRule type="duplicateValues" dxfId="535" priority="391"/>
  </conditionalFormatting>
  <conditionalFormatting sqref="E66:E67">
    <cfRule type="duplicateValues" dxfId="534" priority="389"/>
  </conditionalFormatting>
  <conditionalFormatting sqref="E66:E67">
    <cfRule type="duplicateValues" dxfId="533" priority="388"/>
  </conditionalFormatting>
  <conditionalFormatting sqref="E66:E67">
    <cfRule type="duplicateValues" dxfId="532" priority="387"/>
  </conditionalFormatting>
  <conditionalFormatting sqref="B66:B67">
    <cfRule type="duplicateValues" dxfId="531" priority="386"/>
  </conditionalFormatting>
  <conditionalFormatting sqref="E66:E67">
    <cfRule type="duplicateValues" dxfId="530" priority="385"/>
  </conditionalFormatting>
  <conditionalFormatting sqref="B66:B67">
    <cfRule type="duplicateValues" dxfId="529" priority="384"/>
  </conditionalFormatting>
  <conditionalFormatting sqref="B66:B67">
    <cfRule type="duplicateValues" dxfId="528" priority="381"/>
    <cfRule type="duplicateValues" dxfId="527" priority="382"/>
    <cfRule type="duplicateValues" dxfId="526" priority="383"/>
  </conditionalFormatting>
  <conditionalFormatting sqref="B66:B67">
    <cfRule type="duplicateValues" dxfId="525" priority="379"/>
    <cfRule type="duplicateValues" dxfId="524" priority="380"/>
  </conditionalFormatting>
  <conditionalFormatting sqref="E66:E67">
    <cfRule type="duplicateValues" dxfId="523" priority="378"/>
  </conditionalFormatting>
  <conditionalFormatting sqref="E66:E67">
    <cfRule type="duplicateValues" dxfId="522" priority="375"/>
    <cfRule type="duplicateValues" dxfId="521" priority="376"/>
    <cfRule type="duplicateValues" dxfId="520" priority="377"/>
  </conditionalFormatting>
  <conditionalFormatting sqref="E66:E67">
    <cfRule type="duplicateValues" dxfId="519" priority="374"/>
  </conditionalFormatting>
  <conditionalFormatting sqref="B68:B70">
    <cfRule type="duplicateValues" dxfId="518" priority="373"/>
  </conditionalFormatting>
  <conditionalFormatting sqref="B68:B70">
    <cfRule type="duplicateValues" dxfId="517" priority="372"/>
  </conditionalFormatting>
  <conditionalFormatting sqref="B68:B70">
    <cfRule type="duplicateValues" dxfId="516" priority="369"/>
    <cfRule type="duplicateValues" dxfId="515" priority="370"/>
    <cfRule type="duplicateValues" dxfId="514" priority="371"/>
  </conditionalFormatting>
  <conditionalFormatting sqref="B68:B70">
    <cfRule type="duplicateValues" dxfId="513" priority="367"/>
    <cfRule type="duplicateValues" dxfId="512" priority="368"/>
  </conditionalFormatting>
  <conditionalFormatting sqref="B68:B70">
    <cfRule type="duplicateValues" dxfId="511" priority="364"/>
    <cfRule type="duplicateValues" dxfId="510" priority="365"/>
    <cfRule type="duplicateValues" dxfId="509" priority="366"/>
  </conditionalFormatting>
  <conditionalFormatting sqref="E68:E70">
    <cfRule type="duplicateValues" dxfId="508" priority="363"/>
  </conditionalFormatting>
  <conditionalFormatting sqref="E68:E70">
    <cfRule type="duplicateValues" dxfId="507" priority="361"/>
    <cfRule type="duplicateValues" dxfId="506" priority="362"/>
  </conditionalFormatting>
  <conditionalFormatting sqref="E68:E70">
    <cfRule type="duplicateValues" dxfId="505" priority="359"/>
    <cfRule type="duplicateValues" dxfId="504" priority="360"/>
  </conditionalFormatting>
  <conditionalFormatting sqref="E68:E70">
    <cfRule type="duplicateValues" dxfId="503" priority="358"/>
  </conditionalFormatting>
  <conditionalFormatting sqref="E68:E70">
    <cfRule type="duplicateValues" dxfId="502" priority="355"/>
    <cfRule type="duplicateValues" dxfId="501" priority="356"/>
    <cfRule type="duplicateValues" dxfId="500" priority="357"/>
  </conditionalFormatting>
  <conditionalFormatting sqref="E68:E70">
    <cfRule type="duplicateValues" dxfId="499" priority="352"/>
    <cfRule type="duplicateValues" dxfId="498" priority="353"/>
    <cfRule type="duplicateValues" dxfId="497" priority="354"/>
  </conditionalFormatting>
  <conditionalFormatting sqref="E68:E70">
    <cfRule type="duplicateValues" dxfId="496" priority="351"/>
  </conditionalFormatting>
  <conditionalFormatting sqref="E68:E70">
    <cfRule type="duplicateValues" dxfId="495" priority="350"/>
  </conditionalFormatting>
  <conditionalFormatting sqref="E68:E70">
    <cfRule type="duplicateValues" dxfId="494" priority="349"/>
  </conditionalFormatting>
  <conditionalFormatting sqref="E68:E70">
    <cfRule type="duplicateValues" dxfId="493" priority="347"/>
    <cfRule type="duplicateValues" dxfId="492" priority="348"/>
  </conditionalFormatting>
  <conditionalFormatting sqref="E68:E70">
    <cfRule type="duplicateValues" dxfId="491" priority="346"/>
  </conditionalFormatting>
  <conditionalFormatting sqref="E68:E70">
    <cfRule type="duplicateValues" dxfId="490" priority="345"/>
  </conditionalFormatting>
  <conditionalFormatting sqref="E68:E70">
    <cfRule type="duplicateValues" dxfId="489" priority="344"/>
  </conditionalFormatting>
  <conditionalFormatting sqref="B68:B70">
    <cfRule type="duplicateValues" dxfId="488" priority="343"/>
  </conditionalFormatting>
  <conditionalFormatting sqref="E68:E70">
    <cfRule type="duplicateValues" dxfId="487" priority="342"/>
  </conditionalFormatting>
  <conditionalFormatting sqref="B68:B70">
    <cfRule type="duplicateValues" dxfId="486" priority="341"/>
  </conditionalFormatting>
  <conditionalFormatting sqref="B68:B70">
    <cfRule type="duplicateValues" dxfId="485" priority="338"/>
    <cfRule type="duplicateValues" dxfId="484" priority="339"/>
    <cfRule type="duplicateValues" dxfId="483" priority="340"/>
  </conditionalFormatting>
  <conditionalFormatting sqref="B68:B70">
    <cfRule type="duplicateValues" dxfId="482" priority="336"/>
    <cfRule type="duplicateValues" dxfId="481" priority="337"/>
  </conditionalFormatting>
  <conditionalFormatting sqref="E68:E70">
    <cfRule type="duplicateValues" dxfId="480" priority="335"/>
  </conditionalFormatting>
  <conditionalFormatting sqref="E68:E70">
    <cfRule type="duplicateValues" dxfId="479" priority="332"/>
    <cfRule type="duplicateValues" dxfId="478" priority="333"/>
    <cfRule type="duplicateValues" dxfId="477" priority="334"/>
  </conditionalFormatting>
  <conditionalFormatting sqref="E68:E70">
    <cfRule type="duplicateValues" dxfId="476" priority="331"/>
  </conditionalFormatting>
  <conditionalFormatting sqref="B71">
    <cfRule type="duplicateValues" dxfId="475" priority="330"/>
  </conditionalFormatting>
  <conditionalFormatting sqref="B71">
    <cfRule type="duplicateValues" dxfId="474" priority="329"/>
  </conditionalFormatting>
  <conditionalFormatting sqref="B71">
    <cfRule type="duplicateValues" dxfId="473" priority="326"/>
    <cfRule type="duplicateValues" dxfId="472" priority="327"/>
    <cfRule type="duplicateValues" dxfId="471" priority="328"/>
  </conditionalFormatting>
  <conditionalFormatting sqref="B71">
    <cfRule type="duplicateValues" dxfId="470" priority="324"/>
    <cfRule type="duplicateValues" dxfId="469" priority="325"/>
  </conditionalFormatting>
  <conditionalFormatting sqref="B71">
    <cfRule type="duplicateValues" dxfId="468" priority="321"/>
    <cfRule type="duplicateValues" dxfId="467" priority="322"/>
    <cfRule type="duplicateValues" dxfId="466" priority="323"/>
  </conditionalFormatting>
  <conditionalFormatting sqref="E71">
    <cfRule type="duplicateValues" dxfId="465" priority="320"/>
  </conditionalFormatting>
  <conditionalFormatting sqref="E71">
    <cfRule type="duplicateValues" dxfId="464" priority="318"/>
    <cfRule type="duplicateValues" dxfId="463" priority="319"/>
  </conditionalFormatting>
  <conditionalFormatting sqref="E71">
    <cfRule type="duplicateValues" dxfId="462" priority="316"/>
    <cfRule type="duplicateValues" dxfId="461" priority="317"/>
  </conditionalFormatting>
  <conditionalFormatting sqref="E71">
    <cfRule type="duplicateValues" dxfId="460" priority="315"/>
  </conditionalFormatting>
  <conditionalFormatting sqref="E71">
    <cfRule type="duplicateValues" dxfId="459" priority="312"/>
    <cfRule type="duplicateValues" dxfId="458" priority="313"/>
    <cfRule type="duplicateValues" dxfId="457" priority="314"/>
  </conditionalFormatting>
  <conditionalFormatting sqref="E71">
    <cfRule type="duplicateValues" dxfId="456" priority="309"/>
    <cfRule type="duplicateValues" dxfId="455" priority="310"/>
    <cfRule type="duplicateValues" dxfId="454" priority="311"/>
  </conditionalFormatting>
  <conditionalFormatting sqref="E71">
    <cfRule type="duplicateValues" dxfId="453" priority="308"/>
  </conditionalFormatting>
  <conditionalFormatting sqref="E71">
    <cfRule type="duplicateValues" dxfId="452" priority="307"/>
  </conditionalFormatting>
  <conditionalFormatting sqref="E71">
    <cfRule type="duplicateValues" dxfId="451" priority="306"/>
  </conditionalFormatting>
  <conditionalFormatting sqref="E71">
    <cfRule type="duplicateValues" dxfId="450" priority="304"/>
    <cfRule type="duplicateValues" dxfId="449" priority="305"/>
  </conditionalFormatting>
  <conditionalFormatting sqref="E71">
    <cfRule type="duplicateValues" dxfId="448" priority="303"/>
  </conditionalFormatting>
  <conditionalFormatting sqref="E71">
    <cfRule type="duplicateValues" dxfId="447" priority="302"/>
  </conditionalFormatting>
  <conditionalFormatting sqref="E71">
    <cfRule type="duplicateValues" dxfId="446" priority="301"/>
  </conditionalFormatting>
  <conditionalFormatting sqref="B71">
    <cfRule type="duplicateValues" dxfId="445" priority="300"/>
  </conditionalFormatting>
  <conditionalFormatting sqref="E71">
    <cfRule type="duplicateValues" dxfId="444" priority="299"/>
  </conditionalFormatting>
  <conditionalFormatting sqref="B71">
    <cfRule type="duplicateValues" dxfId="443" priority="298"/>
  </conditionalFormatting>
  <conditionalFormatting sqref="B71">
    <cfRule type="duplicateValues" dxfId="442" priority="295"/>
    <cfRule type="duplicateValues" dxfId="441" priority="296"/>
    <cfRule type="duplicateValues" dxfId="440" priority="297"/>
  </conditionalFormatting>
  <conditionalFormatting sqref="B71">
    <cfRule type="duplicateValues" dxfId="439" priority="293"/>
    <cfRule type="duplicateValues" dxfId="438" priority="294"/>
  </conditionalFormatting>
  <conditionalFormatting sqref="E71">
    <cfRule type="duplicateValues" dxfId="437" priority="292"/>
  </conditionalFormatting>
  <conditionalFormatting sqref="E71">
    <cfRule type="duplicateValues" dxfId="436" priority="289"/>
    <cfRule type="duplicateValues" dxfId="435" priority="290"/>
    <cfRule type="duplicateValues" dxfId="434" priority="291"/>
  </conditionalFormatting>
  <conditionalFormatting sqref="E71">
    <cfRule type="duplicateValues" dxfId="433" priority="288"/>
  </conditionalFormatting>
  <conditionalFormatting sqref="E1:E71 E107:E1048576">
    <cfRule type="duplicateValues" dxfId="432" priority="287"/>
  </conditionalFormatting>
  <conditionalFormatting sqref="B1:B71 B107:B1048576">
    <cfRule type="duplicateValues" dxfId="431" priority="286"/>
  </conditionalFormatting>
  <conditionalFormatting sqref="B72">
    <cfRule type="duplicateValues" dxfId="430" priority="285"/>
  </conditionalFormatting>
  <conditionalFormatting sqref="B72">
    <cfRule type="duplicateValues" dxfId="429" priority="284"/>
  </conditionalFormatting>
  <conditionalFormatting sqref="B72">
    <cfRule type="duplicateValues" dxfId="428" priority="281"/>
    <cfRule type="duplicateValues" dxfId="427" priority="282"/>
    <cfRule type="duplicateValues" dxfId="426" priority="283"/>
  </conditionalFormatting>
  <conditionalFormatting sqref="B72">
    <cfRule type="duplicateValues" dxfId="425" priority="279"/>
    <cfRule type="duplicateValues" dxfId="424" priority="280"/>
  </conditionalFormatting>
  <conditionalFormatting sqref="B72">
    <cfRule type="duplicateValues" dxfId="423" priority="276"/>
    <cfRule type="duplicateValues" dxfId="422" priority="277"/>
    <cfRule type="duplicateValues" dxfId="421" priority="278"/>
  </conditionalFormatting>
  <conditionalFormatting sqref="E72">
    <cfRule type="duplicateValues" dxfId="420" priority="275"/>
  </conditionalFormatting>
  <conditionalFormatting sqref="E72">
    <cfRule type="duplicateValues" dxfId="419" priority="273"/>
    <cfRule type="duplicateValues" dxfId="418" priority="274"/>
  </conditionalFormatting>
  <conditionalFormatting sqref="E72">
    <cfRule type="duplicateValues" dxfId="417" priority="271"/>
    <cfRule type="duplicateValues" dxfId="416" priority="272"/>
  </conditionalFormatting>
  <conditionalFormatting sqref="E72">
    <cfRule type="duplicateValues" dxfId="415" priority="270"/>
  </conditionalFormatting>
  <conditionalFormatting sqref="E72">
    <cfRule type="duplicateValues" dxfId="414" priority="267"/>
    <cfRule type="duplicateValues" dxfId="413" priority="268"/>
    <cfRule type="duplicateValues" dxfId="412" priority="269"/>
  </conditionalFormatting>
  <conditionalFormatting sqref="E72">
    <cfRule type="duplicateValues" dxfId="411" priority="264"/>
    <cfRule type="duplicateValues" dxfId="410" priority="265"/>
    <cfRule type="duplicateValues" dxfId="409" priority="266"/>
  </conditionalFormatting>
  <conditionalFormatting sqref="E72">
    <cfRule type="duplicateValues" dxfId="408" priority="263"/>
  </conditionalFormatting>
  <conditionalFormatting sqref="E72">
    <cfRule type="duplicateValues" dxfId="407" priority="262"/>
  </conditionalFormatting>
  <conditionalFormatting sqref="E72">
    <cfRule type="duplicateValues" dxfId="406" priority="261"/>
  </conditionalFormatting>
  <conditionalFormatting sqref="E72">
    <cfRule type="duplicateValues" dxfId="405" priority="259"/>
    <cfRule type="duplicateValues" dxfId="404" priority="260"/>
  </conditionalFormatting>
  <conditionalFormatting sqref="E72">
    <cfRule type="duplicateValues" dxfId="403" priority="258"/>
  </conditionalFormatting>
  <conditionalFormatting sqref="E72">
    <cfRule type="duplicateValues" dxfId="402" priority="257"/>
  </conditionalFormatting>
  <conditionalFormatting sqref="E72">
    <cfRule type="duplicateValues" dxfId="401" priority="256"/>
  </conditionalFormatting>
  <conditionalFormatting sqref="B72">
    <cfRule type="duplicateValues" dxfId="400" priority="255"/>
  </conditionalFormatting>
  <conditionalFormatting sqref="E72">
    <cfRule type="duplicateValues" dxfId="399" priority="254"/>
  </conditionalFormatting>
  <conditionalFormatting sqref="B72">
    <cfRule type="duplicateValues" dxfId="398" priority="253"/>
  </conditionalFormatting>
  <conditionalFormatting sqref="B72">
    <cfRule type="duplicateValues" dxfId="397" priority="250"/>
    <cfRule type="duplicateValues" dxfId="396" priority="251"/>
    <cfRule type="duplicateValues" dxfId="395" priority="252"/>
  </conditionalFormatting>
  <conditionalFormatting sqref="B72">
    <cfRule type="duplicateValues" dxfId="394" priority="248"/>
    <cfRule type="duplicateValues" dxfId="393" priority="249"/>
  </conditionalFormatting>
  <conditionalFormatting sqref="E72">
    <cfRule type="duplicateValues" dxfId="392" priority="247"/>
  </conditionalFormatting>
  <conditionalFormatting sqref="E72">
    <cfRule type="duplicateValues" dxfId="391" priority="244"/>
    <cfRule type="duplicateValues" dxfId="390" priority="245"/>
    <cfRule type="duplicateValues" dxfId="389" priority="246"/>
  </conditionalFormatting>
  <conditionalFormatting sqref="E72">
    <cfRule type="duplicateValues" dxfId="388" priority="243"/>
  </conditionalFormatting>
  <conditionalFormatting sqref="E72">
    <cfRule type="duplicateValues" dxfId="387" priority="242"/>
  </conditionalFormatting>
  <conditionalFormatting sqref="B72">
    <cfRule type="duplicateValues" dxfId="386" priority="241"/>
  </conditionalFormatting>
  <conditionalFormatting sqref="B73">
    <cfRule type="duplicateValues" dxfId="385" priority="240"/>
  </conditionalFormatting>
  <conditionalFormatting sqref="B73">
    <cfRule type="duplicateValues" dxfId="384" priority="239"/>
  </conditionalFormatting>
  <conditionalFormatting sqref="B73">
    <cfRule type="duplicateValues" dxfId="383" priority="236"/>
    <cfRule type="duplicateValues" dxfId="382" priority="237"/>
    <cfRule type="duplicateValues" dxfId="381" priority="238"/>
  </conditionalFormatting>
  <conditionalFormatting sqref="B73">
    <cfRule type="duplicateValues" dxfId="380" priority="234"/>
    <cfRule type="duplicateValues" dxfId="379" priority="235"/>
  </conditionalFormatting>
  <conditionalFormatting sqref="B73">
    <cfRule type="duplicateValues" dxfId="378" priority="231"/>
    <cfRule type="duplicateValues" dxfId="377" priority="232"/>
    <cfRule type="duplicateValues" dxfId="376" priority="233"/>
  </conditionalFormatting>
  <conditionalFormatting sqref="E73">
    <cfRule type="duplicateValues" dxfId="375" priority="230"/>
  </conditionalFormatting>
  <conditionalFormatting sqref="E73">
    <cfRule type="duplicateValues" dxfId="374" priority="228"/>
    <cfRule type="duplicateValues" dxfId="373" priority="229"/>
  </conditionalFormatting>
  <conditionalFormatting sqref="E73">
    <cfRule type="duplicateValues" dxfId="372" priority="226"/>
    <cfRule type="duplicateValues" dxfId="371" priority="227"/>
  </conditionalFormatting>
  <conditionalFormatting sqref="E73">
    <cfRule type="duplicateValues" dxfId="370" priority="225"/>
  </conditionalFormatting>
  <conditionalFormatting sqref="E73">
    <cfRule type="duplicateValues" dxfId="369" priority="222"/>
    <cfRule type="duplicateValues" dxfId="368" priority="223"/>
    <cfRule type="duplicateValues" dxfId="367" priority="224"/>
  </conditionalFormatting>
  <conditionalFormatting sqref="E73">
    <cfRule type="duplicateValues" dxfId="366" priority="219"/>
    <cfRule type="duplicateValues" dxfId="365" priority="220"/>
    <cfRule type="duplicateValues" dxfId="364" priority="221"/>
  </conditionalFormatting>
  <conditionalFormatting sqref="E73">
    <cfRule type="duplicateValues" dxfId="363" priority="218"/>
  </conditionalFormatting>
  <conditionalFormatting sqref="E73">
    <cfRule type="duplicateValues" dxfId="362" priority="217"/>
  </conditionalFormatting>
  <conditionalFormatting sqref="E73">
    <cfRule type="duplicateValues" dxfId="361" priority="216"/>
  </conditionalFormatting>
  <conditionalFormatting sqref="E73">
    <cfRule type="duplicateValues" dxfId="360" priority="214"/>
    <cfRule type="duplicateValues" dxfId="359" priority="215"/>
  </conditionalFormatting>
  <conditionalFormatting sqref="E73">
    <cfRule type="duplicateValues" dxfId="358" priority="213"/>
  </conditionalFormatting>
  <conditionalFormatting sqref="E73">
    <cfRule type="duplicateValues" dxfId="357" priority="212"/>
  </conditionalFormatting>
  <conditionalFormatting sqref="E73">
    <cfRule type="duplicateValues" dxfId="356" priority="211"/>
  </conditionalFormatting>
  <conditionalFormatting sqref="B73">
    <cfRule type="duplicateValues" dxfId="355" priority="210"/>
  </conditionalFormatting>
  <conditionalFormatting sqref="E73">
    <cfRule type="duplicateValues" dxfId="354" priority="209"/>
  </conditionalFormatting>
  <conditionalFormatting sqref="B73">
    <cfRule type="duplicateValues" dxfId="353" priority="208"/>
  </conditionalFormatting>
  <conditionalFormatting sqref="B73">
    <cfRule type="duplicateValues" dxfId="352" priority="205"/>
    <cfRule type="duplicateValues" dxfId="351" priority="206"/>
    <cfRule type="duplicateValues" dxfId="350" priority="207"/>
  </conditionalFormatting>
  <conditionalFormatting sqref="B73">
    <cfRule type="duplicateValues" dxfId="349" priority="203"/>
    <cfRule type="duplicateValues" dxfId="348" priority="204"/>
  </conditionalFormatting>
  <conditionalFormatting sqref="E73">
    <cfRule type="duplicateValues" dxfId="347" priority="202"/>
  </conditionalFormatting>
  <conditionalFormatting sqref="E73">
    <cfRule type="duplicateValues" dxfId="346" priority="199"/>
    <cfRule type="duplicateValues" dxfId="345" priority="200"/>
    <cfRule type="duplicateValues" dxfId="344" priority="201"/>
  </conditionalFormatting>
  <conditionalFormatting sqref="E73">
    <cfRule type="duplicateValues" dxfId="343" priority="198"/>
  </conditionalFormatting>
  <conditionalFormatting sqref="E73">
    <cfRule type="duplicateValues" dxfId="342" priority="197"/>
  </conditionalFormatting>
  <conditionalFormatting sqref="B73">
    <cfRule type="duplicateValues" dxfId="341" priority="196"/>
  </conditionalFormatting>
  <conditionalFormatting sqref="B101:B103">
    <cfRule type="duplicateValues" dxfId="340" priority="150"/>
  </conditionalFormatting>
  <conditionalFormatting sqref="B101:B103">
    <cfRule type="duplicateValues" dxfId="339" priority="149"/>
  </conditionalFormatting>
  <conditionalFormatting sqref="B101:B103">
    <cfRule type="duplicateValues" dxfId="338" priority="146"/>
    <cfRule type="duplicateValues" dxfId="337" priority="147"/>
    <cfRule type="duplicateValues" dxfId="336" priority="148"/>
  </conditionalFormatting>
  <conditionalFormatting sqref="B101:B103">
    <cfRule type="duplicateValues" dxfId="335" priority="144"/>
    <cfRule type="duplicateValues" dxfId="334" priority="145"/>
  </conditionalFormatting>
  <conditionalFormatting sqref="B101:B103">
    <cfRule type="duplicateValues" dxfId="333" priority="141"/>
    <cfRule type="duplicateValues" dxfId="332" priority="142"/>
    <cfRule type="duplicateValues" dxfId="331" priority="143"/>
  </conditionalFormatting>
  <conditionalFormatting sqref="E101:E103">
    <cfRule type="duplicateValues" dxfId="330" priority="140"/>
  </conditionalFormatting>
  <conditionalFormatting sqref="E101:E103">
    <cfRule type="duplicateValues" dxfId="329" priority="138"/>
    <cfRule type="duplicateValues" dxfId="328" priority="139"/>
  </conditionalFormatting>
  <conditionalFormatting sqref="E101:E103">
    <cfRule type="duplicateValues" dxfId="327" priority="136"/>
    <cfRule type="duplicateValues" dxfId="326" priority="137"/>
  </conditionalFormatting>
  <conditionalFormatting sqref="E101:E103">
    <cfRule type="duplicateValues" dxfId="325" priority="135"/>
  </conditionalFormatting>
  <conditionalFormatting sqref="E101:E103">
    <cfRule type="duplicateValues" dxfId="324" priority="132"/>
    <cfRule type="duplicateValues" dxfId="323" priority="133"/>
    <cfRule type="duplicateValues" dxfId="322" priority="134"/>
  </conditionalFormatting>
  <conditionalFormatting sqref="E101:E103">
    <cfRule type="duplicateValues" dxfId="321" priority="129"/>
    <cfRule type="duplicateValues" dxfId="320" priority="130"/>
    <cfRule type="duplicateValues" dxfId="319" priority="131"/>
  </conditionalFormatting>
  <conditionalFormatting sqref="E101:E103">
    <cfRule type="duplicateValues" dxfId="318" priority="128"/>
  </conditionalFormatting>
  <conditionalFormatting sqref="E101:E103">
    <cfRule type="duplicateValues" dxfId="317" priority="127"/>
  </conditionalFormatting>
  <conditionalFormatting sqref="E101:E103">
    <cfRule type="duplicateValues" dxfId="316" priority="126"/>
  </conditionalFormatting>
  <conditionalFormatting sqref="E101:E103">
    <cfRule type="duplicateValues" dxfId="315" priority="124"/>
    <cfRule type="duplicateValues" dxfId="314" priority="125"/>
  </conditionalFormatting>
  <conditionalFormatting sqref="E101:E103">
    <cfRule type="duplicateValues" dxfId="313" priority="123"/>
  </conditionalFormatting>
  <conditionalFormatting sqref="E101:E103">
    <cfRule type="duplicateValues" dxfId="312" priority="122"/>
  </conditionalFormatting>
  <conditionalFormatting sqref="E101:E103">
    <cfRule type="duplicateValues" dxfId="311" priority="121"/>
  </conditionalFormatting>
  <conditionalFormatting sqref="B101:B103">
    <cfRule type="duplicateValues" dxfId="310" priority="120"/>
  </conditionalFormatting>
  <conditionalFormatting sqref="E101:E103">
    <cfRule type="duplicateValues" dxfId="309" priority="119"/>
  </conditionalFormatting>
  <conditionalFormatting sqref="B101:B103">
    <cfRule type="duplicateValues" dxfId="308" priority="118"/>
  </conditionalFormatting>
  <conditionalFormatting sqref="B101:B103">
    <cfRule type="duplicateValues" dxfId="307" priority="115"/>
    <cfRule type="duplicateValues" dxfId="306" priority="116"/>
    <cfRule type="duplicateValues" dxfId="305" priority="117"/>
  </conditionalFormatting>
  <conditionalFormatting sqref="B101:B103">
    <cfRule type="duplicateValues" dxfId="304" priority="113"/>
    <cfRule type="duplicateValues" dxfId="303" priority="114"/>
  </conditionalFormatting>
  <conditionalFormatting sqref="E101:E103">
    <cfRule type="duplicateValues" dxfId="302" priority="112"/>
  </conditionalFormatting>
  <conditionalFormatting sqref="E101:E103">
    <cfRule type="duplicateValues" dxfId="301" priority="109"/>
    <cfRule type="duplicateValues" dxfId="300" priority="110"/>
    <cfRule type="duplicateValues" dxfId="299" priority="111"/>
  </conditionalFormatting>
  <conditionalFormatting sqref="E101:E103">
    <cfRule type="duplicateValues" dxfId="298" priority="108"/>
  </conditionalFormatting>
  <conditionalFormatting sqref="E101:E103">
    <cfRule type="duplicateValues" dxfId="297" priority="107"/>
  </conditionalFormatting>
  <conditionalFormatting sqref="B101:B103">
    <cfRule type="duplicateValues" dxfId="296" priority="106"/>
  </conditionalFormatting>
  <conditionalFormatting sqref="B104:B105">
    <cfRule type="duplicateValues" dxfId="295" priority="105"/>
  </conditionalFormatting>
  <conditionalFormatting sqref="B104:B105">
    <cfRule type="duplicateValues" dxfId="294" priority="104"/>
  </conditionalFormatting>
  <conditionalFormatting sqref="B104:B105">
    <cfRule type="duplicateValues" dxfId="293" priority="101"/>
    <cfRule type="duplicateValues" dxfId="292" priority="102"/>
    <cfRule type="duplicateValues" dxfId="291" priority="103"/>
  </conditionalFormatting>
  <conditionalFormatting sqref="B104:B105">
    <cfRule type="duplicateValues" dxfId="290" priority="99"/>
    <cfRule type="duplicateValues" dxfId="289" priority="100"/>
  </conditionalFormatting>
  <conditionalFormatting sqref="B104:B105">
    <cfRule type="duplicateValues" dxfId="288" priority="96"/>
    <cfRule type="duplicateValues" dxfId="287" priority="97"/>
    <cfRule type="duplicateValues" dxfId="286" priority="98"/>
  </conditionalFormatting>
  <conditionalFormatting sqref="E104:E105">
    <cfRule type="duplicateValues" dxfId="285" priority="95"/>
  </conditionalFormatting>
  <conditionalFormatting sqref="E104:E105">
    <cfRule type="duplicateValues" dxfId="284" priority="93"/>
    <cfRule type="duplicateValues" dxfId="283" priority="94"/>
  </conditionalFormatting>
  <conditionalFormatting sqref="E104:E105">
    <cfRule type="duplicateValues" dxfId="282" priority="91"/>
    <cfRule type="duplicateValues" dxfId="281" priority="92"/>
  </conditionalFormatting>
  <conditionalFormatting sqref="E104:E105">
    <cfRule type="duplicateValues" dxfId="280" priority="90"/>
  </conditionalFormatting>
  <conditionalFormatting sqref="E104:E105">
    <cfRule type="duplicateValues" dxfId="279" priority="87"/>
    <cfRule type="duplicateValues" dxfId="278" priority="88"/>
    <cfRule type="duplicateValues" dxfId="277" priority="89"/>
  </conditionalFormatting>
  <conditionalFormatting sqref="E104:E105">
    <cfRule type="duplicateValues" dxfId="276" priority="84"/>
    <cfRule type="duplicateValues" dxfId="275" priority="85"/>
    <cfRule type="duplicateValues" dxfId="274" priority="86"/>
  </conditionalFormatting>
  <conditionalFormatting sqref="E104:E105">
    <cfRule type="duplicateValues" dxfId="273" priority="83"/>
  </conditionalFormatting>
  <conditionalFormatting sqref="E104:E105">
    <cfRule type="duplicateValues" dxfId="272" priority="82"/>
  </conditionalFormatting>
  <conditionalFormatting sqref="E104:E105">
    <cfRule type="duplicateValues" dxfId="271" priority="81"/>
  </conditionalFormatting>
  <conditionalFormatting sqref="E104:E105">
    <cfRule type="duplicateValues" dxfId="270" priority="79"/>
    <cfRule type="duplicateValues" dxfId="269" priority="80"/>
  </conditionalFormatting>
  <conditionalFormatting sqref="E104:E105">
    <cfRule type="duplicateValues" dxfId="268" priority="78"/>
  </conditionalFormatting>
  <conditionalFormatting sqref="E104:E105">
    <cfRule type="duplicateValues" dxfId="267" priority="77"/>
  </conditionalFormatting>
  <conditionalFormatting sqref="E104:E105">
    <cfRule type="duplicateValues" dxfId="266" priority="76"/>
  </conditionalFormatting>
  <conditionalFormatting sqref="B104:B105">
    <cfRule type="duplicateValues" dxfId="265" priority="75"/>
  </conditionalFormatting>
  <conditionalFormatting sqref="E104:E105">
    <cfRule type="duplicateValues" dxfId="264" priority="74"/>
  </conditionalFormatting>
  <conditionalFormatting sqref="B104:B105">
    <cfRule type="duplicateValues" dxfId="263" priority="73"/>
  </conditionalFormatting>
  <conditionalFormatting sqref="B104:B105">
    <cfRule type="duplicateValues" dxfId="262" priority="70"/>
    <cfRule type="duplicateValues" dxfId="261" priority="71"/>
    <cfRule type="duplicateValues" dxfId="260" priority="72"/>
  </conditionalFormatting>
  <conditionalFormatting sqref="B104:B105">
    <cfRule type="duplicateValues" dxfId="259" priority="68"/>
    <cfRule type="duplicateValues" dxfId="258" priority="69"/>
  </conditionalFormatting>
  <conditionalFormatting sqref="E104:E105">
    <cfRule type="duplicateValues" dxfId="257" priority="67"/>
  </conditionalFormatting>
  <conditionalFormatting sqref="E104:E105">
    <cfRule type="duplicateValues" dxfId="256" priority="64"/>
    <cfRule type="duplicateValues" dxfId="255" priority="65"/>
    <cfRule type="duplicateValues" dxfId="254" priority="66"/>
  </conditionalFormatting>
  <conditionalFormatting sqref="E104:E105">
    <cfRule type="duplicateValues" dxfId="253" priority="63"/>
  </conditionalFormatting>
  <conditionalFormatting sqref="E104:E105">
    <cfRule type="duplicateValues" dxfId="252" priority="62"/>
  </conditionalFormatting>
  <conditionalFormatting sqref="B104:B105">
    <cfRule type="duplicateValues" dxfId="251" priority="61"/>
  </conditionalFormatting>
  <conditionalFormatting sqref="B106:B148">
    <cfRule type="duplicateValues" dxfId="250" priority="60"/>
  </conditionalFormatting>
  <conditionalFormatting sqref="B106:B148">
    <cfRule type="duplicateValues" dxfId="249" priority="59"/>
  </conditionalFormatting>
  <conditionalFormatting sqref="B106:B148">
    <cfRule type="duplicateValues" dxfId="248" priority="56"/>
    <cfRule type="duplicateValues" dxfId="247" priority="57"/>
    <cfRule type="duplicateValues" dxfId="246" priority="58"/>
  </conditionalFormatting>
  <conditionalFormatting sqref="B106:B148">
    <cfRule type="duplicateValues" dxfId="245" priority="54"/>
    <cfRule type="duplicateValues" dxfId="244" priority="55"/>
  </conditionalFormatting>
  <conditionalFormatting sqref="B106:B148">
    <cfRule type="duplicateValues" dxfId="243" priority="51"/>
    <cfRule type="duplicateValues" dxfId="242" priority="52"/>
    <cfRule type="duplicateValues" dxfId="241" priority="53"/>
  </conditionalFormatting>
  <conditionalFormatting sqref="E105:E148">
    <cfRule type="duplicateValues" dxfId="240" priority="50"/>
  </conditionalFormatting>
  <conditionalFormatting sqref="E105:E148">
    <cfRule type="duplicateValues" dxfId="239" priority="48"/>
    <cfRule type="duplicateValues" dxfId="238" priority="49"/>
  </conditionalFormatting>
  <conditionalFormatting sqref="E105:E148">
    <cfRule type="duplicateValues" dxfId="237" priority="46"/>
    <cfRule type="duplicateValues" dxfId="236" priority="47"/>
  </conditionalFormatting>
  <conditionalFormatting sqref="E105:E148">
    <cfRule type="duplicateValues" dxfId="235" priority="45"/>
  </conditionalFormatting>
  <conditionalFormatting sqref="E105:E148">
    <cfRule type="duplicateValues" dxfId="234" priority="42"/>
    <cfRule type="duplicateValues" dxfId="233" priority="43"/>
    <cfRule type="duplicateValues" dxfId="232" priority="44"/>
  </conditionalFormatting>
  <conditionalFormatting sqref="E105:E148">
    <cfRule type="duplicateValues" dxfId="231" priority="39"/>
    <cfRule type="duplicateValues" dxfId="230" priority="40"/>
    <cfRule type="duplicateValues" dxfId="229" priority="41"/>
  </conditionalFormatting>
  <conditionalFormatting sqref="E105:E148">
    <cfRule type="duplicateValues" dxfId="228" priority="38"/>
  </conditionalFormatting>
  <conditionalFormatting sqref="E105:E148">
    <cfRule type="duplicateValues" dxfId="227" priority="37"/>
  </conditionalFormatting>
  <conditionalFormatting sqref="E105:E148">
    <cfRule type="duplicateValues" dxfId="226" priority="36"/>
  </conditionalFormatting>
  <conditionalFormatting sqref="E105:E148">
    <cfRule type="duplicateValues" dxfId="225" priority="34"/>
    <cfRule type="duplicateValues" dxfId="224" priority="35"/>
  </conditionalFormatting>
  <conditionalFormatting sqref="E105:E148">
    <cfRule type="duplicateValues" dxfId="223" priority="33"/>
  </conditionalFormatting>
  <conditionalFormatting sqref="E105:E148">
    <cfRule type="duplicateValues" dxfId="222" priority="32"/>
  </conditionalFormatting>
  <conditionalFormatting sqref="E105:E148">
    <cfRule type="duplicateValues" dxfId="221" priority="31"/>
  </conditionalFormatting>
  <conditionalFormatting sqref="B106:B148">
    <cfRule type="duplicateValues" dxfId="220" priority="30"/>
  </conditionalFormatting>
  <conditionalFormatting sqref="E105:E148">
    <cfRule type="duplicateValues" dxfId="219" priority="29"/>
  </conditionalFormatting>
  <conditionalFormatting sqref="B106:B148">
    <cfRule type="duplicateValues" dxfId="218" priority="28"/>
  </conditionalFormatting>
  <conditionalFormatting sqref="B106:B148">
    <cfRule type="duplicateValues" dxfId="217" priority="25"/>
    <cfRule type="duplicateValues" dxfId="216" priority="26"/>
    <cfRule type="duplicateValues" dxfId="215" priority="27"/>
  </conditionalFormatting>
  <conditionalFormatting sqref="B106:B148">
    <cfRule type="duplicateValues" dxfId="214" priority="23"/>
    <cfRule type="duplicateValues" dxfId="213" priority="24"/>
  </conditionalFormatting>
  <conditionalFormatting sqref="E105:E148">
    <cfRule type="duplicateValues" dxfId="212" priority="22"/>
  </conditionalFormatting>
  <conditionalFormatting sqref="E105:E148">
    <cfRule type="duplicateValues" dxfId="211" priority="19"/>
    <cfRule type="duplicateValues" dxfId="210" priority="20"/>
    <cfRule type="duplicateValues" dxfId="209" priority="21"/>
  </conditionalFormatting>
  <conditionalFormatting sqref="E105:E148">
    <cfRule type="duplicateValues" dxfId="208" priority="18"/>
  </conditionalFormatting>
  <conditionalFormatting sqref="E105:E148">
    <cfRule type="duplicateValues" dxfId="207" priority="17"/>
  </conditionalFormatting>
  <conditionalFormatting sqref="B106:B148">
    <cfRule type="duplicateValues" dxfId="206" priority="16"/>
  </conditionalFormatting>
  <conditionalFormatting sqref="B17:B24">
    <cfRule type="duplicateValues" dxfId="205" priority="311365"/>
  </conditionalFormatting>
  <conditionalFormatting sqref="B17:B24">
    <cfRule type="duplicateValues" dxfId="204" priority="311367"/>
    <cfRule type="duplicateValues" dxfId="203" priority="311368"/>
    <cfRule type="duplicateValues" dxfId="202" priority="311369"/>
  </conditionalFormatting>
  <conditionalFormatting sqref="B17:B24">
    <cfRule type="duplicateValues" dxfId="201" priority="311373"/>
    <cfRule type="duplicateValues" dxfId="200" priority="311374"/>
  </conditionalFormatting>
  <conditionalFormatting sqref="E17:E24">
    <cfRule type="duplicateValues" dxfId="199" priority="311377"/>
  </conditionalFormatting>
  <conditionalFormatting sqref="E17:E24">
    <cfRule type="duplicateValues" dxfId="198" priority="311379"/>
    <cfRule type="duplicateValues" dxfId="197" priority="311380"/>
  </conditionalFormatting>
  <conditionalFormatting sqref="E17:E24">
    <cfRule type="duplicateValues" dxfId="196" priority="311383"/>
    <cfRule type="duplicateValues" dxfId="195" priority="311384"/>
    <cfRule type="duplicateValues" dxfId="194" priority="311385"/>
  </conditionalFormatting>
  <conditionalFormatting sqref="B9:B16">
    <cfRule type="duplicateValues" dxfId="193" priority="311482"/>
  </conditionalFormatting>
  <conditionalFormatting sqref="B9:B16">
    <cfRule type="duplicateValues" dxfId="192" priority="311484"/>
    <cfRule type="duplicateValues" dxfId="191" priority="311485"/>
    <cfRule type="duplicateValues" dxfId="190" priority="311486"/>
  </conditionalFormatting>
  <conditionalFormatting sqref="B9:B16">
    <cfRule type="duplicateValues" dxfId="189" priority="311490"/>
    <cfRule type="duplicateValues" dxfId="188" priority="311491"/>
  </conditionalFormatting>
  <conditionalFormatting sqref="E9:E16">
    <cfRule type="duplicateValues" dxfId="187" priority="311494"/>
  </conditionalFormatting>
  <conditionalFormatting sqref="E9:E16">
    <cfRule type="duplicateValues" dxfId="186" priority="311496"/>
    <cfRule type="duplicateValues" dxfId="185" priority="311497"/>
  </conditionalFormatting>
  <conditionalFormatting sqref="E9:E16">
    <cfRule type="duplicateValues" dxfId="184" priority="311500"/>
    <cfRule type="duplicateValues" dxfId="183" priority="311501"/>
    <cfRule type="duplicateValues" dxfId="182" priority="311502"/>
  </conditionalFormatting>
  <conditionalFormatting sqref="E31:E36">
    <cfRule type="duplicateValues" dxfId="181" priority="311617"/>
    <cfRule type="duplicateValues" dxfId="180" priority="311618"/>
    <cfRule type="duplicateValues" dxfId="179" priority="311619"/>
  </conditionalFormatting>
  <conditionalFormatting sqref="E31:E36">
    <cfRule type="duplicateValues" dxfId="178" priority="311623"/>
  </conditionalFormatting>
  <conditionalFormatting sqref="E39:E48">
    <cfRule type="duplicateValues" dxfId="177" priority="311678"/>
  </conditionalFormatting>
  <conditionalFormatting sqref="E39:E48">
    <cfRule type="duplicateValues" dxfId="176" priority="311679"/>
    <cfRule type="duplicateValues" dxfId="175" priority="311680"/>
    <cfRule type="duplicateValues" dxfId="174" priority="311681"/>
  </conditionalFormatting>
  <conditionalFormatting sqref="B39:B48">
    <cfRule type="duplicateValues" dxfId="173" priority="311682"/>
  </conditionalFormatting>
  <conditionalFormatting sqref="B39:B48">
    <cfRule type="duplicateValues" dxfId="172" priority="311683"/>
    <cfRule type="duplicateValues" dxfId="171" priority="311684"/>
    <cfRule type="duplicateValues" dxfId="170" priority="311685"/>
  </conditionalFormatting>
  <conditionalFormatting sqref="B39:B48">
    <cfRule type="duplicateValues" dxfId="169" priority="311686"/>
    <cfRule type="duplicateValues" dxfId="168" priority="311687"/>
  </conditionalFormatting>
  <conditionalFormatting sqref="B57:B65">
    <cfRule type="duplicateValues" dxfId="167" priority="311728"/>
  </conditionalFormatting>
  <conditionalFormatting sqref="B57:B65">
    <cfRule type="duplicateValues" dxfId="166" priority="311732"/>
    <cfRule type="duplicateValues" dxfId="165" priority="311733"/>
    <cfRule type="duplicateValues" dxfId="164" priority="311734"/>
  </conditionalFormatting>
  <conditionalFormatting sqref="B57:B65">
    <cfRule type="duplicateValues" dxfId="163" priority="311738"/>
    <cfRule type="duplicateValues" dxfId="162" priority="311739"/>
  </conditionalFormatting>
  <conditionalFormatting sqref="E57:E65">
    <cfRule type="duplicateValues" dxfId="161" priority="311748"/>
  </conditionalFormatting>
  <conditionalFormatting sqref="E57:E65">
    <cfRule type="duplicateValues" dxfId="160" priority="311750"/>
    <cfRule type="duplicateValues" dxfId="159" priority="311751"/>
  </conditionalFormatting>
  <conditionalFormatting sqref="E57:E65">
    <cfRule type="duplicateValues" dxfId="158" priority="311760"/>
    <cfRule type="duplicateValues" dxfId="157" priority="311761"/>
    <cfRule type="duplicateValues" dxfId="156" priority="311762"/>
  </conditionalFormatting>
  <conditionalFormatting sqref="E25:E28">
    <cfRule type="duplicateValues" dxfId="155" priority="311874"/>
  </conditionalFormatting>
  <conditionalFormatting sqref="E25:E29">
    <cfRule type="duplicateValues" dxfId="154" priority="311876"/>
    <cfRule type="duplicateValues" dxfId="153" priority="311877"/>
    <cfRule type="duplicateValues" dxfId="152" priority="311878"/>
  </conditionalFormatting>
  <conditionalFormatting sqref="E25:E36">
    <cfRule type="duplicateValues" dxfId="151" priority="311896"/>
  </conditionalFormatting>
  <conditionalFormatting sqref="B25:B36">
    <cfRule type="duplicateValues" dxfId="150" priority="311898"/>
  </conditionalFormatting>
  <conditionalFormatting sqref="B25:B36">
    <cfRule type="duplicateValues" dxfId="149" priority="311900"/>
    <cfRule type="duplicateValues" dxfId="148" priority="311901"/>
    <cfRule type="duplicateValues" dxfId="147" priority="311902"/>
  </conditionalFormatting>
  <conditionalFormatting sqref="B25:B36">
    <cfRule type="duplicateValues" dxfId="146" priority="311906"/>
    <cfRule type="duplicateValues" dxfId="145" priority="311907"/>
  </conditionalFormatting>
  <conditionalFormatting sqref="B74:B100">
    <cfRule type="duplicateValues" dxfId="144" priority="311950"/>
  </conditionalFormatting>
  <conditionalFormatting sqref="B74:B100">
    <cfRule type="duplicateValues" dxfId="143" priority="311952"/>
    <cfRule type="duplicateValues" dxfId="142" priority="311953"/>
    <cfRule type="duplicateValues" dxfId="141" priority="311954"/>
  </conditionalFormatting>
  <conditionalFormatting sqref="B74:B100">
    <cfRule type="duplicateValues" dxfId="140" priority="311958"/>
    <cfRule type="duplicateValues" dxfId="139" priority="311959"/>
  </conditionalFormatting>
  <conditionalFormatting sqref="E74:E100">
    <cfRule type="duplicateValues" dxfId="138" priority="311962"/>
  </conditionalFormatting>
  <conditionalFormatting sqref="E74:E100">
    <cfRule type="duplicateValues" dxfId="137" priority="311964"/>
    <cfRule type="duplicateValues" dxfId="136" priority="311965"/>
  </conditionalFormatting>
  <conditionalFormatting sqref="E74:E100">
    <cfRule type="duplicateValues" dxfId="135" priority="311968"/>
    <cfRule type="duplicateValues" dxfId="134" priority="311969"/>
    <cfRule type="duplicateValues" dxfId="133" priority="311970"/>
  </conditionalFormatting>
  <conditionalFormatting sqref="E136">
    <cfRule type="duplicateValues" dxfId="14" priority="1"/>
  </conditionalFormatting>
  <conditionalFormatting sqref="E136:E148">
    <cfRule type="duplicateValues" dxfId="13" priority="2"/>
  </conditionalFormatting>
  <conditionalFormatting sqref="E136">
    <cfRule type="duplicateValues" dxfId="12" priority="3"/>
  </conditionalFormatting>
  <conditionalFormatting sqref="E136">
    <cfRule type="duplicateValues" dxfId="11" priority="4"/>
  </conditionalFormatting>
  <conditionalFormatting sqref="E136">
    <cfRule type="duplicateValues" dxfId="10" priority="5"/>
    <cfRule type="duplicateValues" dxfId="9" priority="6"/>
    <cfRule type="duplicateValues" dxfId="8" priority="7"/>
  </conditionalFormatting>
  <conditionalFormatting sqref="E136">
    <cfRule type="duplicateValues" dxfId="7" priority="8"/>
  </conditionalFormatting>
  <conditionalFormatting sqref="E136">
    <cfRule type="duplicateValues" dxfId="6" priority="9"/>
    <cfRule type="duplicateValues" dxfId="5" priority="10"/>
    <cfRule type="duplicateValues" dxfId="4" priority="11"/>
  </conditionalFormatting>
  <conditionalFormatting sqref="E137:E148">
    <cfRule type="duplicateValues" dxfId="3" priority="12"/>
    <cfRule type="duplicateValues" dxfId="2" priority="13"/>
    <cfRule type="duplicateValues" dxfId="1" priority="14"/>
  </conditionalFormatting>
  <conditionalFormatting sqref="E137:E148">
    <cfRule type="duplicateValues" dxfId="0" priority="15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7" t="s">
        <v>0</v>
      </c>
      <c r="B1" s="15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9" t="s">
        <v>8</v>
      </c>
      <c r="B9" s="160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1" t="s">
        <v>9</v>
      </c>
      <c r="B14" s="16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opLeftCell="A70" zoomScaleNormal="100" workbookViewId="0">
      <selection activeCell="A4" sqref="A4"/>
    </sheetView>
  </sheetViews>
  <sheetFormatPr baseColWidth="10" defaultColWidth="52.7109375" defaultRowHeight="15" x14ac:dyDescent="0.25"/>
  <cols>
    <col min="1" max="1" width="25.7109375" style="88" bestFit="1" customWidth="1"/>
    <col min="2" max="2" width="17.7109375" style="88" bestFit="1" customWidth="1"/>
    <col min="3" max="4" width="52.7109375" style="88"/>
    <col min="5" max="5" width="13" style="88" bestFit="1" customWidth="1"/>
    <col min="6" max="16384" width="52.7109375" style="88"/>
  </cols>
  <sheetData>
    <row r="1" spans="1:5" ht="25.5" x14ac:dyDescent="0.25">
      <c r="A1" s="138" t="s">
        <v>2479</v>
      </c>
      <c r="B1" s="139"/>
      <c r="C1" s="139"/>
      <c r="D1" s="139"/>
      <c r="E1" s="140"/>
    </row>
    <row r="2" spans="1:5" ht="22.5" customHeight="1" thickBot="1" x14ac:dyDescent="0.3">
      <c r="A2" s="89"/>
      <c r="B2" s="122"/>
      <c r="C2" s="90"/>
      <c r="D2" s="91"/>
      <c r="E2" s="92"/>
    </row>
    <row r="3" spans="1:5" ht="22.5" customHeight="1" thickBot="1" x14ac:dyDescent="0.3">
      <c r="A3" s="93" t="s">
        <v>2423</v>
      </c>
      <c r="B3" s="121">
        <v>44531.25</v>
      </c>
      <c r="C3" s="94"/>
      <c r="D3" s="95"/>
      <c r="E3" s="96"/>
    </row>
    <row r="4" spans="1:5" ht="25.5" customHeight="1" thickBot="1" x14ac:dyDescent="0.3">
      <c r="A4" s="93" t="s">
        <v>2424</v>
      </c>
      <c r="B4" s="121">
        <v>44531.708333333336</v>
      </c>
      <c r="C4" s="94"/>
      <c r="D4" s="95"/>
      <c r="E4" s="96"/>
    </row>
    <row r="5" spans="1:5" ht="18.75" thickBot="1" x14ac:dyDescent="0.3">
      <c r="A5" s="97"/>
      <c r="B5" s="123"/>
      <c r="C5" s="98"/>
      <c r="D5" s="99"/>
      <c r="E5" s="100"/>
    </row>
    <row r="6" spans="1:5" ht="18.75" thickBot="1" x14ac:dyDescent="0.3">
      <c r="A6" s="141" t="s">
        <v>2425</v>
      </c>
      <c r="B6" s="142"/>
      <c r="C6" s="142"/>
      <c r="D6" s="142"/>
      <c r="E6" s="143"/>
    </row>
    <row r="7" spans="1:5" ht="18" x14ac:dyDescent="0.25">
      <c r="A7" s="101" t="s">
        <v>15</v>
      </c>
      <c r="B7" s="101" t="s">
        <v>2426</v>
      </c>
      <c r="C7" s="102" t="s">
        <v>46</v>
      </c>
      <c r="D7" s="102" t="s">
        <v>2433</v>
      </c>
      <c r="E7" s="102" t="s">
        <v>2427</v>
      </c>
    </row>
    <row r="8" spans="1:5" ht="18" x14ac:dyDescent="0.25">
      <c r="A8" s="110" t="str">
        <f>VLOOKUP(B8,'[1]LISTADO ATM'!$A$2:$C$817,3,0)</f>
        <v>SUR</v>
      </c>
      <c r="B8" s="110">
        <v>6</v>
      </c>
      <c r="C8" s="110" t="str">
        <f>VLOOKUP(B8,'[1]LISTADO ATM'!$A$2:$B$816,2,0)</f>
        <v xml:space="preserve">ATM Plaza WAO San Juan </v>
      </c>
      <c r="D8" s="111" t="s">
        <v>2489</v>
      </c>
      <c r="E8" s="78">
        <v>335759176</v>
      </c>
    </row>
    <row r="9" spans="1:5" ht="18.75" customHeight="1" x14ac:dyDescent="0.25">
      <c r="A9" s="110" t="str">
        <f>VLOOKUP(B9,'[1]LISTADO ATM'!$A$2:$C$817,3,0)</f>
        <v>DISTRITO NACIONAL</v>
      </c>
      <c r="B9" s="110">
        <v>13</v>
      </c>
      <c r="C9" s="110" t="str">
        <f>VLOOKUP(B9,'[1]LISTADO ATM'!$A$2:$B$816,2,0)</f>
        <v xml:space="preserve">ATM CDEEE </v>
      </c>
      <c r="D9" s="111" t="s">
        <v>2489</v>
      </c>
      <c r="E9" s="78">
        <v>335760767</v>
      </c>
    </row>
    <row r="10" spans="1:5" ht="18" x14ac:dyDescent="0.25">
      <c r="A10" s="110" t="str">
        <f>VLOOKUP(B10,'[1]LISTADO ATM'!$A$2:$C$817,3,0)</f>
        <v>DISTRITO NACIONAL</v>
      </c>
      <c r="B10" s="110">
        <v>717</v>
      </c>
      <c r="C10" s="110" t="str">
        <f>VLOOKUP(B10,'[1]LISTADO ATM'!$A$2:$B$816,2,0)</f>
        <v xml:space="preserve">ATM Oficina Los Alcarrizos </v>
      </c>
      <c r="D10" s="111" t="s">
        <v>2489</v>
      </c>
      <c r="E10" s="78">
        <v>335760964</v>
      </c>
    </row>
    <row r="11" spans="1:5" ht="18" x14ac:dyDescent="0.25">
      <c r="A11" s="110" t="str">
        <f>VLOOKUP(B11,'[1]LISTADO ATM'!$A$2:$C$817,3,0)</f>
        <v>ESTE</v>
      </c>
      <c r="B11" s="110">
        <v>480</v>
      </c>
      <c r="C11" s="110" t="str">
        <f>VLOOKUP(B11,'[1]LISTADO ATM'!$A$2:$B$816,2,0)</f>
        <v>ATM UNP Farmaconal Higuey</v>
      </c>
      <c r="D11" s="111" t="s">
        <v>2489</v>
      </c>
      <c r="E11" s="78" t="s">
        <v>2527</v>
      </c>
    </row>
    <row r="12" spans="1:5" ht="18" x14ac:dyDescent="0.25">
      <c r="A12" s="110" t="str">
        <f>VLOOKUP(B12,'[1]LISTADO ATM'!$A$2:$C$817,3,0)</f>
        <v>DISTRITO NACIONAL</v>
      </c>
      <c r="B12" s="110">
        <v>541</v>
      </c>
      <c r="C12" s="110" t="str">
        <f>VLOOKUP(B12,'[1]LISTADO ATM'!$A$2:$B$816,2,0)</f>
        <v xml:space="preserve">ATM Oficina Sambil II </v>
      </c>
      <c r="D12" s="111" t="s">
        <v>2489</v>
      </c>
      <c r="E12" s="78">
        <v>335760668</v>
      </c>
    </row>
    <row r="13" spans="1:5" ht="18" x14ac:dyDescent="0.25">
      <c r="A13" s="110" t="str">
        <f>VLOOKUP(B13,'[1]LISTADO ATM'!$A$2:$C$817,3,0)</f>
        <v>NORTE</v>
      </c>
      <c r="B13" s="110">
        <v>937</v>
      </c>
      <c r="C13" s="110" t="str">
        <f>VLOOKUP(B13,'[1]LISTADO ATM'!$A$2:$B$816,2,0)</f>
        <v xml:space="preserve">ATM Autobanco Oficina La Vega II </v>
      </c>
      <c r="D13" s="111" t="s">
        <v>2489</v>
      </c>
      <c r="E13" s="78">
        <v>335760633</v>
      </c>
    </row>
    <row r="14" spans="1:5" ht="18" x14ac:dyDescent="0.25">
      <c r="A14" s="110" t="str">
        <f>VLOOKUP(B14,'[1]LISTADO ATM'!$A$2:$C$817,3,0)</f>
        <v>NORTE</v>
      </c>
      <c r="B14" s="110">
        <v>633</v>
      </c>
      <c r="C14" s="110" t="str">
        <f>VLOOKUP(B14,'[1]LISTADO ATM'!$A$2:$B$816,2,0)</f>
        <v xml:space="preserve">ATM Autobanco Las Colinas </v>
      </c>
      <c r="D14" s="111" t="s">
        <v>2489</v>
      </c>
      <c r="E14" s="78">
        <v>335761469</v>
      </c>
    </row>
    <row r="15" spans="1:5" ht="18" x14ac:dyDescent="0.25">
      <c r="A15" s="110" t="str">
        <f>VLOOKUP(B15,'[1]LISTADO ATM'!$A$2:$C$817,3,0)</f>
        <v>NORTE</v>
      </c>
      <c r="B15" s="110">
        <v>4</v>
      </c>
      <c r="C15" s="110" t="str">
        <f>VLOOKUP(B15,'[1]LISTADO ATM'!$A$2:$B$816,2,0)</f>
        <v>ATM Avenida Rivas</v>
      </c>
      <c r="D15" s="111" t="s">
        <v>2489</v>
      </c>
      <c r="E15" s="78" t="s">
        <v>2535</v>
      </c>
    </row>
    <row r="16" spans="1:5" ht="18" x14ac:dyDescent="0.25">
      <c r="A16" s="110" t="str">
        <f>VLOOKUP(B16,'[1]LISTADO ATM'!$A$2:$C$817,3,0)</f>
        <v>ESTE</v>
      </c>
      <c r="B16" s="110">
        <v>660</v>
      </c>
      <c r="C16" s="110" t="str">
        <f>VLOOKUP(B16,'[1]LISTADO ATM'!$A$2:$B$816,2,0)</f>
        <v>ATM Oficina Romana Norte II</v>
      </c>
      <c r="D16" s="111" t="s">
        <v>2489</v>
      </c>
      <c r="E16" s="78">
        <v>335760979</v>
      </c>
    </row>
    <row r="17" spans="1:5" ht="18" x14ac:dyDescent="0.25">
      <c r="A17" s="110" t="str">
        <f>VLOOKUP(B17,'[1]LISTADO ATM'!$A$2:$C$817,3,0)</f>
        <v>NORTE</v>
      </c>
      <c r="B17" s="110">
        <v>643</v>
      </c>
      <c r="C17" s="110" t="str">
        <f>VLOOKUP(B17,'[1]LISTADO ATM'!$A$2:$B$816,2,0)</f>
        <v xml:space="preserve">ATM Oficina Valerio </v>
      </c>
      <c r="D17" s="111" t="s">
        <v>2489</v>
      </c>
      <c r="E17" s="78">
        <v>335760847</v>
      </c>
    </row>
    <row r="18" spans="1:5" ht="18" x14ac:dyDescent="0.25">
      <c r="A18" s="110" t="str">
        <f>VLOOKUP(B18,'[1]LISTADO ATM'!$A$2:$C$817,3,0)</f>
        <v>NORTE</v>
      </c>
      <c r="B18" s="110">
        <v>599</v>
      </c>
      <c r="C18" s="110" t="str">
        <f>VLOOKUP(B18,'[1]LISTADO ATM'!$A$2:$B$816,2,0)</f>
        <v xml:space="preserve">ATM Oficina Plaza Internacional (Santiago) </v>
      </c>
      <c r="D18" s="111" t="s">
        <v>2489</v>
      </c>
      <c r="E18" s="78">
        <v>335761086</v>
      </c>
    </row>
    <row r="19" spans="1:5" ht="18" x14ac:dyDescent="0.25">
      <c r="A19" s="110" t="str">
        <f>VLOOKUP(B19,'[1]LISTADO ATM'!$A$2:$C$817,3,0)</f>
        <v>ESTE</v>
      </c>
      <c r="B19" s="110">
        <v>838</v>
      </c>
      <c r="C19" s="110" t="str">
        <f>VLOOKUP(B19,'[1]LISTADO ATM'!$A$2:$B$816,2,0)</f>
        <v xml:space="preserve">ATM UNP Consuelo </v>
      </c>
      <c r="D19" s="111" t="s">
        <v>2489</v>
      </c>
      <c r="E19" s="78">
        <v>335760637</v>
      </c>
    </row>
    <row r="20" spans="1:5" ht="18" x14ac:dyDescent="0.25">
      <c r="A20" s="110" t="str">
        <f>VLOOKUP(B20,'[1]LISTADO ATM'!$A$2:$C$817,3,0)</f>
        <v>ESTE</v>
      </c>
      <c r="B20" s="110">
        <v>114</v>
      </c>
      <c r="C20" s="110" t="str">
        <f>VLOOKUP(B20,'[1]LISTADO ATM'!$A$2:$B$816,2,0)</f>
        <v xml:space="preserve">ATM Oficina Hato Mayor </v>
      </c>
      <c r="D20" s="111" t="s">
        <v>2489</v>
      </c>
      <c r="E20" s="78" t="s">
        <v>2526</v>
      </c>
    </row>
    <row r="21" spans="1:5" ht="18" x14ac:dyDescent="0.25">
      <c r="A21" s="110" t="str">
        <f>VLOOKUP(B21,'[1]LISTADO ATM'!$A$2:$C$817,3,0)</f>
        <v>DISTRITO NACIONAL</v>
      </c>
      <c r="B21" s="110">
        <v>486</v>
      </c>
      <c r="C21" s="110" t="str">
        <f>VLOOKUP(B21,'[1]LISTADO ATM'!$A$2:$B$816,2,0)</f>
        <v xml:space="preserve">ATM Olé La Caleta </v>
      </c>
      <c r="D21" s="111" t="s">
        <v>2489</v>
      </c>
      <c r="E21" s="78">
        <v>335759786</v>
      </c>
    </row>
    <row r="22" spans="1:5" ht="18" x14ac:dyDescent="0.25">
      <c r="A22" s="110" t="str">
        <f>VLOOKUP(B22,'[1]LISTADO ATM'!$A$2:$C$817,3,0)</f>
        <v>NORTE</v>
      </c>
      <c r="B22" s="110">
        <v>895</v>
      </c>
      <c r="C22" s="110" t="str">
        <f>VLOOKUP(B22,'[1]LISTADO ATM'!$A$2:$B$816,2,0)</f>
        <v xml:space="preserve">ATM S/M Bravo (Santiago) </v>
      </c>
      <c r="D22" s="111" t="s">
        <v>2489</v>
      </c>
      <c r="E22" s="78">
        <v>335759019</v>
      </c>
    </row>
    <row r="23" spans="1:5" ht="18" x14ac:dyDescent="0.25">
      <c r="A23" s="110" t="str">
        <f>VLOOKUP(B23,'[1]LISTADO ATM'!$A$2:$C$817,3,0)</f>
        <v>NORTE</v>
      </c>
      <c r="B23" s="110">
        <v>986</v>
      </c>
      <c r="C23" s="110" t="str">
        <f>VLOOKUP(B23,'[1]LISTADO ATM'!$A$2:$B$816,2,0)</f>
        <v xml:space="preserve">ATM S/M Jumbo (La Vega) </v>
      </c>
      <c r="D23" s="111" t="s">
        <v>2489</v>
      </c>
      <c r="E23" s="78" t="s">
        <v>2534</v>
      </c>
    </row>
    <row r="24" spans="1:5" ht="18" x14ac:dyDescent="0.25">
      <c r="A24" s="110" t="str">
        <f>VLOOKUP(B24,'[1]LISTADO ATM'!$A$2:$C$817,3,0)</f>
        <v>DISTRITO NACIONAL</v>
      </c>
      <c r="B24" s="110">
        <v>918</v>
      </c>
      <c r="C24" s="110" t="str">
        <f>VLOOKUP(B24,'[1]LISTADO ATM'!$A$2:$B$816,2,0)</f>
        <v xml:space="preserve">ATM S/M Liverpool de la Jacobo Majluta </v>
      </c>
      <c r="D24" s="111" t="s">
        <v>2489</v>
      </c>
      <c r="E24" s="78">
        <v>335760858</v>
      </c>
    </row>
    <row r="25" spans="1:5" ht="18" x14ac:dyDescent="0.25">
      <c r="A25" s="110" t="str">
        <f>VLOOKUP(B25,'[1]LISTADO ATM'!$A$2:$C$817,3,0)</f>
        <v>NORTE</v>
      </c>
      <c r="B25" s="110">
        <v>752</v>
      </c>
      <c r="C25" s="110" t="str">
        <f>VLOOKUP(B25,'[1]LISTADO ATM'!$A$2:$B$816,2,0)</f>
        <v xml:space="preserve">ATM UNP Las Carolinas (La Vega) </v>
      </c>
      <c r="D25" s="111" t="s">
        <v>2489</v>
      </c>
      <c r="E25" s="78">
        <v>335760638</v>
      </c>
    </row>
    <row r="26" spans="1:5" ht="18" x14ac:dyDescent="0.25">
      <c r="A26" s="110" t="str">
        <f>VLOOKUP(B26,'[1]LISTADO ATM'!$A$2:$C$817,3,0)</f>
        <v>DISTRITO NACIONAL</v>
      </c>
      <c r="B26" s="110">
        <v>551</v>
      </c>
      <c r="C26" s="110" t="str">
        <f>VLOOKUP(B26,'[1]LISTADO ATM'!$A$2:$B$816,2,0)</f>
        <v xml:space="preserve">ATM Oficina Padre Castellanos </v>
      </c>
      <c r="D26" s="111" t="s">
        <v>2489</v>
      </c>
      <c r="E26" s="78">
        <v>335760412</v>
      </c>
    </row>
    <row r="27" spans="1:5" ht="18" x14ac:dyDescent="0.25">
      <c r="A27" s="110" t="str">
        <f>VLOOKUP(B27,'[1]LISTADO ATM'!$A$2:$C$817,3,0)</f>
        <v>NORTE</v>
      </c>
      <c r="B27" s="110">
        <v>283</v>
      </c>
      <c r="C27" s="110" t="str">
        <f>VLOOKUP(B27,'[1]LISTADO ATM'!$A$2:$B$816,2,0)</f>
        <v xml:space="preserve">ATM Oficina Nibaje </v>
      </c>
      <c r="D27" s="111" t="s">
        <v>2489</v>
      </c>
      <c r="E27" s="78">
        <v>335761307</v>
      </c>
    </row>
    <row r="28" spans="1:5" ht="18" x14ac:dyDescent="0.25">
      <c r="A28" s="110" t="str">
        <f>VLOOKUP(B28,'[1]LISTADO ATM'!$A$2:$C$817,3,0)</f>
        <v>SUR</v>
      </c>
      <c r="B28" s="110">
        <v>537</v>
      </c>
      <c r="C28" s="110" t="str">
        <f>VLOOKUP(B28,'[1]LISTADO ATM'!$A$2:$B$816,2,0)</f>
        <v xml:space="preserve">ATM Estación Texaco Enriquillo (Barahona) </v>
      </c>
      <c r="D28" s="111" t="s">
        <v>2489</v>
      </c>
      <c r="E28" s="78">
        <v>335761082</v>
      </c>
    </row>
    <row r="29" spans="1:5" ht="18" x14ac:dyDescent="0.25">
      <c r="A29" s="110" t="str">
        <f>VLOOKUP(B29,'[1]LISTADO ATM'!$A$2:$C$817,3,0)</f>
        <v>DISTRITO NACIONAL</v>
      </c>
      <c r="B29" s="110">
        <v>527</v>
      </c>
      <c r="C29" s="110" t="str">
        <f>VLOOKUP(B29,'[1]LISTADO ATM'!$A$2:$B$816,2,0)</f>
        <v>ATM Oficina Zona Oriental II</v>
      </c>
      <c r="D29" s="111" t="s">
        <v>2489</v>
      </c>
      <c r="E29" s="78">
        <v>335759093</v>
      </c>
    </row>
    <row r="30" spans="1:5" ht="18" x14ac:dyDescent="0.25">
      <c r="A30" s="110" t="str">
        <f>VLOOKUP(B30,'[1]LISTADO ATM'!$A$2:$C$817,3,0)</f>
        <v>SUR</v>
      </c>
      <c r="B30" s="110">
        <v>342</v>
      </c>
      <c r="C30" s="110" t="str">
        <f>VLOOKUP(B30,'[1]LISTADO ATM'!$A$2:$B$816,2,0)</f>
        <v>ATM Oficina Obras Públicas Azua</v>
      </c>
      <c r="D30" s="111" t="s">
        <v>2489</v>
      </c>
      <c r="E30" s="78">
        <v>335761478</v>
      </c>
    </row>
    <row r="31" spans="1:5" ht="18" x14ac:dyDescent="0.25">
      <c r="A31" s="110" t="str">
        <f>VLOOKUP(B31,'[1]LISTADO ATM'!$A$2:$C$817,3,0)</f>
        <v>NORTE</v>
      </c>
      <c r="B31" s="110">
        <v>799</v>
      </c>
      <c r="C31" s="110" t="str">
        <f>VLOOKUP(B31,'[1]LISTADO ATM'!$A$2:$B$816,2,0)</f>
        <v xml:space="preserve">ATM Clínica Corominas (Santiago) </v>
      </c>
      <c r="D31" s="111" t="s">
        <v>2489</v>
      </c>
      <c r="E31" s="78">
        <v>335761458</v>
      </c>
    </row>
    <row r="32" spans="1:5" ht="18" x14ac:dyDescent="0.25">
      <c r="A32" s="110" t="str">
        <f>VLOOKUP(B32,'[1]LISTADO ATM'!$A$2:$C$817,3,0)</f>
        <v>DISTRITO NACIONAL</v>
      </c>
      <c r="B32" s="110">
        <v>790</v>
      </c>
      <c r="C32" s="110" t="str">
        <f>VLOOKUP(B32,'[1]LISTADO ATM'!$A$2:$B$816,2,0)</f>
        <v xml:space="preserve">ATM Oficina Bella Vista Mall I </v>
      </c>
      <c r="D32" s="111" t="s">
        <v>2489</v>
      </c>
      <c r="E32" s="78" t="s">
        <v>2536</v>
      </c>
    </row>
    <row r="33" spans="1:5" ht="18.75" thickBot="1" x14ac:dyDescent="0.3">
      <c r="A33" s="106" t="s">
        <v>2428</v>
      </c>
      <c r="B33" s="124">
        <f>COUNT(B8:B32)</f>
        <v>25</v>
      </c>
      <c r="C33" s="144"/>
      <c r="D33" s="145"/>
      <c r="E33" s="146"/>
    </row>
    <row r="34" spans="1:5" ht="15.75" thickBot="1" x14ac:dyDescent="0.3">
      <c r="B34" s="125"/>
    </row>
    <row r="35" spans="1:5" ht="18.75" thickBot="1" x14ac:dyDescent="0.3">
      <c r="A35" s="141" t="s">
        <v>2430</v>
      </c>
      <c r="B35" s="142"/>
      <c r="C35" s="142"/>
      <c r="D35" s="142"/>
      <c r="E35" s="143"/>
    </row>
    <row r="36" spans="1:5" ht="18" x14ac:dyDescent="0.25">
      <c r="A36" s="101" t="s">
        <v>15</v>
      </c>
      <c r="B36" s="101" t="s">
        <v>2426</v>
      </c>
      <c r="C36" s="102" t="s">
        <v>46</v>
      </c>
      <c r="D36" s="102" t="s">
        <v>2433</v>
      </c>
      <c r="E36" s="102" t="s">
        <v>2427</v>
      </c>
    </row>
    <row r="37" spans="1:5" ht="18" x14ac:dyDescent="0.25">
      <c r="A37" s="110" t="str">
        <f>VLOOKUP(B37,'[1]LISTADO ATM'!$A$2:$C$817,3,0)</f>
        <v>SUR</v>
      </c>
      <c r="B37" s="110">
        <v>403</v>
      </c>
      <c r="C37" s="110" t="str">
        <f>VLOOKUP(B37,'[1]LISTADO ATM'!$A$2:$B$816,2,0)</f>
        <v xml:space="preserve">ATM Oficina Vicente Noble </v>
      </c>
      <c r="D37" s="112" t="s">
        <v>2455</v>
      </c>
      <c r="E37" s="78">
        <v>335761723</v>
      </c>
    </row>
    <row r="38" spans="1:5" ht="18" x14ac:dyDescent="0.25">
      <c r="A38" s="110" t="str">
        <f>VLOOKUP(B38,'[1]LISTADO ATM'!$A$2:$C$817,3,0)</f>
        <v>NORTE</v>
      </c>
      <c r="B38" s="110">
        <v>716</v>
      </c>
      <c r="C38" s="110" t="str">
        <f>VLOOKUP(B38,'[1]LISTADO ATM'!$A$2:$B$816,2,0)</f>
        <v xml:space="preserve">ATM Oficina Zona Franca (Santiago) </v>
      </c>
      <c r="D38" s="112" t="s">
        <v>2455</v>
      </c>
      <c r="E38" s="78">
        <v>335759275</v>
      </c>
    </row>
    <row r="39" spans="1:5" ht="18" x14ac:dyDescent="0.25">
      <c r="A39" s="110" t="str">
        <f>VLOOKUP(B39,'[1]LISTADO ATM'!$A$2:$C$817,3,0)</f>
        <v>DISTRITO NACIONAL</v>
      </c>
      <c r="B39" s="110">
        <v>755</v>
      </c>
      <c r="C39" s="110" t="str">
        <f>VLOOKUP(B39,'[1]LISTADO ATM'!$A$2:$B$816,2,0)</f>
        <v xml:space="preserve">ATM Oficina Galería del Este (Plaza) </v>
      </c>
      <c r="D39" s="112" t="s">
        <v>2455</v>
      </c>
      <c r="E39" s="78">
        <v>335761725</v>
      </c>
    </row>
    <row r="40" spans="1:5" ht="18" x14ac:dyDescent="0.25">
      <c r="A40" s="110" t="str">
        <f>VLOOKUP(B40,'[1]LISTADO ATM'!$A$2:$C$817,3,0)</f>
        <v>DISTRITO NACIONAL</v>
      </c>
      <c r="B40" s="110">
        <v>697</v>
      </c>
      <c r="C40" s="110" t="str">
        <f>VLOOKUP(B40,'[1]LISTADO ATM'!$A$2:$B$816,2,0)</f>
        <v>ATM Hipermercado Olé Ciudad Juan Bosch</v>
      </c>
      <c r="D40" s="112" t="s">
        <v>2455</v>
      </c>
      <c r="E40" s="78">
        <v>335761549</v>
      </c>
    </row>
    <row r="41" spans="1:5" ht="18" x14ac:dyDescent="0.25">
      <c r="A41" s="110" t="str">
        <f>VLOOKUP(B41,'[1]LISTADO ATM'!$A$2:$C$817,3,0)</f>
        <v>SUR</v>
      </c>
      <c r="B41" s="110">
        <v>45</v>
      </c>
      <c r="C41" s="110" t="str">
        <f>VLOOKUP(B41,'[1]LISTADO ATM'!$A$2:$B$816,2,0)</f>
        <v xml:space="preserve">ATM Oficina Tamayo </v>
      </c>
      <c r="D41" s="112" t="s">
        <v>2455</v>
      </c>
      <c r="E41" s="78">
        <v>335761607</v>
      </c>
    </row>
    <row r="42" spans="1:5" ht="18" x14ac:dyDescent="0.25">
      <c r="A42" s="110" t="str">
        <f>VLOOKUP(B42,'[1]LISTADO ATM'!$A$2:$C$817,3,0)</f>
        <v>DISTRITO NACIONAL</v>
      </c>
      <c r="B42" s="110">
        <v>26</v>
      </c>
      <c r="C42" s="110" t="str">
        <f>VLOOKUP(B42,'[1]LISTADO ATM'!$A$2:$B$816,2,0)</f>
        <v>ATM S/M Jumbo San Isidro</v>
      </c>
      <c r="D42" s="112" t="s">
        <v>2455</v>
      </c>
      <c r="E42" s="78">
        <v>335761838</v>
      </c>
    </row>
    <row r="43" spans="1:5" ht="18" x14ac:dyDescent="0.25">
      <c r="A43" s="110" t="str">
        <f>VLOOKUP(B43,'[1]LISTADO ATM'!$A$2:$C$817,3,0)</f>
        <v>NORTE</v>
      </c>
      <c r="B43" s="110">
        <v>350</v>
      </c>
      <c r="C43" s="110" t="str">
        <f>VLOOKUP(B43,'[1]LISTADO ATM'!$A$2:$B$816,2,0)</f>
        <v xml:space="preserve">ATM Oficina Villa Tapia </v>
      </c>
      <c r="D43" s="112" t="s">
        <v>2455</v>
      </c>
      <c r="E43" s="78">
        <v>335761898</v>
      </c>
    </row>
    <row r="44" spans="1:5" ht="18" x14ac:dyDescent="0.25">
      <c r="A44" s="110" t="str">
        <f>VLOOKUP(B44,'[1]LISTADO ATM'!$A$2:$C$817,3,0)</f>
        <v>DISTRITO NACIONAL</v>
      </c>
      <c r="B44" s="110">
        <v>671</v>
      </c>
      <c r="C44" s="110" t="str">
        <f>VLOOKUP(B44,'[1]LISTADO ATM'!$A$2:$B$816,2,0)</f>
        <v>ATM Ayuntamiento Sto. Dgo. Norte</v>
      </c>
      <c r="D44" s="112" t="s">
        <v>2455</v>
      </c>
      <c r="E44" s="78">
        <v>335761401</v>
      </c>
    </row>
    <row r="45" spans="1:5" ht="18.75" thickBot="1" x14ac:dyDescent="0.3">
      <c r="A45" s="106" t="s">
        <v>2428</v>
      </c>
      <c r="B45" s="124">
        <f>COUNT(B37:B44)</f>
        <v>8</v>
      </c>
      <c r="C45" s="103"/>
      <c r="D45" s="104"/>
      <c r="E45" s="105"/>
    </row>
    <row r="46" spans="1:5" ht="18.75" customHeight="1" thickBot="1" x14ac:dyDescent="0.3">
      <c r="B46" s="125"/>
    </row>
    <row r="47" spans="1:5" ht="18.75" thickBot="1" x14ac:dyDescent="0.3">
      <c r="A47" s="141" t="s">
        <v>2431</v>
      </c>
      <c r="B47" s="142"/>
      <c r="C47" s="142"/>
      <c r="D47" s="142"/>
      <c r="E47" s="143"/>
    </row>
    <row r="48" spans="1:5" ht="18" x14ac:dyDescent="0.25">
      <c r="A48" s="101" t="s">
        <v>15</v>
      </c>
      <c r="B48" s="101" t="s">
        <v>2426</v>
      </c>
      <c r="C48" s="102" t="s">
        <v>46</v>
      </c>
      <c r="D48" s="102" t="s">
        <v>2433</v>
      </c>
      <c r="E48" s="102" t="s">
        <v>2427</v>
      </c>
    </row>
    <row r="49" spans="1:5" ht="18" x14ac:dyDescent="0.25">
      <c r="A49" s="110" t="str">
        <f>VLOOKUP(B49,'[1]LISTADO ATM'!$A$2:$C$817,3,0)</f>
        <v>DISTRITO NACIONAL</v>
      </c>
      <c r="B49" s="110">
        <v>578</v>
      </c>
      <c r="C49" s="110" t="str">
        <f>VLOOKUP(B49,'[1]LISTADO ATM'!$A$2:$B$816,2,0)</f>
        <v xml:space="preserve">ATM Procuraduría General de la República </v>
      </c>
      <c r="D49" s="110" t="s">
        <v>2459</v>
      </c>
      <c r="E49" s="78">
        <v>335760499</v>
      </c>
    </row>
    <row r="50" spans="1:5" ht="18" x14ac:dyDescent="0.25">
      <c r="A50" s="110" t="str">
        <f>VLOOKUP(B50,'[1]LISTADO ATM'!$A$2:$C$817,3,0)</f>
        <v>DISTRITO NACIONAL</v>
      </c>
      <c r="B50" s="110">
        <v>823</v>
      </c>
      <c r="C50" s="110" t="str">
        <f>VLOOKUP(B50,'[1]LISTADO ATM'!$A$2:$B$816,2,0)</f>
        <v xml:space="preserve">ATM UNP El Carril (Haina) </v>
      </c>
      <c r="D50" s="110" t="s">
        <v>2459</v>
      </c>
      <c r="E50" s="78">
        <v>335761259</v>
      </c>
    </row>
    <row r="51" spans="1:5" ht="18" x14ac:dyDescent="0.25">
      <c r="A51" s="110" t="str">
        <f>VLOOKUP(B51,'[1]LISTADO ATM'!$A$2:$C$817,3,0)</f>
        <v>DISTRITO NACIONAL</v>
      </c>
      <c r="B51" s="110">
        <v>577</v>
      </c>
      <c r="C51" s="110" t="str">
        <f>VLOOKUP(B51,'[1]LISTADO ATM'!$A$2:$B$816,2,0)</f>
        <v xml:space="preserve">ATM Olé Ave. Duarte </v>
      </c>
      <c r="D51" s="110" t="s">
        <v>2459</v>
      </c>
      <c r="E51" s="78">
        <v>335761613</v>
      </c>
    </row>
    <row r="52" spans="1:5" ht="18" x14ac:dyDescent="0.25">
      <c r="A52" s="110" t="str">
        <f>VLOOKUP(B52,'[1]LISTADO ATM'!$A$2:$C$817,3,0)</f>
        <v>NORTE</v>
      </c>
      <c r="B52" s="110">
        <v>749</v>
      </c>
      <c r="C52" s="110" t="str">
        <f>VLOOKUP(B52,'[1]LISTADO ATM'!$A$2:$B$816,2,0)</f>
        <v xml:space="preserve">ATM Oficina Yaque </v>
      </c>
      <c r="D52" s="110" t="s">
        <v>2459</v>
      </c>
      <c r="E52" s="78">
        <v>335761739</v>
      </c>
    </row>
    <row r="53" spans="1:5" ht="18" x14ac:dyDescent="0.25">
      <c r="A53" s="110" t="str">
        <f>VLOOKUP(B53,'[1]LISTADO ATM'!$A$2:$C$817,3,0)</f>
        <v>DISTRITO NACIONAL</v>
      </c>
      <c r="B53" s="110">
        <v>815</v>
      </c>
      <c r="C53" s="110" t="str">
        <f>VLOOKUP(B53,'[1]LISTADO ATM'!$A$2:$B$816,2,0)</f>
        <v xml:space="preserve">ATM Oficina Atalaya del Mar </v>
      </c>
      <c r="D53" s="110" t="s">
        <v>2459</v>
      </c>
      <c r="E53" s="78">
        <v>335760525</v>
      </c>
    </row>
    <row r="54" spans="1:5" ht="18" x14ac:dyDescent="0.25">
      <c r="A54" s="110" t="str">
        <f>VLOOKUP(B54,'[1]LISTADO ATM'!$A$2:$C$817,3,0)</f>
        <v>NORTE</v>
      </c>
      <c r="B54" s="110">
        <v>747</v>
      </c>
      <c r="C54" s="110" t="str">
        <f>VLOOKUP(B54,'[1]LISTADO ATM'!$A$2:$B$816,2,0)</f>
        <v xml:space="preserve">ATM Club BR (Santiago) </v>
      </c>
      <c r="D54" s="110" t="s">
        <v>2459</v>
      </c>
      <c r="E54" s="78">
        <v>335761848</v>
      </c>
    </row>
    <row r="55" spans="1:5" ht="18.75" customHeight="1" x14ac:dyDescent="0.25">
      <c r="A55" s="110" t="str">
        <f>VLOOKUP(B55,'[1]LISTADO ATM'!$A$2:$C$817,3,0)</f>
        <v>DISTRITO NACIONAL</v>
      </c>
      <c r="B55" s="110">
        <v>713</v>
      </c>
      <c r="C55" s="110" t="str">
        <f>VLOOKUP(B55,'[1]LISTADO ATM'!$A$2:$B$816,2,0)</f>
        <v xml:space="preserve">ATM Oficina Las Américas </v>
      </c>
      <c r="D55" s="110" t="s">
        <v>2459</v>
      </c>
      <c r="E55" s="78">
        <v>335760838</v>
      </c>
    </row>
    <row r="56" spans="1:5" ht="18.75" thickBot="1" x14ac:dyDescent="0.3">
      <c r="A56" s="106" t="s">
        <v>2428</v>
      </c>
      <c r="B56" s="124">
        <f>COUNT(B49:B55)</f>
        <v>7</v>
      </c>
      <c r="C56" s="104"/>
      <c r="D56" s="104"/>
      <c r="E56" s="105"/>
    </row>
    <row r="57" spans="1:5" ht="15.75" thickBot="1" x14ac:dyDescent="0.3">
      <c r="B57" s="125"/>
    </row>
    <row r="58" spans="1:5" ht="18.75" customHeight="1" thickBot="1" x14ac:dyDescent="0.3">
      <c r="A58" s="147" t="s">
        <v>2429</v>
      </c>
      <c r="B58" s="148"/>
    </row>
    <row r="59" spans="1:5" ht="18.75" thickBot="1" x14ac:dyDescent="0.3">
      <c r="A59" s="149">
        <f>+B45+B56</f>
        <v>15</v>
      </c>
      <c r="B59" s="150"/>
    </row>
    <row r="60" spans="1:5" ht="15.75" thickBot="1" x14ac:dyDescent="0.3">
      <c r="B60" s="125"/>
    </row>
    <row r="61" spans="1:5" ht="18.75" thickBot="1" x14ac:dyDescent="0.3">
      <c r="A61" s="141" t="s">
        <v>2432</v>
      </c>
      <c r="B61" s="142"/>
      <c r="C61" s="142"/>
      <c r="D61" s="142"/>
      <c r="E61" s="143"/>
    </row>
    <row r="62" spans="1:5" ht="18" x14ac:dyDescent="0.25">
      <c r="A62" s="101" t="s">
        <v>15</v>
      </c>
      <c r="B62" s="101" t="s">
        <v>2426</v>
      </c>
      <c r="C62" s="107" t="s">
        <v>46</v>
      </c>
      <c r="D62" s="151" t="s">
        <v>2433</v>
      </c>
      <c r="E62" s="152"/>
    </row>
    <row r="63" spans="1:5" ht="18" x14ac:dyDescent="0.25">
      <c r="A63" s="110" t="str">
        <f>VLOOKUP(B63,'[1]LISTADO ATM'!$A$2:$C$817,3,0)</f>
        <v>ESTE</v>
      </c>
      <c r="B63" s="110">
        <v>159</v>
      </c>
      <c r="C63" s="110" t="str">
        <f>VLOOKUP(B63,'[1]LISTADO ATM'!$A$2:$B$816,2,0)</f>
        <v xml:space="preserve">ATM Hotel Dreams Bayahibe I </v>
      </c>
      <c r="D63" s="136" t="s">
        <v>2490</v>
      </c>
      <c r="E63" s="137"/>
    </row>
    <row r="64" spans="1:5" ht="18" x14ac:dyDescent="0.25">
      <c r="A64" s="110" t="str">
        <f>VLOOKUP(B64,'[1]LISTADO ATM'!$A$2:$C$817,3,0)</f>
        <v>NORTE</v>
      </c>
      <c r="B64" s="110">
        <v>853</v>
      </c>
      <c r="C64" s="110" t="str">
        <f>VLOOKUP(B64,'[1]LISTADO ATM'!$A$2:$B$816,2,0)</f>
        <v xml:space="preserve">ATM Inversiones JF Group (Shell Canabacoa) </v>
      </c>
      <c r="D64" s="136" t="s">
        <v>2490</v>
      </c>
      <c r="E64" s="137"/>
    </row>
    <row r="65" spans="1:5" ht="18" x14ac:dyDescent="0.25">
      <c r="A65" s="110" t="str">
        <f>VLOOKUP(B65,'[1]LISTADO ATM'!$A$2:$C$817,3,0)</f>
        <v>DISTRITO NACIONAL</v>
      </c>
      <c r="B65" s="110">
        <v>812</v>
      </c>
      <c r="C65" s="110" t="str">
        <f>VLOOKUP(B65,'[1]LISTADO ATM'!$A$2:$B$816,2,0)</f>
        <v xml:space="preserve">ATM Canasta del Pueblo </v>
      </c>
      <c r="D65" s="136" t="s">
        <v>2476</v>
      </c>
      <c r="E65" s="137"/>
    </row>
    <row r="66" spans="1:5" ht="18" x14ac:dyDescent="0.25">
      <c r="A66" s="110" t="str">
        <f>VLOOKUP(B66,'[1]LISTADO ATM'!$A$2:$C$817,3,0)</f>
        <v>DISTRITO NACIONAL</v>
      </c>
      <c r="B66" s="110">
        <v>539</v>
      </c>
      <c r="C66" s="110" t="str">
        <f>VLOOKUP(B66,'[1]LISTADO ATM'!$A$2:$B$816,2,0)</f>
        <v>ATM S/M La Cadena Los Proceres</v>
      </c>
      <c r="D66" s="136" t="s">
        <v>2490</v>
      </c>
      <c r="E66" s="137"/>
    </row>
    <row r="67" spans="1:5" ht="18" x14ac:dyDescent="0.25">
      <c r="A67" s="110" t="str">
        <f>VLOOKUP(B67,'[1]LISTADO ATM'!$A$2:$C$817,3,0)</f>
        <v>DISTRITO NACIONAL</v>
      </c>
      <c r="B67" s="110">
        <v>557</v>
      </c>
      <c r="C67" s="110" t="str">
        <f>VLOOKUP(B67,'[1]LISTADO ATM'!$A$2:$B$816,2,0)</f>
        <v xml:space="preserve">ATM Multicentro La Sirena Ave. Mella </v>
      </c>
      <c r="D67" s="136" t="s">
        <v>2490</v>
      </c>
      <c r="E67" s="137"/>
    </row>
    <row r="68" spans="1:5" ht="18" x14ac:dyDescent="0.25">
      <c r="A68" s="110" t="str">
        <f>VLOOKUP(B68,'[1]LISTADO ATM'!$A$2:$C$817,3,0)</f>
        <v>NORTE</v>
      </c>
      <c r="B68" s="110">
        <v>903</v>
      </c>
      <c r="C68" s="110" t="str">
        <f>VLOOKUP(B68,'[1]LISTADO ATM'!$A$2:$B$816,2,0)</f>
        <v xml:space="preserve">ATM Oficina La Vega Real I </v>
      </c>
      <c r="D68" s="136" t="s">
        <v>2490</v>
      </c>
      <c r="E68" s="137"/>
    </row>
    <row r="69" spans="1:5" ht="18" x14ac:dyDescent="0.25">
      <c r="A69" s="110" t="str">
        <f>VLOOKUP(B69,'[1]LISTADO ATM'!$A$2:$C$817,3,0)</f>
        <v>DISTRITO NACIONAL</v>
      </c>
      <c r="B69" s="110">
        <v>701</v>
      </c>
      <c r="C69" s="110" t="str">
        <f>VLOOKUP(B69,'[1]LISTADO ATM'!$A$2:$B$816,2,0)</f>
        <v>ATM Autoservicio Los Alcarrizos</v>
      </c>
      <c r="D69" s="136" t="s">
        <v>2476</v>
      </c>
      <c r="E69" s="137"/>
    </row>
    <row r="70" spans="1:5" ht="18" x14ac:dyDescent="0.25">
      <c r="A70" s="110" t="str">
        <f>VLOOKUP(B70,'[1]LISTADO ATM'!$A$2:$C$817,3,0)</f>
        <v>ESTE</v>
      </c>
      <c r="B70" s="110">
        <v>385</v>
      </c>
      <c r="C70" s="110" t="str">
        <f>VLOOKUP(B70,'[1]LISTADO ATM'!$A$2:$B$816,2,0)</f>
        <v xml:space="preserve">ATM Plaza Verón I </v>
      </c>
      <c r="D70" s="136" t="s">
        <v>2476</v>
      </c>
      <c r="E70" s="137"/>
    </row>
    <row r="71" spans="1:5" ht="18" x14ac:dyDescent="0.25">
      <c r="A71" s="110" t="str">
        <f>VLOOKUP(B71,'[1]LISTADO ATM'!$A$2:$C$817,3,0)</f>
        <v>DISTRITO NACIONAL</v>
      </c>
      <c r="B71" s="110">
        <v>896</v>
      </c>
      <c r="C71" s="110" t="str">
        <f>VLOOKUP(B71,'[1]LISTADO ATM'!$A$2:$B$816,2,0)</f>
        <v xml:space="preserve">ATM Campamento Militar 16 de Agosto I </v>
      </c>
      <c r="D71" s="136" t="s">
        <v>2476</v>
      </c>
      <c r="E71" s="137"/>
    </row>
    <row r="72" spans="1:5" ht="18" x14ac:dyDescent="0.25">
      <c r="A72" s="110" t="str">
        <f>VLOOKUP(B72,'[1]LISTADO ATM'!$A$2:$C$817,3,0)</f>
        <v>DISTRITO NACIONAL</v>
      </c>
      <c r="B72" s="110">
        <v>325</v>
      </c>
      <c r="C72" s="110" t="str">
        <f>VLOOKUP(B72,'[1]LISTADO ATM'!$A$2:$B$816,2,0)</f>
        <v>ATM Casa Edwin</v>
      </c>
      <c r="D72" s="136" t="s">
        <v>2476</v>
      </c>
      <c r="E72" s="137"/>
    </row>
    <row r="73" spans="1:5" ht="18" x14ac:dyDescent="0.25">
      <c r="A73" s="110" t="str">
        <f>VLOOKUP(B73,'[1]LISTADO ATM'!$A$2:$C$817,3,0)</f>
        <v>SUR</v>
      </c>
      <c r="B73" s="110">
        <v>750</v>
      </c>
      <c r="C73" s="110" t="str">
        <f>VLOOKUP(B73,'[1]LISTADO ATM'!$A$2:$B$816,2,0)</f>
        <v xml:space="preserve">ATM UNP Duvergé </v>
      </c>
      <c r="D73" s="136" t="s">
        <v>2476</v>
      </c>
      <c r="E73" s="137"/>
    </row>
    <row r="74" spans="1:5" ht="18" x14ac:dyDescent="0.25">
      <c r="A74" s="110" t="str">
        <f>VLOOKUP(B74,'[1]LISTADO ATM'!$A$2:$C$817,3,0)</f>
        <v>ESTE</v>
      </c>
      <c r="B74" s="110">
        <v>117</v>
      </c>
      <c r="C74" s="110" t="str">
        <f>VLOOKUP(B74,'[1]LISTADO ATM'!$A$2:$B$816,2,0)</f>
        <v xml:space="preserve">ATM Oficina El Seybo </v>
      </c>
      <c r="D74" s="136" t="s">
        <v>2476</v>
      </c>
      <c r="E74" s="137"/>
    </row>
    <row r="75" spans="1:5" ht="18.75" thickBot="1" x14ac:dyDescent="0.3">
      <c r="A75" s="110" t="str">
        <f>VLOOKUP(B75,'[1]LISTADO ATM'!$A$2:$C$817,3,0)</f>
        <v>NORTE</v>
      </c>
      <c r="B75" s="110">
        <v>987</v>
      </c>
      <c r="C75" s="110" t="str">
        <f>VLOOKUP(B75,'[1]LISTADO ATM'!$A$2:$B$816,2,0)</f>
        <v xml:space="preserve">ATM S/M Jumbo (Moca) </v>
      </c>
      <c r="D75" s="136" t="s">
        <v>2569</v>
      </c>
      <c r="E75" s="137"/>
    </row>
    <row r="76" spans="1:5" ht="18.75" thickBot="1" x14ac:dyDescent="0.3">
      <c r="A76" s="106" t="s">
        <v>2428</v>
      </c>
      <c r="B76" s="127">
        <f>COUNT(B63:B75)</f>
        <v>13</v>
      </c>
      <c r="C76" s="104"/>
      <c r="D76" s="104"/>
      <c r="E76" s="105"/>
    </row>
  </sheetData>
  <mergeCells count="22">
    <mergeCell ref="D73:E73"/>
    <mergeCell ref="D74:E74"/>
    <mergeCell ref="D75:E75"/>
    <mergeCell ref="D69:E69"/>
    <mergeCell ref="D70:E70"/>
    <mergeCell ref="D71:E71"/>
    <mergeCell ref="A1:E1"/>
    <mergeCell ref="A6:E6"/>
    <mergeCell ref="C33:E33"/>
    <mergeCell ref="A35:E35"/>
    <mergeCell ref="A47:E47"/>
    <mergeCell ref="A58:B58"/>
    <mergeCell ref="A59:B59"/>
    <mergeCell ref="A61:E61"/>
    <mergeCell ref="D65:E65"/>
    <mergeCell ref="D66:E66"/>
    <mergeCell ref="D67:E67"/>
    <mergeCell ref="D72:E72"/>
    <mergeCell ref="D63:E63"/>
    <mergeCell ref="D64:E64"/>
    <mergeCell ref="D62:E62"/>
    <mergeCell ref="D68:E68"/>
  </mergeCells>
  <phoneticPr fontId="47" type="noConversion"/>
  <conditionalFormatting sqref="B77:B1048576">
    <cfRule type="duplicateValues" dxfId="132" priority="63"/>
  </conditionalFormatting>
  <conditionalFormatting sqref="E11">
    <cfRule type="duplicateValues" dxfId="76" priority="22"/>
  </conditionalFormatting>
  <conditionalFormatting sqref="E11">
    <cfRule type="duplicateValues" dxfId="75" priority="21"/>
  </conditionalFormatting>
  <conditionalFormatting sqref="B32 B8">
    <cfRule type="duplicateValues" dxfId="74" priority="23"/>
  </conditionalFormatting>
  <conditionalFormatting sqref="B32 B8">
    <cfRule type="duplicateValues" dxfId="73" priority="24"/>
    <cfRule type="duplicateValues" dxfId="72" priority="25"/>
    <cfRule type="duplicateValues" dxfId="71" priority="26"/>
  </conditionalFormatting>
  <conditionalFormatting sqref="B20">
    <cfRule type="duplicateValues" dxfId="70" priority="27"/>
    <cfRule type="duplicateValues" dxfId="69" priority="28"/>
    <cfRule type="duplicateValues" dxfId="68" priority="29"/>
  </conditionalFormatting>
  <conditionalFormatting sqref="B20">
    <cfRule type="duplicateValues" dxfId="67" priority="30"/>
  </conditionalFormatting>
  <conditionalFormatting sqref="E20">
    <cfRule type="duplicateValues" dxfId="66" priority="31"/>
  </conditionalFormatting>
  <conditionalFormatting sqref="E24 E26">
    <cfRule type="duplicateValues" dxfId="65" priority="32"/>
  </conditionalFormatting>
  <conditionalFormatting sqref="B9 B29">
    <cfRule type="duplicateValues" dxfId="64" priority="17"/>
  </conditionalFormatting>
  <conditionalFormatting sqref="B9 B29">
    <cfRule type="duplicateValues" dxfId="63" priority="18"/>
    <cfRule type="duplicateValues" dxfId="62" priority="19"/>
    <cfRule type="duplicateValues" dxfId="61" priority="20"/>
  </conditionalFormatting>
  <conditionalFormatting sqref="B50:B55 B19 B32">
    <cfRule type="duplicateValues" dxfId="60" priority="33"/>
  </conditionalFormatting>
  <conditionalFormatting sqref="B50:B55 B19 B32">
    <cfRule type="duplicateValues" dxfId="59" priority="34"/>
    <cfRule type="duplicateValues" dxfId="58" priority="35"/>
    <cfRule type="duplicateValues" dxfId="57" priority="36"/>
  </conditionalFormatting>
  <conditionalFormatting sqref="B21 B10:B19">
    <cfRule type="duplicateValues" dxfId="56" priority="13"/>
  </conditionalFormatting>
  <conditionalFormatting sqref="B21 B10:B19">
    <cfRule type="duplicateValues" dxfId="55" priority="14"/>
    <cfRule type="duplicateValues" dxfId="54" priority="15"/>
    <cfRule type="duplicateValues" dxfId="53" priority="16"/>
  </conditionalFormatting>
  <conditionalFormatting sqref="B44 B15:B18">
    <cfRule type="duplicateValues" dxfId="52" priority="37"/>
  </conditionalFormatting>
  <conditionalFormatting sqref="B44 B15:B18">
    <cfRule type="duplicateValues" dxfId="51" priority="38"/>
    <cfRule type="duplicateValues" dxfId="50" priority="39"/>
    <cfRule type="duplicateValues" dxfId="49" priority="40"/>
  </conditionalFormatting>
  <conditionalFormatting sqref="B22:B26">
    <cfRule type="duplicateValues" dxfId="48" priority="9"/>
  </conditionalFormatting>
  <conditionalFormatting sqref="B22:B26">
    <cfRule type="duplicateValues" dxfId="47" priority="10"/>
    <cfRule type="duplicateValues" dxfId="46" priority="11"/>
    <cfRule type="duplicateValues" dxfId="45" priority="12"/>
  </conditionalFormatting>
  <conditionalFormatting sqref="B27:B28">
    <cfRule type="duplicateValues" dxfId="44" priority="5"/>
  </conditionalFormatting>
  <conditionalFormatting sqref="B27:B28">
    <cfRule type="duplicateValues" dxfId="43" priority="6"/>
    <cfRule type="duplicateValues" dxfId="42" priority="7"/>
    <cfRule type="duplicateValues" dxfId="41" priority="8"/>
  </conditionalFormatting>
  <conditionalFormatting sqref="B38:B43 B31 B21">
    <cfRule type="duplicateValues" dxfId="40" priority="41"/>
  </conditionalFormatting>
  <conditionalFormatting sqref="B38:B43 B31 B21">
    <cfRule type="duplicateValues" dxfId="39" priority="42"/>
    <cfRule type="duplicateValues" dxfId="38" priority="43"/>
    <cfRule type="duplicateValues" dxfId="37" priority="44"/>
  </conditionalFormatting>
  <conditionalFormatting sqref="E38:E41 E31 E10 E21 E15:E18 E23 E44">
    <cfRule type="duplicateValues" dxfId="36" priority="45"/>
  </conditionalFormatting>
  <conditionalFormatting sqref="E76 E1:E6 E37 E19:E20 E22 E8:E9 E12:E14 E45:E53 E25 E27:E30 E32:E35 E55:E62">
    <cfRule type="duplicateValues" dxfId="35" priority="46"/>
  </conditionalFormatting>
  <conditionalFormatting sqref="E76 E19 E1:E6 E37 E22 E8:E9 E12:E14 E45:E53 E25 E27:E30 E32:E35 E55:E62">
    <cfRule type="duplicateValues" dxfId="34" priority="47"/>
  </conditionalFormatting>
  <conditionalFormatting sqref="B76 B1:B6 B45:B47 B49:B63 B37:B43 B14 B8 B30:B35 B19:B21">
    <cfRule type="duplicateValues" dxfId="33" priority="48"/>
  </conditionalFormatting>
  <conditionalFormatting sqref="B49:B76 B1:B6 B37:B47 B8 B30:B35 B14:B21">
    <cfRule type="duplicateValues" dxfId="32" priority="49"/>
  </conditionalFormatting>
  <conditionalFormatting sqref="B37 B30 B14 B20 B1:B6 B76 B63 B45:B47 B49 B56:B61 B8 B32:B35">
    <cfRule type="duplicateValues" dxfId="31" priority="50"/>
  </conditionalFormatting>
  <conditionalFormatting sqref="B76 B1:B6 B37 B30 B14 B20 B45:B47 B49 B56:B63 B8 B32:B35">
    <cfRule type="duplicateValues" dxfId="30" priority="51"/>
  </conditionalFormatting>
  <conditionalFormatting sqref="B76 B1:B6 B45:B47 B56:B63 B37 B30 B14 B20 B49 B8 B32:B35">
    <cfRule type="duplicateValues" dxfId="29" priority="52"/>
    <cfRule type="duplicateValues" dxfId="28" priority="53"/>
    <cfRule type="duplicateValues" dxfId="27" priority="54"/>
  </conditionalFormatting>
  <conditionalFormatting sqref="B76 B1:B6 B37 B30 B14 B63 B45:B47 B49 B56:B61 B8 B32:B35">
    <cfRule type="duplicateValues" dxfId="26" priority="55"/>
  </conditionalFormatting>
  <conditionalFormatting sqref="B76 B1:B6 B37 B30 B14 B63 B45:B47 B49 B56:B61 B8 B32:B35">
    <cfRule type="duplicateValues" dxfId="25" priority="56"/>
    <cfRule type="duplicateValues" dxfId="24" priority="57"/>
    <cfRule type="duplicateValues" dxfId="23" priority="58"/>
  </conditionalFormatting>
  <conditionalFormatting sqref="E42">
    <cfRule type="duplicateValues" dxfId="22" priority="4"/>
  </conditionalFormatting>
  <conditionalFormatting sqref="E54">
    <cfRule type="duplicateValues" dxfId="21" priority="2"/>
  </conditionalFormatting>
  <conditionalFormatting sqref="E54">
    <cfRule type="duplicateValues" dxfId="20" priority="3"/>
  </conditionalFormatting>
  <conditionalFormatting sqref="B64:B75">
    <cfRule type="duplicateValues" dxfId="19" priority="59"/>
    <cfRule type="duplicateValues" dxfId="18" priority="60"/>
    <cfRule type="duplicateValues" dxfId="17" priority="61"/>
  </conditionalFormatting>
  <conditionalFormatting sqref="B64:B75">
    <cfRule type="duplicateValues" dxfId="16" priority="62"/>
  </conditionalFormatting>
  <conditionalFormatting sqref="E43">
    <cfRule type="duplicateValues" dxfId="1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2487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7" customFormat="1" x14ac:dyDescent="0.25">
      <c r="A348" s="80">
        <v>491</v>
      </c>
      <c r="B348" s="80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2478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1599</v>
      </c>
      <c r="C425" s="40" t="s">
        <v>1275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4" customFormat="1" x14ac:dyDescent="0.25">
      <c r="A430" s="108">
        <v>581</v>
      </c>
      <c r="B430" s="108" t="s">
        <v>1606</v>
      </c>
      <c r="C430" s="108" t="s">
        <v>1275</v>
      </c>
    </row>
    <row r="431" spans="1:3" x14ac:dyDescent="0.25">
      <c r="A431" s="40">
        <v>582</v>
      </c>
      <c r="B431" s="40" t="s">
        <v>2491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7" customFormat="1" x14ac:dyDescent="0.25">
      <c r="A818" s="40">
        <v>991</v>
      </c>
      <c r="B818" s="40" t="s">
        <v>1883</v>
      </c>
      <c r="C818" s="40" t="s">
        <v>1278</v>
      </c>
    </row>
    <row r="819" spans="1:3" s="67" customFormat="1" x14ac:dyDescent="0.25">
      <c r="A819" s="40">
        <v>993</v>
      </c>
      <c r="B819" s="40" t="s">
        <v>1884</v>
      </c>
      <c r="C819" s="40" t="s">
        <v>1275</v>
      </c>
    </row>
    <row r="820" spans="1:3" s="67" customFormat="1" x14ac:dyDescent="0.25">
      <c r="A820" s="40">
        <v>994</v>
      </c>
      <c r="B820" s="40" t="s">
        <v>2262</v>
      </c>
      <c r="C820" s="40" t="s">
        <v>1275</v>
      </c>
    </row>
    <row r="821" spans="1:3" s="84" customFormat="1" x14ac:dyDescent="0.25">
      <c r="A821" s="40">
        <v>995</v>
      </c>
      <c r="B821" s="40" t="s">
        <v>1885</v>
      </c>
      <c r="C821" s="40" t="s">
        <v>1277</v>
      </c>
    </row>
    <row r="822" spans="1:3" s="84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3" t="s">
        <v>2437</v>
      </c>
      <c r="B1" s="154"/>
      <c r="C1" s="154"/>
      <c r="D1" s="154"/>
    </row>
    <row r="2" spans="1:5" x14ac:dyDescent="0.25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75" x14ac:dyDescent="0.25">
      <c r="A3" s="55"/>
      <c r="B3" s="55"/>
      <c r="C3" s="68"/>
      <c r="D3" s="68"/>
      <c r="E3" s="70"/>
    </row>
    <row r="4" spans="1:5" ht="15.75" x14ac:dyDescent="0.25">
      <c r="A4" s="55"/>
      <c r="B4" s="55"/>
      <c r="C4" s="68"/>
      <c r="D4" s="68"/>
      <c r="E4" s="70"/>
    </row>
    <row r="5" spans="1:5" ht="15.75" x14ac:dyDescent="0.25">
      <c r="A5" s="55"/>
      <c r="B5" s="55"/>
      <c r="C5" s="68"/>
      <c r="D5" s="68"/>
    </row>
    <row r="6" spans="1:5" ht="15.75" x14ac:dyDescent="0.25">
      <c r="A6" s="55"/>
      <c r="B6" s="55"/>
      <c r="C6" s="68"/>
      <c r="D6" s="68"/>
    </row>
    <row r="7" spans="1:5" ht="15.75" x14ac:dyDescent="0.25">
      <c r="A7" s="55"/>
      <c r="B7" s="55"/>
      <c r="C7" s="68"/>
      <c r="D7" s="68"/>
    </row>
    <row r="8" spans="1:5" ht="15.75" x14ac:dyDescent="0.25">
      <c r="A8" s="55"/>
      <c r="B8" s="55"/>
      <c r="C8" s="68"/>
      <c r="D8" s="68"/>
    </row>
    <row r="9" spans="1:5" ht="15.75" x14ac:dyDescent="0.25">
      <c r="A9" s="55"/>
      <c r="B9" s="55"/>
      <c r="C9" s="68"/>
      <c r="D9" s="68"/>
    </row>
    <row r="10" spans="1:5" s="66" customFormat="1" ht="15.75" x14ac:dyDescent="0.25">
      <c r="A10" s="55"/>
      <c r="B10" s="55"/>
      <c r="C10" s="68"/>
      <c r="D10" s="68"/>
    </row>
    <row r="11" spans="1:5" ht="15.75" x14ac:dyDescent="0.25">
      <c r="A11" s="55"/>
      <c r="B11" s="55"/>
      <c r="C11" s="68"/>
      <c r="D11" s="68"/>
    </row>
    <row r="12" spans="1:5" ht="15.75" x14ac:dyDescent="0.25">
      <c r="A12" s="55"/>
      <c r="B12" s="55"/>
      <c r="C12" s="68"/>
      <c r="D12" s="68"/>
    </row>
    <row r="13" spans="1:5" ht="15.75" x14ac:dyDescent="0.25">
      <c r="A13" s="55"/>
      <c r="B13" s="55"/>
      <c r="C13" s="55"/>
      <c r="D13" s="55"/>
    </row>
    <row r="14" spans="1:5" ht="15.75" x14ac:dyDescent="0.25">
      <c r="A14" s="55"/>
      <c r="B14" s="55"/>
      <c r="C14" s="55"/>
      <c r="D14" s="55"/>
    </row>
    <row r="15" spans="1:5" ht="15.75" x14ac:dyDescent="0.25">
      <c r="A15" s="55"/>
      <c r="B15" s="55"/>
      <c r="C15" s="55"/>
      <c r="D15" s="55"/>
    </row>
    <row r="16" spans="1:5" ht="15.75" x14ac:dyDescent="0.25">
      <c r="A16" s="55"/>
      <c r="B16" s="55"/>
      <c r="C16" s="55"/>
      <c r="D16" s="55"/>
    </row>
    <row r="17" spans="1:4" ht="15.75" x14ac:dyDescent="0.25">
      <c r="A17" s="55"/>
      <c r="B17" s="55"/>
      <c r="C17" s="55"/>
      <c r="D17" s="55"/>
    </row>
    <row r="18" spans="1:4" ht="15.75" x14ac:dyDescent="0.25">
      <c r="A18" s="55"/>
      <c r="B18" s="55"/>
      <c r="C18" s="55"/>
      <c r="D18" s="55"/>
    </row>
    <row r="19" spans="1:4" ht="15.75" x14ac:dyDescent="0.25">
      <c r="A19" s="52"/>
      <c r="B19" s="52"/>
      <c r="C19" s="56" t="s">
        <v>2442</v>
      </c>
      <c r="D19" s="55">
        <f>COUNTA(A3:A18)</f>
        <v>0</v>
      </c>
    </row>
    <row r="20" spans="1:4" ht="16.5" thickBot="1" x14ac:dyDescent="0.3">
      <c r="A20" s="52"/>
      <c r="B20" s="52"/>
      <c r="C20" s="57" t="s">
        <v>2443</v>
      </c>
      <c r="D20" s="55">
        <f>COUNTIFS($D$3:$D$19,"Disponible")</f>
        <v>0</v>
      </c>
    </row>
    <row r="21" spans="1:4" ht="16.5" thickBot="1" x14ac:dyDescent="0.3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.75" thickBot="1" x14ac:dyDescent="0.3">
      <c r="A22" s="52"/>
      <c r="B22" s="52"/>
      <c r="C22" s="58" t="s">
        <v>2445</v>
      </c>
      <c r="D22" s="59" t="e">
        <f>D20/D19</f>
        <v>#DIV/0!</v>
      </c>
    </row>
    <row r="23" spans="1:4" ht="15.75" thickBot="1" x14ac:dyDescent="0.3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25">
      <c r="A24" s="52"/>
      <c r="B24" s="52"/>
      <c r="C24" s="52"/>
      <c r="D24" s="52"/>
    </row>
    <row r="25" spans="1:4" ht="29.25" x14ac:dyDescent="0.25">
      <c r="A25" s="153" t="s">
        <v>2447</v>
      </c>
      <c r="B25" s="154"/>
      <c r="C25" s="154"/>
      <c r="D25" s="154"/>
    </row>
    <row r="26" spans="1:4" x14ac:dyDescent="0.25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75" x14ac:dyDescent="0.25">
      <c r="A27" s="55">
        <v>335756590</v>
      </c>
      <c r="B27" s="55">
        <v>720</v>
      </c>
      <c r="C27" s="68" t="s">
        <v>2492</v>
      </c>
      <c r="D27" s="68" t="s">
        <v>2493</v>
      </c>
    </row>
    <row r="28" spans="1:4" ht="15.75" x14ac:dyDescent="0.25">
      <c r="A28" s="55">
        <v>335756603</v>
      </c>
      <c r="B28" s="55">
        <v>822</v>
      </c>
      <c r="C28" s="68" t="s">
        <v>2492</v>
      </c>
      <c r="D28" s="68" t="s">
        <v>2493</v>
      </c>
    </row>
    <row r="29" spans="1:4" ht="15.75" x14ac:dyDescent="0.25">
      <c r="A29" s="55">
        <v>335756614</v>
      </c>
      <c r="B29" s="55">
        <v>137</v>
      </c>
      <c r="C29" s="68" t="s">
        <v>2492</v>
      </c>
      <c r="D29" s="68" t="s">
        <v>2493</v>
      </c>
    </row>
    <row r="30" spans="1:4" ht="15.75" x14ac:dyDescent="0.25">
      <c r="A30" s="55">
        <v>335756621</v>
      </c>
      <c r="B30" s="55">
        <v>175</v>
      </c>
      <c r="C30" s="68" t="s">
        <v>2492</v>
      </c>
      <c r="D30" s="68" t="s">
        <v>2493</v>
      </c>
    </row>
    <row r="31" spans="1:4" ht="15.75" x14ac:dyDescent="0.25">
      <c r="A31" s="55">
        <v>335756627</v>
      </c>
      <c r="B31" s="55">
        <v>378</v>
      </c>
      <c r="C31" s="68" t="s">
        <v>2492</v>
      </c>
      <c r="D31" s="68" t="s">
        <v>2493</v>
      </c>
    </row>
    <row r="32" spans="1:4" s="69" customFormat="1" ht="15.75" x14ac:dyDescent="0.25">
      <c r="A32" s="55">
        <v>335757579</v>
      </c>
      <c r="B32" s="55">
        <v>801</v>
      </c>
      <c r="C32" s="68" t="s">
        <v>2492</v>
      </c>
      <c r="D32" s="68" t="s">
        <v>2493</v>
      </c>
    </row>
    <row r="33" spans="1:4" s="69" customFormat="1" ht="15.75" x14ac:dyDescent="0.25">
      <c r="A33" s="55">
        <v>335757580</v>
      </c>
      <c r="B33" s="55">
        <v>642</v>
      </c>
      <c r="C33" s="68" t="s">
        <v>2492</v>
      </c>
      <c r="D33" s="68" t="s">
        <v>2493</v>
      </c>
    </row>
    <row r="34" spans="1:4" s="69" customFormat="1" ht="15.75" x14ac:dyDescent="0.25">
      <c r="A34" s="55">
        <v>335757581</v>
      </c>
      <c r="B34" s="55">
        <v>438</v>
      </c>
      <c r="C34" s="68" t="s">
        <v>2492</v>
      </c>
      <c r="D34" s="68" t="s">
        <v>2493</v>
      </c>
    </row>
    <row r="35" spans="1:4" s="69" customFormat="1" ht="15.75" x14ac:dyDescent="0.25">
      <c r="A35" s="55">
        <v>335757582</v>
      </c>
      <c r="B35" s="55">
        <v>461</v>
      </c>
      <c r="C35" s="68" t="s">
        <v>2492</v>
      </c>
      <c r="D35" s="68" t="s">
        <v>2493</v>
      </c>
    </row>
    <row r="36" spans="1:4" s="69" customFormat="1" ht="15.75" x14ac:dyDescent="0.25">
      <c r="A36" s="55">
        <v>335757584</v>
      </c>
      <c r="B36" s="55">
        <v>568</v>
      </c>
      <c r="C36" s="68" t="s">
        <v>2492</v>
      </c>
      <c r="D36" s="68" t="s">
        <v>2493</v>
      </c>
    </row>
    <row r="37" spans="1:4" s="69" customFormat="1" ht="15.75" x14ac:dyDescent="0.25">
      <c r="A37" s="55">
        <v>335757585</v>
      </c>
      <c r="B37" s="55">
        <v>552</v>
      </c>
      <c r="C37" s="68" t="s">
        <v>2492</v>
      </c>
      <c r="D37" s="68" t="s">
        <v>2493</v>
      </c>
    </row>
    <row r="38" spans="1:4" s="69" customFormat="1" ht="15.75" x14ac:dyDescent="0.25">
      <c r="A38" s="55">
        <v>335757586</v>
      </c>
      <c r="B38" s="55">
        <v>495</v>
      </c>
      <c r="C38" s="68" t="s">
        <v>2492</v>
      </c>
      <c r="D38" s="68" t="s">
        <v>2493</v>
      </c>
    </row>
    <row r="39" spans="1:4" s="71" customFormat="1" ht="15.75" x14ac:dyDescent="0.25">
      <c r="A39" s="55">
        <v>335757587</v>
      </c>
      <c r="B39" s="55">
        <v>396</v>
      </c>
      <c r="C39" s="68" t="s">
        <v>2492</v>
      </c>
      <c r="D39" s="68" t="s">
        <v>2493</v>
      </c>
    </row>
    <row r="40" spans="1:4" s="71" customFormat="1" ht="15.75" x14ac:dyDescent="0.25">
      <c r="A40" s="55">
        <v>335757588</v>
      </c>
      <c r="B40" s="55">
        <v>703</v>
      </c>
      <c r="C40" s="68" t="s">
        <v>2492</v>
      </c>
      <c r="D40" s="68" t="s">
        <v>2493</v>
      </c>
    </row>
    <row r="41" spans="1:4" s="71" customFormat="1" ht="15.75" x14ac:dyDescent="0.25">
      <c r="A41" s="55">
        <v>335757589</v>
      </c>
      <c r="B41" s="55">
        <v>136</v>
      </c>
      <c r="C41" s="68" t="s">
        <v>2492</v>
      </c>
      <c r="D41" s="68" t="s">
        <v>2493</v>
      </c>
    </row>
    <row r="42" spans="1:4" s="71" customFormat="1" ht="15.75" x14ac:dyDescent="0.25">
      <c r="A42" s="55">
        <v>335757538</v>
      </c>
      <c r="B42" s="55">
        <v>954</v>
      </c>
      <c r="C42" s="68" t="s">
        <v>2492</v>
      </c>
      <c r="D42" s="68" t="s">
        <v>2493</v>
      </c>
    </row>
    <row r="43" spans="1:4" s="71" customFormat="1" ht="15.75" x14ac:dyDescent="0.25">
      <c r="A43" s="55">
        <v>335757569</v>
      </c>
      <c r="B43" s="55">
        <v>276</v>
      </c>
      <c r="C43" s="68" t="s">
        <v>2492</v>
      </c>
      <c r="D43" s="68" t="s">
        <v>2493</v>
      </c>
    </row>
    <row r="44" spans="1:4" s="71" customFormat="1" ht="15.75" x14ac:dyDescent="0.25">
      <c r="A44" s="55">
        <v>335757542</v>
      </c>
      <c r="B44" s="55">
        <v>98</v>
      </c>
      <c r="C44" s="68" t="s">
        <v>2492</v>
      </c>
      <c r="D44" s="68" t="s">
        <v>2493</v>
      </c>
    </row>
    <row r="45" spans="1:4" s="71" customFormat="1" ht="15.75" x14ac:dyDescent="0.25">
      <c r="A45" s="55">
        <v>335757555</v>
      </c>
      <c r="B45" s="55">
        <v>85</v>
      </c>
      <c r="C45" s="68" t="s">
        <v>2492</v>
      </c>
      <c r="D45" s="68" t="s">
        <v>2493</v>
      </c>
    </row>
    <row r="46" spans="1:4" s="69" customFormat="1" ht="15.75" x14ac:dyDescent="0.25">
      <c r="A46" s="55"/>
      <c r="B46" s="55"/>
      <c r="C46" s="55"/>
      <c r="D46" s="55"/>
    </row>
    <row r="47" spans="1:4" s="69" customFormat="1" ht="15.75" x14ac:dyDescent="0.25">
      <c r="A47" s="55"/>
      <c r="B47" s="55"/>
      <c r="C47" s="55"/>
      <c r="D47" s="55"/>
    </row>
    <row r="48" spans="1:4" ht="16.5" thickBot="1" x14ac:dyDescent="0.3">
      <c r="A48" s="62"/>
      <c r="B48" s="62"/>
      <c r="C48" s="63" t="s">
        <v>2450</v>
      </c>
      <c r="D48" s="55">
        <f>COUNTA(A27:A46)</f>
        <v>19</v>
      </c>
    </row>
    <row r="49" spans="1:4" ht="16.5" thickBot="1" x14ac:dyDescent="0.3">
      <c r="A49" s="64"/>
      <c r="B49" s="64"/>
      <c r="C49" s="65" t="s">
        <v>2451</v>
      </c>
      <c r="D49" s="55">
        <f>COUNTIFS($D$27:$D$47,"Disponible")</f>
        <v>19</v>
      </c>
    </row>
    <row r="50" spans="1:4" ht="16.5" thickBot="1" x14ac:dyDescent="0.3">
      <c r="A50" s="52"/>
      <c r="B50" s="52"/>
      <c r="C50" s="65" t="s">
        <v>2444</v>
      </c>
      <c r="D50" s="55">
        <f>COUNTIFS($D$27:$D$31,"No Disponible")</f>
        <v>0</v>
      </c>
    </row>
    <row r="51" spans="1:4" ht="15.75" thickBot="1" x14ac:dyDescent="0.3">
      <c r="A51" s="52"/>
      <c r="B51" s="52"/>
      <c r="C51" s="65" t="s">
        <v>2452</v>
      </c>
      <c r="D51" s="59">
        <f>D49/D48</f>
        <v>1</v>
      </c>
    </row>
    <row r="52" spans="1:4" ht="15.75" thickBot="1" x14ac:dyDescent="0.3">
      <c r="A52" s="52"/>
      <c r="B52" s="52"/>
      <c r="C52" s="65" t="s">
        <v>2453</v>
      </c>
      <c r="D52" s="61">
        <f>D50/D48</f>
        <v>0</v>
      </c>
    </row>
  </sheetData>
  <mergeCells count="2">
    <mergeCell ref="A1:D1"/>
    <mergeCell ref="A25:D25"/>
  </mergeCells>
  <conditionalFormatting sqref="A7:A11">
    <cfRule type="duplicateValues" dxfId="131" priority="119152"/>
  </conditionalFormatting>
  <conditionalFormatting sqref="A7:A11">
    <cfRule type="duplicateValues" dxfId="130" priority="119156"/>
    <cfRule type="duplicateValues" dxfId="129" priority="119157"/>
  </conditionalFormatting>
  <conditionalFormatting sqref="A7:A11">
    <cfRule type="duplicateValues" dxfId="128" priority="119160"/>
    <cfRule type="duplicateValues" dxfId="127" priority="119161"/>
  </conditionalFormatting>
  <conditionalFormatting sqref="B37:B39">
    <cfRule type="duplicateValues" dxfId="126" priority="219"/>
    <cfRule type="duplicateValues" dxfId="125" priority="220"/>
  </conditionalFormatting>
  <conditionalFormatting sqref="B37:B39">
    <cfRule type="duplicateValues" dxfId="124" priority="218"/>
  </conditionalFormatting>
  <conditionalFormatting sqref="B37:B39">
    <cfRule type="duplicateValues" dxfId="123" priority="217"/>
  </conditionalFormatting>
  <conditionalFormatting sqref="B37:B39">
    <cfRule type="duplicateValues" dxfId="122" priority="215"/>
    <cfRule type="duplicateValues" dxfId="121" priority="216"/>
  </conditionalFormatting>
  <conditionalFormatting sqref="B3">
    <cfRule type="duplicateValues" dxfId="120" priority="193"/>
    <cfRule type="duplicateValues" dxfId="119" priority="194"/>
  </conditionalFormatting>
  <conditionalFormatting sqref="B3">
    <cfRule type="duplicateValues" dxfId="118" priority="192"/>
  </conditionalFormatting>
  <conditionalFormatting sqref="B3">
    <cfRule type="duplicateValues" dxfId="117" priority="191"/>
  </conditionalFormatting>
  <conditionalFormatting sqref="B3">
    <cfRule type="duplicateValues" dxfId="116" priority="189"/>
    <cfRule type="duplicateValues" dxfId="115" priority="190"/>
  </conditionalFormatting>
  <conditionalFormatting sqref="A4:A6">
    <cfRule type="duplicateValues" dxfId="114" priority="188"/>
  </conditionalFormatting>
  <conditionalFormatting sqref="A4:A6">
    <cfRule type="duplicateValues" dxfId="113" priority="186"/>
    <cfRule type="duplicateValues" dxfId="112" priority="187"/>
  </conditionalFormatting>
  <conditionalFormatting sqref="A4:A6">
    <cfRule type="duplicateValues" dxfId="111" priority="184"/>
    <cfRule type="duplicateValues" dxfId="110" priority="185"/>
  </conditionalFormatting>
  <conditionalFormatting sqref="A3:A6">
    <cfRule type="duplicateValues" dxfId="109" priority="165"/>
  </conditionalFormatting>
  <conditionalFormatting sqref="A3:A6">
    <cfRule type="duplicateValues" dxfId="108" priority="163"/>
    <cfRule type="duplicateValues" dxfId="107" priority="164"/>
  </conditionalFormatting>
  <conditionalFormatting sqref="A3:A6">
    <cfRule type="duplicateValues" dxfId="106" priority="161"/>
    <cfRule type="duplicateValues" dxfId="105" priority="162"/>
  </conditionalFormatting>
  <conditionalFormatting sqref="B4:B6">
    <cfRule type="duplicateValues" dxfId="104" priority="158"/>
    <cfRule type="duplicateValues" dxfId="103" priority="159"/>
  </conditionalFormatting>
  <conditionalFormatting sqref="B4:B6">
    <cfRule type="duplicateValues" dxfId="102" priority="157"/>
  </conditionalFormatting>
  <conditionalFormatting sqref="B4:B6">
    <cfRule type="duplicateValues" dxfId="101" priority="156"/>
  </conditionalFormatting>
  <conditionalFormatting sqref="B4:B6">
    <cfRule type="duplicateValues" dxfId="100" priority="154"/>
    <cfRule type="duplicateValues" dxfId="99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5" t="s">
        <v>58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115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8" x14ac:dyDescent="0.25">
      <c r="A4" s="42" t="str">
        <f t="shared" ca="1" si="0"/>
        <v>96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8" x14ac:dyDescent="0.25">
      <c r="A5" s="74" t="str">
        <f ca="1">CONCATENATE(TODAY()-C5," días")</f>
        <v>95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8" x14ac:dyDescent="0.25">
      <c r="A6" s="74" t="str">
        <f t="shared" ca="1" si="0"/>
        <v>95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8" x14ac:dyDescent="0.25">
      <c r="A7" s="74" t="str">
        <f t="shared" ca="1" si="0"/>
        <v>94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8" x14ac:dyDescent="0.25">
      <c r="A8" s="74" t="str">
        <f ca="1">CONCATENATE(TODAY()-C8," días")</f>
        <v>93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8" x14ac:dyDescent="0.25">
      <c r="A9" s="74" t="str">
        <f t="shared" ca="1" si="0"/>
        <v>54.5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8" x14ac:dyDescent="0.25">
      <c r="A10" s="74" t="str">
        <f t="shared" ca="1" si="0"/>
        <v>53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8" x14ac:dyDescent="0.25">
      <c r="A11" s="74" t="str">
        <f t="shared" ca="1" si="0"/>
        <v>53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8" x14ac:dyDescent="0.25">
      <c r="A12" s="74" t="str">
        <f t="shared" ca="1" si="0"/>
        <v>59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  <row r="13" spans="1:11" ht="18" x14ac:dyDescent="0.25">
      <c r="A13" s="74" t="str">
        <f t="shared" ca="1" si="0"/>
        <v>12.15079861111 días</v>
      </c>
      <c r="B13" s="42">
        <v>335753026</v>
      </c>
      <c r="C13" s="51">
        <v>44195.84920138889</v>
      </c>
      <c r="D13" s="42" t="s">
        <v>2189</v>
      </c>
      <c r="E13" s="83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VLOOKUP(E13,VIP!$A$2:$O4533,7,FALSE)</f>
        <v>Si</v>
      </c>
      <c r="I13" s="42" t="str">
        <f>VLOOKUP(E13,VIP!$A$2:$O4410,8,FALSE)</f>
        <v>Si</v>
      </c>
      <c r="J13" s="42" t="str">
        <f>VLOOKUP(E13,VIP!$A$2:$O4339,8,FALSE)</f>
        <v>Si</v>
      </c>
      <c r="K13" s="113" t="s">
        <v>2494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98" priority="51"/>
  </conditionalFormatting>
  <conditionalFormatting sqref="E9:E1048576 E1:E2">
    <cfRule type="duplicateValues" dxfId="97" priority="99232"/>
  </conditionalFormatting>
  <conditionalFormatting sqref="E4">
    <cfRule type="duplicateValues" dxfId="96" priority="44"/>
  </conditionalFormatting>
  <conditionalFormatting sqref="E5:E8">
    <cfRule type="duplicateValues" dxfId="95" priority="42"/>
  </conditionalFormatting>
  <conditionalFormatting sqref="B12">
    <cfRule type="duplicateValues" dxfId="94" priority="16"/>
    <cfRule type="duplicateValues" dxfId="93" priority="17"/>
    <cfRule type="duplicateValues" dxfId="92" priority="18"/>
  </conditionalFormatting>
  <conditionalFormatting sqref="B12">
    <cfRule type="duplicateValues" dxfId="91" priority="15"/>
  </conditionalFormatting>
  <conditionalFormatting sqref="B12">
    <cfRule type="duplicateValues" dxfId="90" priority="13"/>
    <cfRule type="duplicateValues" dxfId="89" priority="14"/>
  </conditionalFormatting>
  <conditionalFormatting sqref="B12">
    <cfRule type="duplicateValues" dxfId="88" priority="10"/>
    <cfRule type="duplicateValues" dxfId="87" priority="11"/>
    <cfRule type="duplicateValues" dxfId="86" priority="12"/>
  </conditionalFormatting>
  <conditionalFormatting sqref="B12">
    <cfRule type="duplicateValues" dxfId="85" priority="9"/>
  </conditionalFormatting>
  <conditionalFormatting sqref="B12">
    <cfRule type="duplicateValues" dxfId="84" priority="7"/>
    <cfRule type="duplicateValues" dxfId="83" priority="8"/>
  </conditionalFormatting>
  <conditionalFormatting sqref="B12">
    <cfRule type="duplicateValues" dxfId="82" priority="6"/>
  </conditionalFormatting>
  <conditionalFormatting sqref="B12">
    <cfRule type="duplicateValues" dxfId="81" priority="3"/>
    <cfRule type="duplicateValues" dxfId="80" priority="4"/>
    <cfRule type="duplicateValues" dxfId="79" priority="5"/>
  </conditionalFormatting>
  <conditionalFormatting sqref="B12">
    <cfRule type="duplicateValues" dxfId="78" priority="2"/>
  </conditionalFormatting>
  <conditionalFormatting sqref="B12">
    <cfRule type="duplicateValues" dxfId="77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75" x14ac:dyDescent="0.25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75" x14ac:dyDescent="0.25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75" x14ac:dyDescent="0.25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75" x14ac:dyDescent="0.25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5" x14ac:dyDescent="0.25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5" x14ac:dyDescent="0.25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5" x14ac:dyDescent="0.25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5" x14ac:dyDescent="0.25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75" x14ac:dyDescent="0.25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5" x14ac:dyDescent="0.25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5" x14ac:dyDescent="0.25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5" x14ac:dyDescent="0.25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75" x14ac:dyDescent="0.25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5" x14ac:dyDescent="0.25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5" x14ac:dyDescent="0.25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5" x14ac:dyDescent="0.25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5" x14ac:dyDescent="0.25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5" x14ac:dyDescent="0.25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5" x14ac:dyDescent="0.25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5" x14ac:dyDescent="0.25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5" x14ac:dyDescent="0.25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75" x14ac:dyDescent="0.25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5" x14ac:dyDescent="0.25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5" x14ac:dyDescent="0.25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5" x14ac:dyDescent="0.25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5" x14ac:dyDescent="0.25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5" x14ac:dyDescent="0.25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5" x14ac:dyDescent="0.25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5" x14ac:dyDescent="0.25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5" x14ac:dyDescent="0.25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5" x14ac:dyDescent="0.25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5" x14ac:dyDescent="0.25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75" x14ac:dyDescent="0.25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5" x14ac:dyDescent="0.25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5" x14ac:dyDescent="0.25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5" x14ac:dyDescent="0.25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5" x14ac:dyDescent="0.25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5" x14ac:dyDescent="0.25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5" x14ac:dyDescent="0.25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5" x14ac:dyDescent="0.25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75" x14ac:dyDescent="0.25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5" x14ac:dyDescent="0.25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5" x14ac:dyDescent="0.25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75" x14ac:dyDescent="0.25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75" x14ac:dyDescent="0.25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75" x14ac:dyDescent="0.25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5" x14ac:dyDescent="0.25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75" x14ac:dyDescent="0.25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75" x14ac:dyDescent="0.25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75" x14ac:dyDescent="0.25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75" x14ac:dyDescent="0.25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75" x14ac:dyDescent="0.25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75" x14ac:dyDescent="0.25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75" x14ac:dyDescent="0.25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5" x14ac:dyDescent="0.25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75" x14ac:dyDescent="0.25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25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75" x14ac:dyDescent="0.25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5" x14ac:dyDescent="0.25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75" x14ac:dyDescent="0.25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75" x14ac:dyDescent="0.25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75" x14ac:dyDescent="0.25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5" x14ac:dyDescent="0.25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5" x14ac:dyDescent="0.25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75" x14ac:dyDescent="0.25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75" x14ac:dyDescent="0.25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5" x14ac:dyDescent="0.25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75" x14ac:dyDescent="0.25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75" x14ac:dyDescent="0.25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75" x14ac:dyDescent="0.25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75" x14ac:dyDescent="0.25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75" x14ac:dyDescent="0.25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75" x14ac:dyDescent="0.25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75" x14ac:dyDescent="0.25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75" x14ac:dyDescent="0.25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75" x14ac:dyDescent="0.25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5" x14ac:dyDescent="0.25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75" x14ac:dyDescent="0.25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75" x14ac:dyDescent="0.25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75" x14ac:dyDescent="0.25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75" x14ac:dyDescent="0.25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5" x14ac:dyDescent="0.25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5" x14ac:dyDescent="0.25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5" x14ac:dyDescent="0.25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75" x14ac:dyDescent="0.25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75" x14ac:dyDescent="0.25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75" x14ac:dyDescent="0.25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75" x14ac:dyDescent="0.25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75" x14ac:dyDescent="0.25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75" x14ac:dyDescent="0.25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5" x14ac:dyDescent="0.25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75" x14ac:dyDescent="0.25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5" x14ac:dyDescent="0.25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75" x14ac:dyDescent="0.25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5" x14ac:dyDescent="0.25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5" x14ac:dyDescent="0.25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5" x14ac:dyDescent="0.25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5" x14ac:dyDescent="0.25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75" x14ac:dyDescent="0.25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75" x14ac:dyDescent="0.25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5" x14ac:dyDescent="0.25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75" x14ac:dyDescent="0.25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75" x14ac:dyDescent="0.25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75" x14ac:dyDescent="0.25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5" x14ac:dyDescent="0.25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5" x14ac:dyDescent="0.25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75" x14ac:dyDescent="0.25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5" x14ac:dyDescent="0.25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5" x14ac:dyDescent="0.25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25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5" x14ac:dyDescent="0.25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75" x14ac:dyDescent="0.25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75" x14ac:dyDescent="0.25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5" x14ac:dyDescent="0.25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75" x14ac:dyDescent="0.25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75" x14ac:dyDescent="0.25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75" x14ac:dyDescent="0.25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75" x14ac:dyDescent="0.25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x14ac:dyDescent="0.25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5" x14ac:dyDescent="0.25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75" x14ac:dyDescent="0.25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x14ac:dyDescent="0.25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75" x14ac:dyDescent="0.25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75" x14ac:dyDescent="0.25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75" x14ac:dyDescent="0.25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75" x14ac:dyDescent="0.25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75" x14ac:dyDescent="0.25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5" x14ac:dyDescent="0.25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5" x14ac:dyDescent="0.25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75" x14ac:dyDescent="0.25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75" x14ac:dyDescent="0.25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75" x14ac:dyDescent="0.25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75" x14ac:dyDescent="0.25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75" x14ac:dyDescent="0.25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5" x14ac:dyDescent="0.25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75" x14ac:dyDescent="0.25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75" x14ac:dyDescent="0.25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75" x14ac:dyDescent="0.25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75" x14ac:dyDescent="0.25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5" x14ac:dyDescent="0.25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25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5" x14ac:dyDescent="0.25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5" x14ac:dyDescent="0.25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5" x14ac:dyDescent="0.25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5" x14ac:dyDescent="0.25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5" x14ac:dyDescent="0.25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75" x14ac:dyDescent="0.25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75" x14ac:dyDescent="0.25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75" x14ac:dyDescent="0.25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75" x14ac:dyDescent="0.25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75" x14ac:dyDescent="0.25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5" x14ac:dyDescent="0.25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75" x14ac:dyDescent="0.25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5" x14ac:dyDescent="0.25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5" x14ac:dyDescent="0.25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75" x14ac:dyDescent="0.25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5" x14ac:dyDescent="0.25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5" x14ac:dyDescent="0.25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5" x14ac:dyDescent="0.25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5" x14ac:dyDescent="0.25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5" x14ac:dyDescent="0.25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5" x14ac:dyDescent="0.25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5" x14ac:dyDescent="0.25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5" x14ac:dyDescent="0.25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5" x14ac:dyDescent="0.25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5" x14ac:dyDescent="0.25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5" x14ac:dyDescent="0.25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5" x14ac:dyDescent="0.25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5" x14ac:dyDescent="0.25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5" x14ac:dyDescent="0.25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5" x14ac:dyDescent="0.25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75" x14ac:dyDescent="0.25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75" x14ac:dyDescent="0.25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5" x14ac:dyDescent="0.25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5" x14ac:dyDescent="0.25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5" x14ac:dyDescent="0.25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5" x14ac:dyDescent="0.25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5" x14ac:dyDescent="0.25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5" x14ac:dyDescent="0.25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5" x14ac:dyDescent="0.25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5" x14ac:dyDescent="0.25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5" x14ac:dyDescent="0.25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75" x14ac:dyDescent="0.25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5" x14ac:dyDescent="0.25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5" x14ac:dyDescent="0.25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5" x14ac:dyDescent="0.25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25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75" x14ac:dyDescent="0.25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75" x14ac:dyDescent="0.25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5" x14ac:dyDescent="0.25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75" x14ac:dyDescent="0.25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5" x14ac:dyDescent="0.25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5" x14ac:dyDescent="0.25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5" x14ac:dyDescent="0.25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75" x14ac:dyDescent="0.25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75" x14ac:dyDescent="0.25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75" x14ac:dyDescent="0.25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75" x14ac:dyDescent="0.25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5" x14ac:dyDescent="0.25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75" x14ac:dyDescent="0.25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75" x14ac:dyDescent="0.25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75" x14ac:dyDescent="0.25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5" x14ac:dyDescent="0.25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75" x14ac:dyDescent="0.25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75" x14ac:dyDescent="0.25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75" x14ac:dyDescent="0.25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75" x14ac:dyDescent="0.25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75" x14ac:dyDescent="0.25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75" x14ac:dyDescent="0.25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5" x14ac:dyDescent="0.25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75" x14ac:dyDescent="0.25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75" x14ac:dyDescent="0.25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x14ac:dyDescent="0.25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75" x14ac:dyDescent="0.25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75" x14ac:dyDescent="0.25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75" x14ac:dyDescent="0.25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75" x14ac:dyDescent="0.25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5" x14ac:dyDescent="0.25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5" x14ac:dyDescent="0.25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5" x14ac:dyDescent="0.25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5" x14ac:dyDescent="0.25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5" x14ac:dyDescent="0.25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75" x14ac:dyDescent="0.25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5" x14ac:dyDescent="0.25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75" x14ac:dyDescent="0.25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5" x14ac:dyDescent="0.25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5" x14ac:dyDescent="0.25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5" x14ac:dyDescent="0.25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5" x14ac:dyDescent="0.25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5" x14ac:dyDescent="0.25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5" x14ac:dyDescent="0.25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5" x14ac:dyDescent="0.25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5" x14ac:dyDescent="0.25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5" x14ac:dyDescent="0.25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5" x14ac:dyDescent="0.25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5" x14ac:dyDescent="0.25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5" x14ac:dyDescent="0.25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5" x14ac:dyDescent="0.25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5" x14ac:dyDescent="0.25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5" x14ac:dyDescent="0.25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5" x14ac:dyDescent="0.25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5" x14ac:dyDescent="0.25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75" x14ac:dyDescent="0.25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5" x14ac:dyDescent="0.25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5" x14ac:dyDescent="0.25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5" x14ac:dyDescent="0.25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5" x14ac:dyDescent="0.25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5" x14ac:dyDescent="0.25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75" x14ac:dyDescent="0.25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5" x14ac:dyDescent="0.25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5" x14ac:dyDescent="0.25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5" x14ac:dyDescent="0.25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5" x14ac:dyDescent="0.25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5" x14ac:dyDescent="0.25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5" x14ac:dyDescent="0.25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5" x14ac:dyDescent="0.25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5" x14ac:dyDescent="0.25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5" x14ac:dyDescent="0.25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5" x14ac:dyDescent="0.25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5" x14ac:dyDescent="0.25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5" x14ac:dyDescent="0.25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75" x14ac:dyDescent="0.25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75" x14ac:dyDescent="0.25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75" x14ac:dyDescent="0.25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75" x14ac:dyDescent="0.25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75" x14ac:dyDescent="0.25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75" x14ac:dyDescent="0.25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75" x14ac:dyDescent="0.25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75" x14ac:dyDescent="0.25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75" x14ac:dyDescent="0.25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75" x14ac:dyDescent="0.25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75" x14ac:dyDescent="0.25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75" x14ac:dyDescent="0.25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5" x14ac:dyDescent="0.25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75" x14ac:dyDescent="0.25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5" x14ac:dyDescent="0.25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5" x14ac:dyDescent="0.25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75" x14ac:dyDescent="0.25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5" x14ac:dyDescent="0.25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5" x14ac:dyDescent="0.25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5" x14ac:dyDescent="0.25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5" x14ac:dyDescent="0.25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5" x14ac:dyDescent="0.25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75" x14ac:dyDescent="0.25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5" x14ac:dyDescent="0.25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75" x14ac:dyDescent="0.25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5" x14ac:dyDescent="0.25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5" x14ac:dyDescent="0.25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75" x14ac:dyDescent="0.25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75" x14ac:dyDescent="0.25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75" x14ac:dyDescent="0.25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5" x14ac:dyDescent="0.25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75" x14ac:dyDescent="0.25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75" x14ac:dyDescent="0.25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75" x14ac:dyDescent="0.25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5" x14ac:dyDescent="0.25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5" x14ac:dyDescent="0.25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5" x14ac:dyDescent="0.25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75" x14ac:dyDescent="0.25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75" x14ac:dyDescent="0.25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5" x14ac:dyDescent="0.25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5" x14ac:dyDescent="0.25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5" x14ac:dyDescent="0.25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75" x14ac:dyDescent="0.25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75" x14ac:dyDescent="0.25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5" x14ac:dyDescent="0.25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5" x14ac:dyDescent="0.25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75" x14ac:dyDescent="0.25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5" x14ac:dyDescent="0.25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75" x14ac:dyDescent="0.25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5" x14ac:dyDescent="0.25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75" x14ac:dyDescent="0.25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x14ac:dyDescent="0.25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5" x14ac:dyDescent="0.25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75" x14ac:dyDescent="0.25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5" x14ac:dyDescent="0.25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75" x14ac:dyDescent="0.25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75" x14ac:dyDescent="0.25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75" x14ac:dyDescent="0.25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75" x14ac:dyDescent="0.25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75" x14ac:dyDescent="0.25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75" x14ac:dyDescent="0.25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5" x14ac:dyDescent="0.25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75" x14ac:dyDescent="0.25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5" x14ac:dyDescent="0.25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75" x14ac:dyDescent="0.25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5" x14ac:dyDescent="0.25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5" x14ac:dyDescent="0.25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5" x14ac:dyDescent="0.25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5" x14ac:dyDescent="0.25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5" x14ac:dyDescent="0.25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5" x14ac:dyDescent="0.25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5" x14ac:dyDescent="0.25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75" x14ac:dyDescent="0.25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75" x14ac:dyDescent="0.25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75" x14ac:dyDescent="0.25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75" x14ac:dyDescent="0.25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75" x14ac:dyDescent="0.25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5" x14ac:dyDescent="0.25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75" x14ac:dyDescent="0.25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5" x14ac:dyDescent="0.25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5" x14ac:dyDescent="0.25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75" x14ac:dyDescent="0.25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75" x14ac:dyDescent="0.25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75" x14ac:dyDescent="0.25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75" x14ac:dyDescent="0.25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75" x14ac:dyDescent="0.25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5" x14ac:dyDescent="0.25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5" x14ac:dyDescent="0.25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75" x14ac:dyDescent="0.25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75" x14ac:dyDescent="0.25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75" x14ac:dyDescent="0.25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75" x14ac:dyDescent="0.25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75" x14ac:dyDescent="0.25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75" x14ac:dyDescent="0.25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5" x14ac:dyDescent="0.25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5" x14ac:dyDescent="0.25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5" x14ac:dyDescent="0.25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5" x14ac:dyDescent="0.25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5" x14ac:dyDescent="0.25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5" x14ac:dyDescent="0.25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5" x14ac:dyDescent="0.25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5" x14ac:dyDescent="0.25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75" x14ac:dyDescent="0.25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5" x14ac:dyDescent="0.25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5" x14ac:dyDescent="0.25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5" x14ac:dyDescent="0.25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75" x14ac:dyDescent="0.25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5" x14ac:dyDescent="0.25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75" x14ac:dyDescent="0.25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75" x14ac:dyDescent="0.25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75" x14ac:dyDescent="0.25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5" x14ac:dyDescent="0.25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5" x14ac:dyDescent="0.25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5" x14ac:dyDescent="0.25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5" x14ac:dyDescent="0.25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75" x14ac:dyDescent="0.25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5" x14ac:dyDescent="0.25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5" x14ac:dyDescent="0.25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5" x14ac:dyDescent="0.25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5" x14ac:dyDescent="0.25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5" x14ac:dyDescent="0.25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75" x14ac:dyDescent="0.25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5" x14ac:dyDescent="0.25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5" x14ac:dyDescent="0.25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5" x14ac:dyDescent="0.25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5" x14ac:dyDescent="0.25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5" x14ac:dyDescent="0.25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5" x14ac:dyDescent="0.25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5" x14ac:dyDescent="0.25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5" x14ac:dyDescent="0.25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5" x14ac:dyDescent="0.25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75" x14ac:dyDescent="0.25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5" x14ac:dyDescent="0.25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75" x14ac:dyDescent="0.25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75" x14ac:dyDescent="0.25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5" x14ac:dyDescent="0.25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5" x14ac:dyDescent="0.25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5" x14ac:dyDescent="0.25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5" x14ac:dyDescent="0.25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75" x14ac:dyDescent="0.25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75" x14ac:dyDescent="0.25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5" x14ac:dyDescent="0.25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5" x14ac:dyDescent="0.25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5" x14ac:dyDescent="0.25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5" x14ac:dyDescent="0.25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5" x14ac:dyDescent="0.25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5" x14ac:dyDescent="0.25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75" x14ac:dyDescent="0.25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75" x14ac:dyDescent="0.25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5" x14ac:dyDescent="0.25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75" x14ac:dyDescent="0.25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75" x14ac:dyDescent="0.25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5" x14ac:dyDescent="0.25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5" x14ac:dyDescent="0.25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5" x14ac:dyDescent="0.25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5" x14ac:dyDescent="0.25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75" x14ac:dyDescent="0.25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75" x14ac:dyDescent="0.25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5" x14ac:dyDescent="0.25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5" x14ac:dyDescent="0.25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75" x14ac:dyDescent="0.25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75" x14ac:dyDescent="0.25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75" x14ac:dyDescent="0.25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75" x14ac:dyDescent="0.25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5" x14ac:dyDescent="0.25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5" x14ac:dyDescent="0.25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5" x14ac:dyDescent="0.25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5" x14ac:dyDescent="0.25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75" x14ac:dyDescent="0.25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5" x14ac:dyDescent="0.25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75" x14ac:dyDescent="0.25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5" x14ac:dyDescent="0.25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75" x14ac:dyDescent="0.25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5" x14ac:dyDescent="0.25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5" x14ac:dyDescent="0.25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75" x14ac:dyDescent="0.25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5" x14ac:dyDescent="0.25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75" x14ac:dyDescent="0.25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75" x14ac:dyDescent="0.25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5" x14ac:dyDescent="0.25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75" x14ac:dyDescent="0.25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75" x14ac:dyDescent="0.25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5" x14ac:dyDescent="0.25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5" x14ac:dyDescent="0.25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5" x14ac:dyDescent="0.25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75" x14ac:dyDescent="0.25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75" x14ac:dyDescent="0.25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75" x14ac:dyDescent="0.25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5" x14ac:dyDescent="0.25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5" x14ac:dyDescent="0.25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75" x14ac:dyDescent="0.25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5" x14ac:dyDescent="0.25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5" x14ac:dyDescent="0.25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75" x14ac:dyDescent="0.25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75" x14ac:dyDescent="0.25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75" x14ac:dyDescent="0.25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5" x14ac:dyDescent="0.25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5" x14ac:dyDescent="0.25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5" x14ac:dyDescent="0.25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5" x14ac:dyDescent="0.25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75" x14ac:dyDescent="0.25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75" x14ac:dyDescent="0.25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75" x14ac:dyDescent="0.25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75" x14ac:dyDescent="0.25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5" x14ac:dyDescent="0.25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5" x14ac:dyDescent="0.25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5" x14ac:dyDescent="0.25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5" x14ac:dyDescent="0.25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5" x14ac:dyDescent="0.25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5" x14ac:dyDescent="0.25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5" x14ac:dyDescent="0.25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5" x14ac:dyDescent="0.25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75" x14ac:dyDescent="0.25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5" x14ac:dyDescent="0.25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5" x14ac:dyDescent="0.25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5" x14ac:dyDescent="0.25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75" x14ac:dyDescent="0.25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75" x14ac:dyDescent="0.25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5" x14ac:dyDescent="0.25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5" x14ac:dyDescent="0.25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5" x14ac:dyDescent="0.25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75" x14ac:dyDescent="0.25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5" x14ac:dyDescent="0.25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75" x14ac:dyDescent="0.25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75" x14ac:dyDescent="0.25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75" x14ac:dyDescent="0.25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5" x14ac:dyDescent="0.25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5" x14ac:dyDescent="0.25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5" x14ac:dyDescent="0.25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5" x14ac:dyDescent="0.25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5" x14ac:dyDescent="0.25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75" x14ac:dyDescent="0.25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5" x14ac:dyDescent="0.25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75" x14ac:dyDescent="0.25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5" x14ac:dyDescent="0.25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5" x14ac:dyDescent="0.25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5" x14ac:dyDescent="0.25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5" x14ac:dyDescent="0.25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5" x14ac:dyDescent="0.25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75" x14ac:dyDescent="0.25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5" x14ac:dyDescent="0.25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5" x14ac:dyDescent="0.25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5" x14ac:dyDescent="0.25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5" x14ac:dyDescent="0.25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75" x14ac:dyDescent="0.25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75" x14ac:dyDescent="0.25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75" x14ac:dyDescent="0.25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75" x14ac:dyDescent="0.25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75" x14ac:dyDescent="0.25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75" x14ac:dyDescent="0.25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75" x14ac:dyDescent="0.25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75" x14ac:dyDescent="0.25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75" x14ac:dyDescent="0.25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5" x14ac:dyDescent="0.25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75" x14ac:dyDescent="0.25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5" x14ac:dyDescent="0.25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75" x14ac:dyDescent="0.25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5" x14ac:dyDescent="0.25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75" x14ac:dyDescent="0.25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75" x14ac:dyDescent="0.25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75" x14ac:dyDescent="0.25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75" x14ac:dyDescent="0.25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75" x14ac:dyDescent="0.25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5" x14ac:dyDescent="0.25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5" x14ac:dyDescent="0.25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75" x14ac:dyDescent="0.25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75" x14ac:dyDescent="0.25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75" x14ac:dyDescent="0.25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75" x14ac:dyDescent="0.25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75" x14ac:dyDescent="0.25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75" x14ac:dyDescent="0.25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75" x14ac:dyDescent="0.25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5" x14ac:dyDescent="0.25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75" x14ac:dyDescent="0.25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5" x14ac:dyDescent="0.25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5" x14ac:dyDescent="0.25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5" x14ac:dyDescent="0.25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75" x14ac:dyDescent="0.25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75" x14ac:dyDescent="0.25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75" x14ac:dyDescent="0.25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75" x14ac:dyDescent="0.25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75" x14ac:dyDescent="0.25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5" x14ac:dyDescent="0.25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5" x14ac:dyDescent="0.25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5" x14ac:dyDescent="0.25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5" x14ac:dyDescent="0.25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75" x14ac:dyDescent="0.25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5" x14ac:dyDescent="0.25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5" x14ac:dyDescent="0.25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75" x14ac:dyDescent="0.25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5" x14ac:dyDescent="0.25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75" x14ac:dyDescent="0.25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75" x14ac:dyDescent="0.25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5" x14ac:dyDescent="0.25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75" x14ac:dyDescent="0.25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5" x14ac:dyDescent="0.25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5" x14ac:dyDescent="0.25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75" x14ac:dyDescent="0.25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75" x14ac:dyDescent="0.25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5" x14ac:dyDescent="0.25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5" x14ac:dyDescent="0.25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5" x14ac:dyDescent="0.25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5" x14ac:dyDescent="0.25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75" x14ac:dyDescent="0.25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75" x14ac:dyDescent="0.25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75" x14ac:dyDescent="0.25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5" x14ac:dyDescent="0.25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5" x14ac:dyDescent="0.25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75" x14ac:dyDescent="0.25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75" x14ac:dyDescent="0.25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75" x14ac:dyDescent="0.25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75" x14ac:dyDescent="0.25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75" x14ac:dyDescent="0.25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75" x14ac:dyDescent="0.25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5" x14ac:dyDescent="0.25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5" x14ac:dyDescent="0.25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5" x14ac:dyDescent="0.25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5" x14ac:dyDescent="0.25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75" x14ac:dyDescent="0.25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5" x14ac:dyDescent="0.25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75" x14ac:dyDescent="0.25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5" x14ac:dyDescent="0.25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75" x14ac:dyDescent="0.25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75" x14ac:dyDescent="0.25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75" x14ac:dyDescent="0.25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75" x14ac:dyDescent="0.25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5" x14ac:dyDescent="0.25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5" x14ac:dyDescent="0.25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75" x14ac:dyDescent="0.25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75" x14ac:dyDescent="0.25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75" x14ac:dyDescent="0.25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5" x14ac:dyDescent="0.25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5" x14ac:dyDescent="0.25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5" x14ac:dyDescent="0.25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5" x14ac:dyDescent="0.25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5" x14ac:dyDescent="0.25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5" x14ac:dyDescent="0.25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5" x14ac:dyDescent="0.25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75" x14ac:dyDescent="0.25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5" x14ac:dyDescent="0.25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75" x14ac:dyDescent="0.25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75" x14ac:dyDescent="0.25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75" x14ac:dyDescent="0.25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5" x14ac:dyDescent="0.25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75" x14ac:dyDescent="0.25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5" x14ac:dyDescent="0.25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75" x14ac:dyDescent="0.25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5" x14ac:dyDescent="0.25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75" x14ac:dyDescent="0.25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75" x14ac:dyDescent="0.25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75" x14ac:dyDescent="0.25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5" x14ac:dyDescent="0.25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75" x14ac:dyDescent="0.25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5" x14ac:dyDescent="0.25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5" x14ac:dyDescent="0.25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75" x14ac:dyDescent="0.25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5" x14ac:dyDescent="0.25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5" x14ac:dyDescent="0.25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5" x14ac:dyDescent="0.25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x14ac:dyDescent="0.25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5" x14ac:dyDescent="0.25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75" x14ac:dyDescent="0.25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75" x14ac:dyDescent="0.25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75" x14ac:dyDescent="0.25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75" x14ac:dyDescent="0.25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75" x14ac:dyDescent="0.25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5" x14ac:dyDescent="0.25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5" x14ac:dyDescent="0.25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5" x14ac:dyDescent="0.25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5" x14ac:dyDescent="0.25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75" x14ac:dyDescent="0.25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75" x14ac:dyDescent="0.25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75" x14ac:dyDescent="0.25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5" x14ac:dyDescent="0.25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5" x14ac:dyDescent="0.25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75" x14ac:dyDescent="0.25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75" x14ac:dyDescent="0.25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75" x14ac:dyDescent="0.25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75" x14ac:dyDescent="0.25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5" x14ac:dyDescent="0.25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75" x14ac:dyDescent="0.25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75" x14ac:dyDescent="0.25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5" x14ac:dyDescent="0.25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5" x14ac:dyDescent="0.25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75" x14ac:dyDescent="0.25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5" x14ac:dyDescent="0.25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75" x14ac:dyDescent="0.25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75" x14ac:dyDescent="0.25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5" x14ac:dyDescent="0.25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5" x14ac:dyDescent="0.25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75" x14ac:dyDescent="0.25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5" x14ac:dyDescent="0.25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5" x14ac:dyDescent="0.25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5" x14ac:dyDescent="0.25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75" x14ac:dyDescent="0.25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5" x14ac:dyDescent="0.25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5" x14ac:dyDescent="0.25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75" x14ac:dyDescent="0.25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5" x14ac:dyDescent="0.25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5" x14ac:dyDescent="0.25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75" x14ac:dyDescent="0.25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75" x14ac:dyDescent="0.25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75" x14ac:dyDescent="0.25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75" x14ac:dyDescent="0.25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5" x14ac:dyDescent="0.25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5" x14ac:dyDescent="0.25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75" x14ac:dyDescent="0.25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75" x14ac:dyDescent="0.25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75" x14ac:dyDescent="0.25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75" x14ac:dyDescent="0.25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75" x14ac:dyDescent="0.25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75" x14ac:dyDescent="0.25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5" x14ac:dyDescent="0.25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5" x14ac:dyDescent="0.25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75" x14ac:dyDescent="0.25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5" x14ac:dyDescent="0.25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75" x14ac:dyDescent="0.25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75" x14ac:dyDescent="0.25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75" x14ac:dyDescent="0.25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75" x14ac:dyDescent="0.25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75" x14ac:dyDescent="0.25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5" x14ac:dyDescent="0.25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75" x14ac:dyDescent="0.25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75" x14ac:dyDescent="0.25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75" x14ac:dyDescent="0.25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75" x14ac:dyDescent="0.25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75" x14ac:dyDescent="0.25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75" x14ac:dyDescent="0.25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75" x14ac:dyDescent="0.25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75" x14ac:dyDescent="0.25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5" x14ac:dyDescent="0.25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75" x14ac:dyDescent="0.25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75" x14ac:dyDescent="0.25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75" x14ac:dyDescent="0.25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75" x14ac:dyDescent="0.25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75" x14ac:dyDescent="0.25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75" x14ac:dyDescent="0.25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75" x14ac:dyDescent="0.25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75" x14ac:dyDescent="0.25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75" x14ac:dyDescent="0.25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75" x14ac:dyDescent="0.25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75" x14ac:dyDescent="0.25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75" x14ac:dyDescent="0.25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75" x14ac:dyDescent="0.25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75" x14ac:dyDescent="0.25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75" x14ac:dyDescent="0.25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75" x14ac:dyDescent="0.25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75" x14ac:dyDescent="0.25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75" x14ac:dyDescent="0.25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75" x14ac:dyDescent="0.25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75" x14ac:dyDescent="0.25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75" x14ac:dyDescent="0.25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75" x14ac:dyDescent="0.25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75" x14ac:dyDescent="0.25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75" x14ac:dyDescent="0.25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75" x14ac:dyDescent="0.25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75" x14ac:dyDescent="0.25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75" x14ac:dyDescent="0.25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75" x14ac:dyDescent="0.25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75" x14ac:dyDescent="0.25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75" x14ac:dyDescent="0.25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75" x14ac:dyDescent="0.25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75" x14ac:dyDescent="0.25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75" x14ac:dyDescent="0.25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75" x14ac:dyDescent="0.25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75" x14ac:dyDescent="0.25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75" x14ac:dyDescent="0.25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75" x14ac:dyDescent="0.25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75" x14ac:dyDescent="0.25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75" x14ac:dyDescent="0.25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5" x14ac:dyDescent="0.25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75" x14ac:dyDescent="0.25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75" x14ac:dyDescent="0.25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75" x14ac:dyDescent="0.25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75" x14ac:dyDescent="0.25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75" x14ac:dyDescent="0.25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75" x14ac:dyDescent="0.25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75" x14ac:dyDescent="0.25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75" x14ac:dyDescent="0.25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75" x14ac:dyDescent="0.25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75" x14ac:dyDescent="0.25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75" x14ac:dyDescent="0.25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75" x14ac:dyDescent="0.25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75" x14ac:dyDescent="0.25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75" x14ac:dyDescent="0.25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75" x14ac:dyDescent="0.25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75" x14ac:dyDescent="0.25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75" x14ac:dyDescent="0.25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75" x14ac:dyDescent="0.25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75" x14ac:dyDescent="0.25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75" x14ac:dyDescent="0.25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75" x14ac:dyDescent="0.25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75" x14ac:dyDescent="0.25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75" x14ac:dyDescent="0.25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75" x14ac:dyDescent="0.25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75" x14ac:dyDescent="0.25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5" x14ac:dyDescent="0.25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75" x14ac:dyDescent="0.25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75" x14ac:dyDescent="0.25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75" x14ac:dyDescent="0.25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75" x14ac:dyDescent="0.25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75" x14ac:dyDescent="0.25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75" x14ac:dyDescent="0.25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75" x14ac:dyDescent="0.25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75" x14ac:dyDescent="0.25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75" x14ac:dyDescent="0.25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75" x14ac:dyDescent="0.25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75" x14ac:dyDescent="0.25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75" x14ac:dyDescent="0.25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75" x14ac:dyDescent="0.25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75" x14ac:dyDescent="0.25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75" x14ac:dyDescent="0.25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2020-11-25T18:10:47Z</cp:lastPrinted>
  <dcterms:created xsi:type="dcterms:W3CDTF">2014-10-01T23:18:29Z</dcterms:created>
  <dcterms:modified xsi:type="dcterms:W3CDTF">2021-01-13T02:10:37Z</dcterms:modified>
</cp:coreProperties>
</file>