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2\"/>
    </mc:Choice>
  </mc:AlternateContent>
  <bookViews>
    <workbookView xWindow="0" yWindow="0" windowWidth="19200" windowHeight="107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0" i="1" l="1"/>
  <c r="G60" i="1"/>
  <c r="H60" i="1"/>
  <c r="I60" i="1"/>
  <c r="J60" i="1"/>
  <c r="K60" i="1"/>
  <c r="F42" i="1"/>
  <c r="G42" i="1"/>
  <c r="H42" i="1"/>
  <c r="I42" i="1"/>
  <c r="J42" i="1"/>
  <c r="K42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A49" i="1"/>
  <c r="A59" i="1"/>
  <c r="A28" i="1"/>
  <c r="A29" i="1"/>
  <c r="A60" i="1"/>
  <c r="A42" i="1"/>
  <c r="A30" i="1"/>
  <c r="A31" i="1"/>
  <c r="A32" i="1"/>
  <c r="A48" i="1"/>
  <c r="F48" i="1"/>
  <c r="G48" i="1"/>
  <c r="H48" i="1"/>
  <c r="I48" i="1"/>
  <c r="J48" i="1"/>
  <c r="K48" i="1"/>
  <c r="F29" i="1" l="1"/>
  <c r="G29" i="1"/>
  <c r="H29" i="1"/>
  <c r="I29" i="1"/>
  <c r="J29" i="1"/>
  <c r="K29" i="1"/>
  <c r="F28" i="1"/>
  <c r="G28" i="1"/>
  <c r="H28" i="1"/>
  <c r="I28" i="1"/>
  <c r="J28" i="1"/>
  <c r="K28" i="1"/>
  <c r="B114" i="16" l="1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3" i="16"/>
  <c r="A85" i="16" s="1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58" i="1" l="1"/>
  <c r="A57" i="1"/>
  <c r="A47" i="1"/>
  <c r="A27" i="1"/>
  <c r="F59" i="1"/>
  <c r="G59" i="1"/>
  <c r="H59" i="1"/>
  <c r="I59" i="1"/>
  <c r="J59" i="1"/>
  <c r="K59" i="1"/>
  <c r="F49" i="1"/>
  <c r="G49" i="1"/>
  <c r="H49" i="1"/>
  <c r="I49" i="1"/>
  <c r="J49" i="1"/>
  <c r="K49" i="1"/>
  <c r="F58" i="1"/>
  <c r="G58" i="1"/>
  <c r="H58" i="1"/>
  <c r="I58" i="1"/>
  <c r="J58" i="1"/>
  <c r="K58" i="1"/>
  <c r="F57" i="1"/>
  <c r="G57" i="1"/>
  <c r="H57" i="1"/>
  <c r="I57" i="1"/>
  <c r="J57" i="1"/>
  <c r="K57" i="1"/>
  <c r="F47" i="1"/>
  <c r="G47" i="1"/>
  <c r="H47" i="1"/>
  <c r="I47" i="1"/>
  <c r="J47" i="1"/>
  <c r="K47" i="1"/>
  <c r="F27" i="1"/>
  <c r="G27" i="1"/>
  <c r="H27" i="1"/>
  <c r="I27" i="1"/>
  <c r="J27" i="1"/>
  <c r="K27" i="1"/>
  <c r="F55" i="1"/>
  <c r="G55" i="1"/>
  <c r="H55" i="1"/>
  <c r="I55" i="1"/>
  <c r="J55" i="1"/>
  <c r="K55" i="1"/>
  <c r="A55" i="1" l="1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35" i="1"/>
  <c r="G35" i="1"/>
  <c r="H35" i="1"/>
  <c r="I35" i="1"/>
  <c r="J35" i="1"/>
  <c r="K35" i="1"/>
  <c r="F34" i="1"/>
  <c r="G34" i="1"/>
  <c r="H34" i="1"/>
  <c r="I34" i="1"/>
  <c r="J34" i="1"/>
  <c r="K34" i="1"/>
  <c r="F39" i="1"/>
  <c r="G39" i="1"/>
  <c r="H39" i="1"/>
  <c r="I39" i="1"/>
  <c r="J39" i="1"/>
  <c r="K39" i="1"/>
  <c r="F41" i="1"/>
  <c r="G41" i="1"/>
  <c r="H41" i="1"/>
  <c r="I41" i="1"/>
  <c r="J41" i="1"/>
  <c r="K41" i="1"/>
  <c r="F40" i="1"/>
  <c r="G40" i="1"/>
  <c r="H40" i="1"/>
  <c r="I40" i="1"/>
  <c r="J40" i="1"/>
  <c r="K40" i="1"/>
  <c r="F44" i="1"/>
  <c r="G44" i="1"/>
  <c r="H44" i="1"/>
  <c r="I44" i="1"/>
  <c r="J44" i="1"/>
  <c r="K44" i="1"/>
  <c r="F43" i="1"/>
  <c r="G43" i="1"/>
  <c r="H43" i="1"/>
  <c r="I43" i="1"/>
  <c r="J43" i="1"/>
  <c r="K43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26" i="1"/>
  <c r="A25" i="1"/>
  <c r="A24" i="1"/>
  <c r="A23" i="1"/>
  <c r="A22" i="1"/>
  <c r="A35" i="1"/>
  <c r="A34" i="1"/>
  <c r="A39" i="1"/>
  <c r="A41" i="1"/>
  <c r="A40" i="1"/>
  <c r="A44" i="1"/>
  <c r="A43" i="1"/>
  <c r="A66" i="1"/>
  <c r="A65" i="1"/>
  <c r="A64" i="1"/>
  <c r="A63" i="1"/>
  <c r="A62" i="1"/>
  <c r="F50" i="1" l="1"/>
  <c r="G50" i="1"/>
  <c r="H50" i="1"/>
  <c r="I50" i="1"/>
  <c r="J50" i="1"/>
  <c r="K50" i="1"/>
  <c r="F21" i="1"/>
  <c r="G21" i="1"/>
  <c r="H21" i="1"/>
  <c r="I21" i="1"/>
  <c r="J21" i="1"/>
  <c r="K21" i="1"/>
  <c r="F20" i="1"/>
  <c r="G20" i="1"/>
  <c r="H20" i="1"/>
  <c r="I20" i="1"/>
  <c r="J20" i="1"/>
  <c r="K20" i="1"/>
  <c r="F56" i="1"/>
  <c r="G56" i="1"/>
  <c r="H56" i="1"/>
  <c r="I56" i="1"/>
  <c r="J56" i="1"/>
  <c r="K56" i="1"/>
  <c r="A50" i="1"/>
  <c r="A21" i="1"/>
  <c r="A20" i="1"/>
  <c r="A56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61" i="1"/>
  <c r="G61" i="1"/>
  <c r="H61" i="1"/>
  <c r="I61" i="1"/>
  <c r="J61" i="1"/>
  <c r="K61" i="1"/>
  <c r="F15" i="1"/>
  <c r="G15" i="1"/>
  <c r="H15" i="1"/>
  <c r="I15" i="1"/>
  <c r="J15" i="1"/>
  <c r="K15" i="1"/>
  <c r="A19" i="1"/>
  <c r="A18" i="1"/>
  <c r="A17" i="1"/>
  <c r="A16" i="1"/>
  <c r="A61" i="1"/>
  <c r="A15" i="1"/>
  <c r="F14" i="1"/>
  <c r="G14" i="1"/>
  <c r="H14" i="1"/>
  <c r="I14" i="1"/>
  <c r="J14" i="1"/>
  <c r="K14" i="1"/>
  <c r="F13" i="1"/>
  <c r="G13" i="1"/>
  <c r="H13" i="1"/>
  <c r="I13" i="1"/>
  <c r="J13" i="1"/>
  <c r="K13" i="1"/>
  <c r="F33" i="1"/>
  <c r="G33" i="1"/>
  <c r="H33" i="1"/>
  <c r="I33" i="1"/>
  <c r="J33" i="1"/>
  <c r="K33" i="1"/>
  <c r="F12" i="1"/>
  <c r="G12" i="1"/>
  <c r="H12" i="1"/>
  <c r="I12" i="1"/>
  <c r="J12" i="1"/>
  <c r="K12" i="1"/>
  <c r="F46" i="1"/>
  <c r="G46" i="1"/>
  <c r="H46" i="1"/>
  <c r="I46" i="1"/>
  <c r="J46" i="1"/>
  <c r="K46" i="1"/>
  <c r="A14" i="1"/>
  <c r="A13" i="1"/>
  <c r="A33" i="1"/>
  <c r="A12" i="1"/>
  <c r="A46" i="1"/>
  <c r="A11" i="1" l="1"/>
  <c r="A54" i="1"/>
  <c r="F11" i="1"/>
  <c r="G11" i="1"/>
  <c r="H11" i="1"/>
  <c r="I11" i="1"/>
  <c r="J11" i="1"/>
  <c r="K11" i="1"/>
  <c r="F54" i="1"/>
  <c r="G54" i="1"/>
  <c r="H54" i="1"/>
  <c r="I54" i="1"/>
  <c r="J54" i="1"/>
  <c r="K54" i="1"/>
  <c r="A53" i="1" l="1"/>
  <c r="F53" i="1"/>
  <c r="G53" i="1"/>
  <c r="H53" i="1"/>
  <c r="I53" i="1"/>
  <c r="J53" i="1"/>
  <c r="K53" i="1"/>
  <c r="A38" i="1" l="1"/>
  <c r="A10" i="1"/>
  <c r="A45" i="1"/>
  <c r="F38" i="1"/>
  <c r="G38" i="1"/>
  <c r="H38" i="1"/>
  <c r="I38" i="1"/>
  <c r="J38" i="1"/>
  <c r="K38" i="1"/>
  <c r="F10" i="1"/>
  <c r="G10" i="1"/>
  <c r="H10" i="1"/>
  <c r="I10" i="1"/>
  <c r="J10" i="1"/>
  <c r="K10" i="1"/>
  <c r="F45" i="1"/>
  <c r="G45" i="1"/>
  <c r="H45" i="1"/>
  <c r="I45" i="1"/>
  <c r="J45" i="1"/>
  <c r="K45" i="1"/>
  <c r="A37" i="1" l="1"/>
  <c r="F37" i="1"/>
  <c r="G37" i="1"/>
  <c r="H37" i="1"/>
  <c r="I37" i="1"/>
  <c r="J37" i="1"/>
  <c r="K37" i="1"/>
  <c r="A9" i="1" l="1"/>
  <c r="F9" i="1"/>
  <c r="G9" i="1"/>
  <c r="H9" i="1"/>
  <c r="I9" i="1"/>
  <c r="J9" i="1"/>
  <c r="K9" i="1"/>
  <c r="A52" i="1" l="1"/>
  <c r="F52" i="1"/>
  <c r="G52" i="1"/>
  <c r="H52" i="1"/>
  <c r="I52" i="1"/>
  <c r="J52" i="1"/>
  <c r="K52" i="1"/>
  <c r="F51" i="1" l="1"/>
  <c r="G51" i="1"/>
  <c r="H51" i="1"/>
  <c r="I51" i="1"/>
  <c r="J51" i="1"/>
  <c r="K51" i="1"/>
  <c r="A8" i="1" l="1"/>
  <c r="F8" i="1"/>
  <c r="G8" i="1"/>
  <c r="H8" i="1"/>
  <c r="I8" i="1"/>
  <c r="J8" i="1"/>
  <c r="K8" i="1"/>
  <c r="A51" i="1" l="1"/>
  <c r="A36" i="1" l="1"/>
  <c r="F36" i="1"/>
  <c r="G36" i="1"/>
  <c r="H36" i="1"/>
  <c r="I36" i="1"/>
  <c r="J36" i="1"/>
  <c r="K36" i="1"/>
  <c r="A5" i="1" l="1"/>
  <c r="A6" i="1"/>
  <c r="A7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<sst xmlns="http://schemas.openxmlformats.org/spreadsheetml/2006/main" count="13211" uniqueCount="2558">
  <si>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</si>
  <si>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</si>
  <si>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</si>
  <si>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</si>
  <si>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</si>
  <si>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</si>
  <si>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</si>
  <si>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</si>
  <si>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</si>
  <si>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</si>
  <si>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</si>
  <si>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</si>
  <si>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</si>
  <si>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</si>
  <si>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</si>
  <si>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</si>
  <si>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</si>
  <si>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</si>
  <si>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</si>
  <si>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</si>
  <si>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</si>
  <si>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</si>
  <si>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</si>
  <si>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</si>
  <si>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</si>
  <si>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</si>
  <si>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</si>
  <si>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</si>
  <si>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</si>
  <si>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</si>
  <si>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</si>
  <si>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</si>
  <si>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</si>
  <si>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</si>
  <si>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</si>
  <si>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</si>
  <si>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</si>
  <si>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</si>
  <si>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</si>
  <si>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</si>
  <si>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</si>
  <si>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</si>
  <si>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</si>
  <si>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</si>
  <si>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</si>
  <si>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</si>
  <si>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</si>
  <si>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</si>
  <si>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</si>
  <si>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</si>
  <si>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</si>
  <si>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</si>
  <si>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</si>
  <si>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</si>
  <si>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</si>
  <si>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</si>
  <si>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</si>
  <si>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</si>
  <si>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</si>
  <si>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</si>
  <si>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</si>
  <si>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</si>
  <si>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</si>
  <si>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</si>
  <si>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</si>
  <si>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</si>
  <si>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</si>
  <si>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</si>
  <si>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</si>
  <si>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</si>
  <si>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</si>
  <si>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</si>
  <si>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</si>
  <si>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</si>
  <si>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</si>
  <si>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</si>
  <si>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</si>
  <si>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</si>
  <si>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</si>
  <si>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</si>
  <si>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</si>
  <si>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</si>
  <si>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</si>
  <si>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</si>
  <si>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</si>
  <si>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</si>
  <si>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</si>
  <si>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</si>
  <si>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</si>
  <si>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</si>
  <si>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</si>
  <si>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</si>
  <si>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</si>
  <si>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</si>
  <si>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</si>
  <si>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</si>
  <si>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</si>
  <si>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</si>
  <si>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</si>
  <si>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</si>
  <si>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</si>
  <si>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</si>
  <si>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</si>
  <si>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</si>
  <si>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</si>
  <si>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</si>
  <si>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</si>
  <si>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</si>
  <si>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</si>
  <si>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</si>
  <si>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</si>
  <si>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</si>
  <si>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</si>
  <si>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</si>
  <si>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</si>
  <si>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</si>
  <si>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</si>
  <si>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</si>
  <si>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</si>
  <si>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</si>
  <si>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</si>
  <si>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</si>
  <si>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</si>
  <si>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</si>
  <si>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</si>
  <si>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</si>
  <si>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</si>
  <si>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</si>
  <si>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</si>
  <si>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</si>
  <si>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</si>
  <si>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</si>
  <si>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</si>
  <si>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</si>
  <si>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</si>
  <si>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</si>
  <si>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</si>
  <si>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</si>
  <si>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</si>
  <si>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</si>
  <si>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</si>
  <si>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</si>
  <si>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</si>
  <si>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</si>
  <si>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</si>
  <si>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</si>
  <si>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</si>
  <si>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</si>
  <si>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</si>
  <si>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</si>
  <si>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</si>
  <si>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</si>
  <si>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</si>
  <si>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</si>
  <si>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</si>
  <si>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</si>
  <si>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</si>
  <si>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</si>
  <si>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</si>
  <si>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</si>
  <si>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</si>
  <si>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</si>
  <si>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</si>
  <si>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</si>
  <si>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</si>
  <si>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</si>
  <si>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</si>
  <si>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</si>
  <si>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</si>
  <si>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</si>
  <si>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</si>
  <si>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</si>
  <si>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</si>
  <si>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</si>
  <si>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</si>
  <si>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</si>
  <si>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</si>
  <si>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</si>
  <si>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</si>
  <si>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</si>
  <si>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</si>
  <si>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</si>
  <si>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</si>
  <si>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</si>
  <si>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</si>
  <si>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</si>
  <si>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</si>
  <si>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</si>
  <si>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</si>
  <si>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</si>
  <si>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</si>
  <si>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</si>
  <si>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</si>
  <si>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</si>
  <si>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</si>
  <si>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</si>
  <si>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</si>
  <si>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</si>
  <si>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</si>
  <si>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</si>
  <si>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</si>
  <si>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</si>
  <si>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</si>
  <si>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</si>
  <si>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</si>
  <si>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</si>
  <si>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</si>
  <si>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</si>
  <si>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</si>
  <si>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</si>
  <si>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</si>
  <si>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</si>
  <si>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</si>
  <si>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</si>
  <si>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</si>
  <si>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</si>
  <si>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</si>
  <si>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</si>
  <si>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</si>
  <si>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</si>
  <si>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</si>
  <si>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</si>
  <si>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</si>
  <si>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</si>
  <si>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</si>
  <si>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</si>
  <si>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</si>
  <si>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</si>
  <si>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</si>
  <si>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</si>
  <si>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</si>
  <si>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</si>
  <si>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</si>
  <si>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</si>
  <si>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</si>
  <si>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</si>
  <si>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</si>
  <si>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</si>
  <si>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</si>
  <si>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</si>
  <si>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</si>
  <si>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</si>
  <si>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</si>
  <si>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</si>
  <si>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</si>
  <si>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</si>
  <si>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</si>
  <si>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</si>
  <si>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</si>
  <si>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</si>
  <si>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</si>
  <si>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</si>
  <si>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</si>
  <si>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</si>
  <si>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</si>
  <si>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</si>
  <si>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</si>
  <si>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</si>
  <si>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</si>
  <si>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</si>
  <si>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</si>
  <si>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</si>
  <si>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</si>
  <si>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</si>
  <si>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</si>
  <si>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</si>
  <si>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</si>
  <si>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</si>
  <si>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</si>
  <si>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</si>
  <si>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</si>
  <si>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</si>
  <si>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</si>
  <si>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</si>
  <si>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</si>
  <si>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</si>
  <si>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</si>
  <si>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</si>
  <si>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</si>
  <si>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</si>
  <si>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</si>
  <si>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</si>
  <si>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</si>
  <si>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</si>
  <si>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</si>
  <si>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</si>
  <si>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</si>
  <si>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</si>
  <si>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</si>
  <si>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</si>
  <si>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</si>
  <si>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</si>
  <si>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</si>
  <si>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</si>
  <si>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</si>
  <si>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</si>
  <si>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</si>
  <si>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</si>
  <si>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</si>
  <si>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</si>
  <si>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</si>
  <si>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</si>
  <si>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</si>
  <si>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</si>
  <si>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</si>
  <si>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</si>
  <si>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</si>
  <si>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</si>
  <si>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</si>
  <si>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</si>
  <si>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</si>
  <si>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</si>
  <si>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</si>
  <si>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</si>
  <si>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</si>
  <si>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</si>
  <si>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</si>
  <si>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</si>
  <si>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</si>
  <si>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</si>
  <si>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</si>
  <si>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</si>
  <si>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</si>
  <si>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</si>
  <si>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</si>
  <si>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</si>
  <si>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</si>
  <si>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</si>
  <si>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</si>
  <si>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</si>
  <si>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</si>
  <si>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</si>
  <si>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</si>
  <si>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</si>
  <si>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</si>
  <si>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</si>
  <si>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</si>
  <si>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</si>
  <si>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</si>
  <si>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</si>
  <si>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</si>
  <si>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</si>
  <si>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</si>
  <si>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</si>
  <si>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</si>
  <si>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</si>
  <si>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</si>
  <si>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</si>
  <si>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</si>
  <si>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</si>
  <si>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</si>
  <si>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</si>
  <si>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</si>
  <si>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</si>
  <si>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</si>
  <si>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</si>
  <si>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</si>
  <si>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</si>
  <si>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</si>
  <si>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</si>
  <si>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</si>
  <si>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</si>
  <si>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</si>
  <si>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</si>
  <si>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</si>
  <si>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</si>
  <si>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</si>
  <si>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</si>
  <si>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</si>
  <si>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</si>
  <si>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</si>
  <si>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</si>
  <si>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</si>
  <si>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</si>
  <si>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</si>
  <si>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</si>
  <si>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</si>
  <si>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</si>
  <si>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</si>
  <si>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</si>
  <si>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</si>
  <si>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</si>
  <si>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</si>
  <si>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</si>
  <si>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</si>
  <si>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</si>
  <si>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</si>
  <si>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</si>
  <si>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</si>
  <si>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</si>
  <si>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</si>
  <si>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</si>
  <si>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</si>
  <si>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</si>
  <si>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</si>
  <si>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</si>
  <si>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</si>
  <si>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</si>
  <si>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</si>
  <si>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</si>
  <si>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</si>
  <si>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</si>
  <si>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</si>
  <si>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</si>
  <si>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</si>
  <si>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</si>
  <si>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</si>
  <si>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</si>
  <si>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</si>
  <si>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</si>
  <si>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</si>
  <si>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</si>
  <si>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</si>
  <si>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</si>
  <si>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</si>
  <si>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</si>
  <si>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</si>
  <si>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</si>
  <si>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</si>
  <si>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</si>
  <si>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</si>
  <si>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</si>
  <si>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</si>
  <si>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</si>
  <si>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</si>
  <si>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</si>
  <si>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</si>
  <si>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</si>
  <si>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</si>
  <si>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</si>
  <si>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</si>
  <si>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</si>
  <si>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</si>
  <si>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</si>
  <si>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</si>
  <si>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</si>
  <si>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</si>
  <si>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</si>
  <si>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</si>
  <si>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</si>
  <si>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</si>
  <si>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</si>
  <si>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</si>
  <si>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</si>
  <si>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</si>
  <si>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</si>
  <si>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</si>
  <si>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</si>
  <si>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</si>
  <si>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</si>
  <si>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</si>
  <si>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</si>
  <si>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</si>
  <si>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</si>
  <si>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</si>
  <si>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</si>
  <si>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</si>
  <si>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</si>
  <si>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</si>
  <si>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</si>
  <si>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</si>
  <si>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</si>
  <si>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</si>
  <si>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</si>
  <si>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</si>
  <si>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</si>
  <si>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</si>
  <si>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</si>
  <si>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</si>
  <si>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</si>
  <si>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</si>
  <si>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</si>
  <si>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</si>
  <si>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</si>
  <si>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</si>
  <si>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</si>
  <si>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</si>
  <si>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</si>
  <si>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</si>
  <si>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</si>
  <si>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</si>
  <si>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</si>
  <si>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</si>
  <si>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</si>
  <si>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</si>
  <si>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</si>
  <si>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</si>
  <si>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</si>
  <si>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</si>
  <si>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</si>
  <si>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</si>
  <si>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</si>
  <si>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</si>
  <si>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</si>
  <si>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</si>
  <si>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</si>
  <si>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</si>
  <si>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</si>
  <si>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</si>
  <si>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</si>
  <si>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</si>
  <si>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</si>
  <si>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</si>
  <si>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</si>
  <si>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</si>
  <si>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</si>
  <si>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</si>
  <si>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</si>
  <si>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</si>
  <si>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</si>
  <si>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</si>
  <si>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</si>
  <si>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</si>
  <si>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</si>
  <si>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</si>
  <si>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</si>
  <si>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</si>
  <si>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</si>
  <si>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</si>
  <si>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</si>
  <si>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</si>
  <si>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</si>
  <si>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</si>
  <si>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</si>
  <si>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</si>
  <si>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</si>
  <si>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</si>
  <si>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</si>
  <si>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</si>
  <si>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</si>
  <si>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</si>
  <si>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</si>
  <si>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</si>
  <si>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</si>
  <si>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</si>
  <si>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</si>
  <si>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</si>
  <si>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</si>
  <si>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</si>
  <si>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</si>
  <si>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</si>
  <si>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</si>
  <si>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</si>
  <si>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</si>
  <si>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</si>
  <si>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</si>
  <si>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</si>
  <si>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</si>
  <si>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</si>
  <si>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</si>
  <si>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</si>
  <si>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</si>
  <si>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</si>
  <si>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</si>
  <si>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</si>
  <si>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</si>
  <si>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</si>
  <si>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</si>
  <si>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</si>
  <si>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</si>
  <si>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</si>
  <si>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</si>
  <si>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</si>
  <si>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</si>
  <si>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</si>
  <si>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</si>
  <si>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</si>
  <si>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</si>
  <si>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</si>
  <si>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</si>
  <si>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</si>
  <si>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</si>
  <si>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</si>
  <si>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</si>
  <si>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</si>
  <si>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</si>
  <si>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</si>
  <si>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</si>
  <si>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</si>
  <si>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</si>
  <si>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</si>
  <si>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</si>
  <si>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</si>
  <si>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</si>
  <si>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</si>
  <si>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</si>
  <si>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</si>
  <si>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</si>
  <si>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</si>
  <si>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</si>
  <si>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</si>
  <si>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</si>
  <si>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</si>
  <si>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</si>
  <si>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</si>
  <si>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</si>
  <si>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</si>
  <si>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</si>
  <si>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</si>
  <si>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</si>
  <si>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</si>
  <si>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</si>
  <si>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</si>
  <si>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</si>
  <si>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</si>
  <si>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</si>
  <si>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</si>
  <si>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</si>
  <si>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</si>
  <si>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</si>
  <si>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</si>
  <si>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</si>
  <si>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</si>
  <si>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</si>
  <si>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</si>
  <si>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</si>
  <si>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</si>
  <si>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</si>
  <si>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</si>
  <si>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</si>
  <si>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</si>
  <si>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</si>
  <si>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</si>
  <si>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</si>
  <si>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</si>
  <si>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</si>
  <si>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</si>
  <si>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</si>
  <si>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</si>
  <si>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</si>
  <si>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</si>
  <si>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</si>
  <si>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</si>
  <si>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</si>
  <si>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</si>
  <si>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</si>
  <si>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</si>
  <si>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</si>
  <si>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</si>
  <si>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</si>
  <si>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</si>
  <si>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</si>
  <si>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</si>
  <si>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</si>
  <si>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</si>
  <si>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</si>
  <si>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</si>
  <si>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</si>
  <si>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</si>
  <si>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</si>
  <si>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</si>
  <si>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</si>
  <si>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</si>
  <si>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</si>
  <si>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</si>
  <si>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</si>
  <si>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</si>
  <si>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</si>
  <si>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</si>
  <si>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</si>
  <si>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</si>
  <si>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</si>
  <si>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</si>
  <si>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</si>
  <si>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</si>
  <si>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</si>
  <si>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</si>
  <si>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</si>
  <si>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</si>
  <si>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</si>
  <si>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</si>
  <si>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</si>
  <si>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</si>
  <si>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</si>
  <si>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</si>
  <si>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</si>
  <si>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</si>
  <si>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</si>
  <si>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</si>
  <si>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</si>
  <si>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</si>
  <si>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</si>
  <si>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</si>
  <si>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</si>
  <si>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</si>
  <si>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</si>
  <si>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</si>
  <si>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</si>
  <si>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</si>
  <si>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</si>
  <si>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</si>
  <si>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</si>
  <si>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</si>
  <si>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</si>
  <si>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</si>
  <si>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</si>
  <si>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</si>
  <si>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</si>
  <si>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</si>
  <si>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</si>
  <si>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</si>
  <si>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</si>
  <si>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</si>
  <si>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</si>
  <si>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</si>
  <si>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</si>
  <si>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</si>
  <si>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</si>
  <si>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</si>
  <si>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</si>
  <si>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</si>
  <si>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</si>
  <si>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</si>
  <si>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</si>
  <si>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</si>
  <si>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</si>
  <si>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</si>
  <si>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</si>
  <si>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</si>
  <si>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</si>
  <si>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</si>
  <si>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</si>
  <si>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</si>
  <si>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</si>
  <si>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</si>
  <si>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</si>
  <si>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</si>
  <si>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</si>
  <si>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</si>
  <si>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</si>
  <si>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</si>
  <si>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</si>
  <si>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</si>
  <si>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</si>
  <si>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</si>
  <si>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</si>
  <si>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</si>
  <si>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</si>
  <si>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</si>
  <si>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</si>
  <si>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</si>
  <si>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</si>
  <si>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</si>
  <si>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</si>
  <si>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</si>
  <si>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</si>
  <si>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</si>
  <si>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</si>
  <si>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</si>
  <si>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</si>
  <si>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</si>
  <si>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</si>
  <si>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</si>
  <si>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</si>
  <si>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</si>
  <si>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</si>
  <si>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</si>
  <si>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</si>
  <si>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</si>
  <si>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</si>
  <si>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</si>
  <si>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</si>
  <si>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</si>
  <si>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</si>
  <si>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</si>
  <si>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</si>
  <si>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</si>
  <si>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</si>
  <si>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</si>
  <si>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</si>
  <si>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</si>
  <si>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</si>
  <si>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</si>
  <si>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</si>
  <si>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</si>
  <si>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</si>
  <si>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</si>
  <si>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</si>
  <si>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</si>
  <si>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</si>
  <si>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</si>
  <si>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</si>
  <si>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</si>
  <si>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</si>
  <si>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</si>
  <si>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</si>
  <si>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</si>
  <si>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</si>
  <si>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</si>
  <si>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</si>
  <si>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</si>
  <si>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</si>
  <si>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</si>
  <si>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</si>
  <si>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</si>
  <si>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</si>
  <si>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</si>
  <si>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</si>
  <si>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</si>
  <si>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</si>
  <si>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</si>
  <si>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</si>
  <si>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</si>
  <si>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</si>
  <si>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</si>
  <si>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</si>
  <si>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</si>
  <si>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</si>
  <si>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</si>
  <si>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</si>
  <si>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</si>
  <si>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</si>
  <si>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</si>
  <si>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</si>
  <si>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</si>
  <si>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</si>
  <si>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</si>
  <si>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</si>
  <si>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</si>
  <si>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</si>
  <si>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</si>
  <si>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</si>
  <si>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</si>
  <si>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</si>
  <si>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</si>
  <si>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</si>
  <si>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</si>
  <si>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</si>
  <si>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</si>
  <si>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</si>
  <si>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</si>
  <si>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</si>
  <si>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</si>
  <si>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</si>
  <si>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</si>
  <si>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</si>
  <si>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</si>
  <si>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</si>
  <si>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</si>
  <si>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</si>
  <si>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</si>
  <si>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</si>
  <si>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</si>
  <si>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</si>
  <si>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</si>
  <si>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</si>
  <si>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</si>
  <si>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</si>
  <si>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</si>
  <si>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</si>
  <si>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</si>
  <si>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</si>
  <si>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</si>
  <si>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</si>
  <si>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</si>
  <si>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</si>
  <si>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</si>
  <si>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</si>
  <si>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</si>
  <si>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</si>
  <si>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</si>
  <si>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</si>
  <si>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</si>
  <si>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</si>
  <si>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</si>
  <si>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</si>
  <si>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</si>
  <si>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</si>
  <si>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</si>
  <si>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</si>
  <si>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</si>
  <si>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</si>
  <si>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</si>
  <si>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</si>
  <si>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</si>
  <si>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</si>
  <si>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</si>
  <si>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</si>
  <si>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</si>
  <si>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</si>
  <si>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</si>
  <si>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</si>
  <si>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</si>
  <si>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</si>
  <si>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</si>
  <si>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</si>
  <si>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</si>
  <si>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</si>
  <si>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</si>
  <si>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</si>
  <si>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</si>
  <si>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</si>
  <si>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</si>
  <si>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</si>
  <si>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</si>
  <si>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</si>
  <si>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</si>
  <si>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</si>
  <si>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</si>
  <si>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</si>
  <si>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</si>
  <si>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</si>
  <si>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</si>
  <si>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</si>
  <si>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</si>
  <si>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</si>
  <si>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</si>
  <si>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</si>
  <si>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</si>
  <si>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</si>
  <si>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</si>
  <si>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</si>
  <si>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</si>
  <si>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</si>
  <si>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</si>
  <si>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</si>
  <si>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</si>
  <si>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</si>
  <si>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</si>
  <si>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</si>
  <si>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</si>
  <si>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</si>
  <si>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</si>
  <si>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</si>
  <si>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</si>
  <si>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</si>
  <si>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</si>
  <si>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</si>
  <si>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</si>
  <si>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</si>
  <si>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</si>
  <si>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</si>
  <si>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</si>
  <si>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</si>
  <si>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</si>
  <si>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</si>
  <si>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</si>
  <si>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</si>
  <si>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</si>
  <si>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</si>
  <si>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</si>
  <si>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</si>
  <si>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</si>
  <si>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</si>
  <si>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</si>
  <si>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</si>
  <si>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</si>
  <si>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</si>
  <si>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</si>
  <si>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</si>
  <si>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</si>
  <si>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</si>
  <si>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</si>
  <si>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</si>
  <si>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</si>
  <si>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</si>
  <si>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</si>
  <si>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</si>
  <si>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</si>
  <si>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</si>
  <si>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</si>
  <si>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</si>
  <si>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</si>
  <si>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</si>
  <si>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</si>
  <si>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</si>
  <si>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</si>
  <si>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</si>
  <si>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</si>
  <si>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</si>
  <si>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</si>
  <si>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</si>
  <si>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</si>
  <si>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</si>
  <si>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</si>
  <si>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</si>
  <si>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</si>
  <si>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</si>
  <si>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</si>
  <si>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</si>
  <si>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</si>
  <si>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</si>
  <si>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</si>
  <si>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</si>
  <si>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</si>
  <si>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</si>
  <si>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</si>
  <si>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</si>
  <si>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</si>
  <si>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</si>
  <si>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</si>
  <si>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</si>
  <si>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</si>
  <si>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</si>
  <si>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</si>
  <si>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</si>
  <si>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</si>
  <si>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</si>
  <si>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</si>
  <si>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</si>
  <si>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</si>
  <si>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</si>
  <si>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</si>
  <si>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</si>
  <si>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</si>
  <si>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</si>
  <si>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</si>
  <si>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</si>
  <si>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</si>
  <si>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</si>
  <si>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</si>
  <si>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</si>
  <si>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</si>
  <si>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</si>
  <si>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</si>
  <si>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</si>
  <si>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</si>
  <si>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</si>
  <si>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</si>
  <si>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</si>
  <si>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</si>
  <si>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</si>
  <si>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</si>
  <si>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</si>
  <si>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</si>
  <si>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</si>
  <si>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</si>
  <si>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</si>
  <si>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</si>
  <si>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</si>
  <si>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</si>
  <si>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</si>
  <si>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</si>
  <si>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</si>
  <si>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</si>
  <si>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</si>
  <si>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</si>
  <si>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</si>
  <si>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</si>
  <si>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</si>
  <si>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</si>
  <si>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</si>
  <si>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</si>
  <si>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</si>
  <si>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</si>
  <si>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</si>
  <si>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</si>
  <si>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</si>
  <si>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</si>
  <si>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</si>
  <si>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</si>
  <si>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</si>
  <si>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</si>
  <si>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</si>
  <si>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</si>
  <si>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</si>
  <si>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</si>
  <si>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</si>
  <si>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</si>
  <si>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</si>
  <si>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</si>
  <si>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</si>
  <si>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</si>
  <si>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</si>
  <si>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</si>
  <si>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</si>
  <si>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</si>
  <si>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</si>
  <si>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</si>
  <si>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</si>
  <si>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</si>
  <si>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</si>
  <si>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</si>
  <si>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</si>
  <si>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</si>
  <si>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</si>
  <si>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</si>
  <si>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</si>
  <si>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</si>
  <si>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</si>
  <si>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</si>
  <si>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</si>
  <si>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</si>
  <si>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</si>
  <si>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</si>
  <si>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</si>
  <si>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</si>
  <si>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</si>
  <si>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</si>
  <si>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</si>
  <si>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</si>
  <si>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</si>
  <si>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</si>
  <si>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</si>
  <si>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</si>
  <si>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</si>
  <si>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</si>
  <si>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</si>
  <si>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</si>
  <si>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</si>
  <si>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</si>
  <si>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</si>
  <si>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</si>
  <si>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</si>
  <si>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</si>
  <si>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</si>
  <si>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</si>
  <si>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</si>
  <si>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</si>
  <si>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</si>
  <si>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</si>
  <si>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</si>
  <si>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</si>
  <si>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</si>
  <si>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</si>
  <si>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</si>
  <si>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</si>
  <si>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</si>
  <si>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</si>
  <si>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</si>
  <si>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</si>
  <si>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</si>
  <si>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</si>
  <si>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</si>
  <si>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</si>
  <si>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</si>
  <si>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</si>
  <si>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</si>
  <si>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</si>
  <si>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</si>
  <si>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</si>
  <si>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</si>
  <si>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</si>
  <si>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</si>
  <si>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</si>
  <si>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</si>
  <si>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</si>
  <si>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</si>
  <si>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</si>
  <si>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</si>
  <si>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</si>
  <si>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</si>
  <si>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</si>
  <si>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</si>
  <si>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</si>
  <si>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</si>
  <si>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</si>
  <si>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</si>
  <si>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</si>
  <si>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</si>
  <si>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</si>
  <si>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</si>
  <si>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</si>
  <si>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</si>
  <si>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</si>
  <si>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</si>
  <si>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</si>
  <si>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</si>
  <si>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</si>
  <si>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</si>
  <si>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</si>
  <si>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</si>
  <si>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</si>
  <si>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</si>
  <si>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</si>
  <si>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</si>
  <si>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</si>
  <si>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</si>
  <si>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</si>
  <si>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</si>
  <si>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</si>
  <si>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</si>
  <si>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</si>
  <si>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</si>
  <si>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</si>
  <si>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</si>
  <si>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</si>
  <si>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</si>
  <si>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</si>
  <si>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</si>
  <si>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</si>
  <si>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</si>
  <si>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</si>
  <si>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</si>
  <si>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</si>
  <si>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</si>
  <si>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</si>
  <si>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</si>
  <si>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</si>
  <si>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</si>
  <si>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</si>
  <si>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</si>
  <si>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</si>
  <si>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</si>
  <si>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</si>
  <si>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</si>
  <si>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</si>
  <si>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</si>
  <si>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</si>
  <si>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</si>
  <si>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</si>
  <si>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</si>
  <si>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</si>
  <si>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</si>
  <si>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</si>
  <si>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</si>
  <si>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</si>
  <si>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</si>
  <si>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</si>
  <si>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</si>
  <si>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</si>
  <si>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</si>
  <si>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</si>
  <si>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</si>
  <si>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</si>
  <si>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</si>
  <si>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</si>
  <si>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</si>
  <si>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</si>
  <si>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</si>
  <si>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</si>
  <si>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</si>
  <si>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</si>
  <si>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</si>
  <si>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</si>
  <si>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</si>
  <si>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</si>
  <si>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</si>
  <si>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</si>
  <si>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</si>
  <si>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</si>
  <si>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</si>
  <si>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</si>
  <si>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</si>
  <si>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</si>
  <si>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</si>
  <si>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</si>
  <si>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</si>
  <si>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</si>
  <si>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</si>
  <si>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</si>
  <si>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</si>
  <si>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</si>
  <si>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</si>
  <si>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</si>
  <si>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</si>
  <si>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</si>
  <si>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</si>
  <si>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</si>
  <si>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</si>
  <si>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</si>
  <si>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</si>
  <si>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</si>
  <si>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</si>
  <si>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</si>
  <si>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</si>
  <si>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</si>
  <si>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</si>
  <si>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</si>
  <si>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</si>
  <si>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</si>
  <si>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</si>
  <si>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</si>
  <si>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</si>
  <si>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</si>
  <si>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</si>
  <si>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</si>
  <si>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</si>
  <si>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</si>
  <si>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</si>
  <si>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</si>
  <si>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</si>
  <si>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</si>
  <si>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</si>
  <si>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</si>
  <si>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</si>
  <si>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</si>
  <si>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</si>
  <si>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</si>
  <si>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</si>
  <si>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</si>
  <si>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</si>
  <si>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</si>
  <si>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</si>
  <si>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</si>
  <si>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</si>
  <si>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</si>
  <si>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</si>
  <si>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</si>
  <si>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</si>
  <si>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</si>
  <si>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</si>
  <si>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</si>
  <si>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</si>
  <si>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</si>
  <si>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</si>
  <si>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</si>
  <si>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</si>
  <si>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</si>
  <si>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</si>
  <si>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</si>
  <si>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</si>
  <si>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</si>
  <si>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</si>
  <si>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</si>
  <si>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</si>
  <si>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</si>
  <si>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</si>
  <si>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</si>
  <si>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</si>
  <si>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</si>
  <si>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</si>
  <si>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</si>
  <si>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</si>
  <si>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</si>
  <si>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</si>
  <si>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</si>
  <si>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</si>
  <si>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</si>
  <si>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</si>
  <si>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</si>
  <si>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</si>
  <si>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</si>
  <si>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</si>
  <si>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</si>
  <si>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</si>
  <si>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</si>
  <si>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</si>
  <si>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</si>
  <si>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</si>
  <si>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</si>
  <si>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</si>
  <si>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</si>
  <si>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</si>
  <si>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</si>
  <si>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</si>
  <si>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</si>
  <si>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</si>
  <si>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</si>
  <si>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</si>
  <si>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</si>
  <si>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</si>
  <si>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</si>
  <si>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</si>
  <si>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</si>
  <si>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</si>
  <si>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</si>
  <si>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</si>
  <si>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</si>
  <si>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</si>
  <si>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</si>
  <si>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</si>
  <si>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</si>
  <si>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</si>
  <si>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</si>
  <si>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</si>
  <si>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</si>
  <si>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</si>
  <si>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</si>
  <si>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</si>
  <si>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</si>
  <si>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</si>
  <si>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</si>
  <si>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</si>
  <si>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</si>
  <si>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</si>
  <si>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</si>
  <si>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</si>
  <si>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</si>
  <si>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</si>
  <si>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</si>
  <si>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</si>
  <si>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</si>
  <si>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</si>
  <si>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</si>
  <si>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</si>
  <si>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</si>
  <si>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</si>
  <si>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</si>
  <si>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</si>
  <si>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</si>
  <si>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</si>
  <si>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</si>
  <si>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</si>
  <si>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</si>
  <si>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</si>
  <si>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</si>
  <si>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</si>
  <si>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</si>
  <si>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</si>
  <si>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</si>
  <si>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</si>
  <si>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</si>
  <si>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</si>
  <si>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</si>
  <si>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</si>
  <si>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</si>
  <si>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</si>
  <si>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</si>
  <si>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</si>
  <si>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</si>
  <si>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</si>
  <si>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</si>
  <si>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</si>
  <si>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</si>
  <si>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</si>
  <si>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</si>
  <si>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</si>
  <si>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</si>
  <si>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</si>
  <si>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</si>
  <si>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</si>
  <si>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</si>
  <si>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</si>
  <si>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</si>
  <si>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</si>
  <si>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</si>
  <si>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</si>
  <si>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</si>
  <si>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</si>
  <si>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</si>
  <si>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</si>
  <si>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</si>
  <si>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</si>
  <si>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</si>
  <si>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</si>
  <si>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</si>
  <si>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</si>
  <si>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</si>
  <si>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</si>
  <si>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</si>
  <si>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</si>
  <si>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</si>
  <si>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</si>
  <si>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</si>
  <si>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</si>
  <si>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</si>
  <si>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</si>
  <si>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</si>
  <si>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</si>
  <si>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</si>
  <si>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</si>
  <si>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</si>
  <si>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</si>
  <si>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</si>
  <si>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</si>
  <si>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</si>
  <si>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</si>
  <si>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</si>
  <si>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</si>
  <si>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</si>
  <si>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</si>
  <si>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</si>
  <si>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</si>
  <si>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</si>
  <si>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</si>
  <si>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</si>
  <si>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</si>
  <si>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</si>
  <si>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</si>
  <si>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</si>
  <si>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</si>
  <si>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</si>
  <si>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</si>
  <si>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</si>
  <si>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</si>
  <si>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</si>
  <si>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</si>
  <si>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</si>
  <si>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</si>
  <si>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</si>
  <si>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</si>
  <si>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</si>
  <si>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</si>
  <si>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</si>
  <si>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</si>
  <si>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</si>
  <si>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</si>
  <si>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</si>
  <si>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</si>
  <si>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</si>
  <si>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</si>
  <si>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</si>
  <si>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</si>
  <si>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</si>
  <si>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</si>
  <si>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</si>
  <si>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</si>
  <si>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</si>
  <si>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</si>
  <si>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</si>
  <si>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</si>
  <si>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</si>
  <si>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</si>
  <si>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</si>
  <si>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</si>
  <si>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</si>
  <si>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</si>
  <si>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</si>
  <si>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</si>
  <si>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</si>
  <si>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</si>
  <si>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</si>
  <si>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</si>
  <si>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</si>
  <si>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</si>
  <si>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</si>
  <si>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</si>
  <si>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</si>
  <si>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</si>
  <si>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</si>
  <si>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</si>
  <si>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</si>
  <si>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</si>
  <si>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</si>
  <si>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</si>
  <si>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</si>
  <si>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</si>
  <si>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</si>
  <si>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</si>
  <si>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</si>
  <si>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</si>
  <si>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</si>
  <si>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</si>
  <si>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</si>
  <si>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</si>
  <si>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</si>
  <si>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</si>
  <si>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</si>
  <si>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</si>
  <si>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</si>
  <si>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</si>
  <si>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</si>
  <si>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</si>
  <si>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</si>
  <si>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</si>
  <si>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</si>
  <si>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</si>
  <si>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</si>
  <si>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</si>
  <si>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</si>
  <si>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</si>
  <si>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</si>
  <si>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</si>
  <si>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</si>
  <si>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</si>
  <si>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</si>
  <si>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</si>
  <si>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</si>
  <si>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</si>
  <si>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</si>
  <si>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</si>
  <si>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</si>
  <si>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</si>
  <si>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</si>
  <si>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</si>
  <si>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</si>
  <si>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</si>
  <si>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</si>
  <si>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</si>
  <si>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</si>
  <si>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</si>
  <si>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</si>
  <si>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</si>
  <si>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</si>
  <si>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</si>
  <si>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</si>
  <si>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</si>
  <si>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</si>
  <si>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</si>
  <si>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</si>
  <si>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</si>
  <si>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</si>
  <si>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</si>
  <si>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</si>
  <si>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</si>
  <si>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</si>
  <si>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</si>
  <si>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</si>
  <si>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</si>
  <si>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</si>
  <si>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</si>
  <si>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</si>
  <si>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</si>
  <si>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</si>
  <si>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</si>
  <si>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</si>
  <si>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</si>
  <si>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</si>
  <si>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</si>
  <si>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</si>
  <si>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</si>
  <si>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</si>
  <si>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</si>
  <si>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</si>
  <si>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</si>
  <si>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</si>
  <si>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</si>
  <si>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</si>
  <si>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</si>
  <si>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</si>
  <si>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</si>
  <si>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</si>
  <si>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</si>
  <si>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</si>
  <si>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</si>
  <si>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</si>
  <si>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</si>
  <si>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</si>
  <si>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</si>
  <si>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</si>
  <si>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</si>
  <si>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</si>
  <si>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</si>
  <si>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</si>
  <si>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</si>
  <si>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</si>
  <si>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</si>
  <si>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</si>
  <si>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</si>
  <si>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</si>
  <si>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</si>
  <si>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</si>
  <si>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</si>
  <si>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</si>
  <si>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</si>
  <si>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</si>
  <si>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</si>
  <si>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</si>
  <si>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</si>
  <si>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</si>
  <si>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</si>
  <si>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</si>
  <si>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</si>
  <si>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</si>
  <si>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</si>
  <si>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</si>
  <si>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</si>
  <si>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</si>
  <si>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</si>
  <si>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</si>
  <si>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</si>
  <si>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</si>
  <si>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</si>
  <si>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</si>
  <si>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</si>
  <si>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</si>
  <si>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</si>
  <si>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</si>
  <si>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</si>
  <si>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</si>
  <si>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</si>
  <si>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</si>
  <si>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</si>
  <si>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</si>
  <si>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</si>
  <si>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</si>
  <si>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</si>
  <si>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</si>
  <si>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</si>
  <si>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</si>
  <si>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</si>
  <si>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</si>
  <si>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</si>
  <si>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</si>
  <si>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</si>
  <si>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</si>
  <si>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</si>
  <si>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</si>
  <si>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</si>
  <si>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</si>
  <si>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</si>
  <si>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</si>
  <si>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</si>
  <si>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</si>
  <si>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</si>
  <si>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</si>
  <si>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</si>
  <si>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</si>
  <si>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</si>
  <si>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</si>
  <si>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</si>
  <si>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</si>
  <si>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</si>
  <si>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</si>
  <si>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</si>
  <si>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</si>
  <si>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</si>
  <si>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</si>
  <si>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</si>
  <si>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</si>
  <si>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</si>
  <si>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</si>
  <si>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</si>
  <si>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</si>
  <si>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</si>
  <si>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</si>
  <si>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</si>
  <si>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</si>
  <si>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</si>
  <si>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</si>
  <si>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</si>
  <si>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</si>
  <si>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</si>
  <si>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</si>
  <si>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</si>
  <si>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</si>
  <si>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</si>
  <si>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</si>
  <si>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</si>
  <si>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</si>
  <si>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</si>
  <si>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</si>
  <si>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</si>
  <si>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</si>
  <si>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</si>
  <si>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</si>
  <si>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</si>
  <si>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</si>
  <si>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</si>
  <si>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</si>
  <si>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</si>
  <si>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</si>
  <si>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</si>
  <si>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</si>
  <si>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</si>
  <si>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</si>
  <si>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</si>
  <si>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</si>
  <si>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</si>
  <si>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</si>
  <si>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</si>
  <si>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</si>
  <si>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</si>
  <si>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</si>
  <si>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</si>
  <si>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</si>
  <si>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</si>
  <si>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</si>
  <si>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</si>
  <si>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</si>
  <si>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</si>
  <si>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</si>
  <si>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</si>
  <si>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</si>
  <si>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</si>
  <si>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</si>
  <si>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</si>
  <si>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</si>
  <si>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</si>
  <si>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</si>
  <si>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</si>
  <si>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</si>
  <si>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</si>
  <si>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</si>
  <si>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</si>
  <si>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</si>
  <si>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</si>
  <si>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</si>
  <si>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</si>
  <si>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</si>
  <si>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</si>
  <si>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</si>
  <si>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</si>
  <si>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</si>
  <si>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</si>
  <si>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</si>
  <si>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</si>
  <si>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</si>
  <si>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</si>
  <si>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</si>
  <si>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</si>
  <si>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</si>
  <si>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</si>
  <si>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</si>
  <si>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</si>
  <si>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</si>
  <si>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</si>
  <si>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</si>
  <si>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</si>
  <si>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</si>
  <si>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</si>
  <si>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</si>
  <si>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</si>
  <si>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</si>
  <si>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</si>
  <si>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</si>
  <si>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</si>
  <si>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</si>
  <si>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</si>
  <si>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</si>
  <si>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</si>
  <si>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</si>
  <si>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</si>
  <si>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</si>
  <si>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</si>
  <si>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</si>
  <si>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</si>
  <si>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</si>
  <si>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</si>
  <si>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</si>
  <si>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</si>
  <si>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</si>
  <si>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</si>
  <si>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</si>
  <si>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</si>
  <si>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</si>
  <si>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</si>
  <si>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</si>
  <si>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</si>
  <si>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</si>
  <si>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</si>
  <si>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</si>
  <si>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</si>
  <si>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</si>
  <si>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</si>
  <si>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</si>
  <si>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</si>
  <si>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</si>
  <si>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</si>
  <si>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</si>
  <si>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</si>
  <si>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</si>
  <si>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</si>
  <si>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</si>
  <si>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</si>
  <si>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</si>
  <si>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</si>
  <si>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</si>
  <si>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</si>
  <si>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</si>
  <si>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</si>
  <si>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</si>
  <si>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</si>
  <si>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</si>
  <si>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</si>
  <si>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</si>
  <si>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</si>
  <si>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</si>
  <si>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</si>
  <si>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</si>
  <si>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</si>
  <si>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</si>
  <si>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</si>
  <si>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</si>
  <si>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</si>
  <si>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</si>
  <si>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</si>
  <si>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</si>
  <si>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</si>
  <si>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</si>
  <si>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</si>
  <si>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</si>
  <si>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</si>
  <si>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</si>
  <si>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</si>
  <si>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</si>
  <si>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</si>
  <si>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</si>
  <si>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</si>
  <si>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</si>
  <si>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</si>
  <si>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</si>
  <si>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</si>
  <si>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</si>
  <si>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</si>
  <si>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</si>
  <si>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</si>
  <si>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</si>
  <si>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</si>
  <si>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</si>
  <si>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</si>
  <si>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</si>
  <si>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</si>
  <si>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</si>
  <si>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</si>
  <si>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</si>
  <si>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</si>
  <si>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</si>
  <si>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</si>
  <si>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</si>
  <si>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</si>
  <si>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</si>
  <si>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</si>
  <si>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</si>
  <si>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</si>
  <si>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</si>
  <si>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</si>
  <si>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</si>
  <si>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</si>
  <si>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</si>
  <si>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</si>
  <si>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</si>
  <si>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</si>
  <si>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</si>
  <si>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</si>
  <si>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</si>
  <si>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</si>
  <si>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</si>
  <si>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</si>
  <si>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</si>
  <si>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</si>
  <si>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</si>
  <si>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</si>
  <si>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</si>
  <si>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</si>
  <si>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</si>
  <si>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</si>
  <si>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</si>
  <si>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</si>
  <si>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</si>
  <si>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</si>
  <si>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</si>
  <si>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</si>
  <si>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</si>
  <si>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</si>
  <si>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</si>
  <si>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</si>
  <si>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</si>
  <si>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</si>
  <si>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</si>
  <si>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</si>
  <si>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</si>
  <si>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</si>
  <si>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</si>
  <si>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</si>
  <si>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</si>
  <si>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</si>
  <si>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</si>
  <si>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</si>
  <si>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</si>
  <si>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</si>
  <si>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</si>
  <si>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</si>
  <si>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</si>
  <si>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</si>
  <si>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</si>
  <si>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</si>
  <si>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</si>
  <si>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</si>
  <si>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</si>
  <si>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</si>
  <si>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</si>
  <si>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</si>
  <si>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</si>
  <si>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</si>
  <si>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</si>
  <si>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</si>
  <si>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</si>
  <si>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</si>
  <si>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</si>
  <si>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</si>
  <si>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</si>
  <si>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</si>
  <si>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</si>
  <si>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</si>
  <si>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</si>
  <si>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</si>
  <si>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</si>
  <si>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</si>
  <si>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</si>
  <si>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</si>
  <si>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</si>
  <si>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</si>
  <si>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</si>
  <si>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</si>
  <si>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</si>
  <si>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</si>
  <si>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</si>
  <si>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</si>
  <si>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</si>
  <si>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</si>
  <si>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</si>
  <si>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</si>
  <si>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</si>
  <si>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</si>
  <si>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</si>
  <si>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</si>
  <si>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</si>
  <si>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</si>
  <si>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</si>
  <si>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</si>
  <si>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</si>
  <si>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</si>
  <si>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</si>
  <si>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</si>
  <si>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</si>
  <si>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</si>
  <si>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</si>
  <si>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</si>
  <si>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</si>
  <si>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</si>
  <si>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</si>
  <si>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</si>
  <si>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</si>
  <si>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</si>
  <si>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</si>
  <si>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</si>
  <si>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</si>
  <si>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</si>
  <si>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</si>
  <si>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</si>
  <si>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</si>
  <si>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</si>
  <si>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</si>
  <si>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</si>
  <si>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</si>
  <si>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</si>
  <si>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</si>
  <si>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</si>
  <si>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</si>
  <si>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</si>
  <si>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</si>
  <si>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</si>
  <si>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</si>
  <si>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</si>
  <si>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</si>
  <si>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</si>
  <si>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</si>
  <si>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</si>
  <si>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</si>
  <si>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</si>
  <si>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</si>
  <si>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</si>
  <si>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</si>
  <si>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</si>
  <si>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</si>
  <si>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</si>
  <si>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</si>
  <si>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</si>
  <si>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</si>
  <si>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</si>
  <si>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</si>
  <si>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</si>
  <si>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</si>
  <si>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</si>
  <si>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</si>
  <si>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</si>
  <si>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</si>
  <si>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</si>
  <si>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</si>
  <si>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</si>
  <si>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</si>
  <si>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</si>
  <si>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</si>
  <si>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</si>
  <si>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</si>
  <si>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</si>
  <si>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</si>
  <si>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</si>
  <si>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</si>
  <si>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</si>
  <si>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</si>
  <si>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</si>
  <si>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</si>
  <si>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</si>
  <si>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</si>
  <si>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</si>
  <si>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</si>
  <si>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</si>
  <si>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</si>
  <si>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</si>
  <si>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</si>
  <si>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</si>
  <si>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</si>
  <si>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</si>
  <si>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</si>
  <si>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</si>
  <si>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</si>
  <si>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</si>
  <si>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</si>
  <si>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</si>
  <si>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</si>
  <si>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</si>
  <si>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</si>
  <si>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</si>
  <si>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</si>
  <si>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</si>
  <si>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</si>
  <si>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</si>
  <si>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</si>
  <si>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</si>
  <si>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</si>
  <si>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</si>
  <si>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</si>
  <si>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</si>
  <si>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</si>
  <si>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</si>
  <si>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</si>
  <si>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</si>
  <si>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</si>
  <si>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</si>
  <si>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</si>
  <si>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</si>
  <si>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</si>
  <si>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</si>
  <si>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</si>
  <si>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</si>
  <si>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</si>
  <si>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</si>
  <si>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</si>
  <si>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</si>
  <si>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</si>
  <si>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</si>
  <si>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</si>
  <si>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</si>
  <si>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</si>
  <si>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</si>
  <si>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</si>
  <si>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</si>
  <si>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</si>
  <si>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</si>
  <si>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</si>
  <si>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</si>
  <si>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</si>
  <si>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</si>
  <si>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</si>
  <si>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</si>
  <si>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</si>
  <si>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</si>
  <si>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</si>
  <si>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</si>
  <si>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</si>
  <si>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</si>
  <si>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</si>
  <si>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</si>
  <si>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</si>
  <si>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</si>
  <si>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</si>
  <si>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</si>
  <si>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</si>
  <si>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</si>
  <si>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</si>
  <si>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</si>
  <si>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</si>
  <si>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</si>
  <si>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</si>
  <si>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</si>
  <si>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</si>
  <si>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</si>
  <si>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</si>
  <si>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</si>
  <si>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</si>
  <si>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</si>
  <si>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</si>
  <si>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</si>
  <si>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</si>
  <si>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</si>
  <si>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</si>
  <si>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</si>
  <si>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</si>
  <si>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</si>
  <si>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</si>
  <si>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</si>
  <si>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</si>
  <si>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</si>
  <si>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</si>
  <si>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</si>
  <si>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</si>
  <si>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</si>
  <si>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</si>
  <si>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</si>
  <si>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</si>
  <si>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</si>
  <si>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</si>
  <si>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</si>
  <si>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</si>
  <si>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</si>
  <si>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</si>
  <si>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</si>
  <si>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</si>
  <si>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</si>
  <si>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</si>
  <si>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</si>
  <si>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</si>
  <si>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</si>
  <si>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</si>
  <si>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</si>
  <si>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</si>
  <si>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</si>
  <si>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</si>
  <si>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</si>
  <si>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</si>
  <si>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</si>
  <si>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</si>
  <si>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</si>
  <si>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</si>
  <si>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</si>
  <si>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</si>
  <si>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</si>
  <si>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</si>
  <si>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</si>
  <si>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</si>
  <si>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</si>
  <si>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</si>
  <si>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</si>
  <si>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</si>
  <si>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</si>
  <si>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</si>
  <si>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</si>
  <si>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</si>
  <si>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</si>
  <si>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</si>
  <si>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</si>
  <si>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</si>
  <si>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</si>
  <si>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</si>
  <si>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</si>
  <si>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</si>
  <si>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</si>
  <si>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</si>
  <si>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</si>
  <si>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</si>
  <si>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</si>
  <si>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</si>
  <si>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</si>
  <si>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</si>
  <si>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</si>
  <si>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</si>
  <si>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</si>
  <si>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</si>
  <si>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</si>
  <si>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</si>
  <si>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</si>
  <si>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</si>
  <si>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</si>
  <si>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</si>
  <si>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</si>
  <si>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</si>
  <si>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</si>
  <si>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</si>
  <si>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</si>
  <si>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</si>
  <si>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</si>
  <si>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</si>
  <si>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</si>
  <si>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</si>
  <si>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</si>
  <si>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</si>
  <si>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</si>
  <si>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</si>
  <si>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</si>
  <si>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</si>
  <si>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</si>
  <si>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</si>
  <si>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</si>
  <si>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</si>
  <si>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</si>
  <si>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</si>
  <si>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</si>
  <si>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</si>
  <si>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</si>
  <si>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</si>
  <si>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</si>
  <si>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</si>
  <si>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</si>
  <si>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</si>
  <si>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</si>
  <si>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</si>
  <si>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</si>
  <si>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</si>
  <si>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</si>
  <si>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</si>
  <si>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</si>
  <si>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</si>
  <si>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</si>
  <si>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</si>
  <si>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</si>
  <si>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</si>
  <si>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</si>
  <si>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</si>
  <si>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</si>
  <si>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</si>
  <si>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</si>
  <si>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</si>
  <si>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</si>
  <si>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</si>
  <si>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</si>
  <si>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</si>
  <si>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</si>
  <si>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</si>
  <si>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</si>
  <si>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</si>
  <si>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</si>
  <si>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</si>
  <si>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</si>
  <si>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</si>
  <si>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</si>
  <si>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</si>
  <si>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</si>
  <si>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</si>
  <si>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</si>
  <si>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</si>
  <si>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</si>
  <si>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</si>
  <si>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</si>
  <si>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</si>
  <si>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</si>
  <si>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</si>
  <si>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</si>
  <si>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</si>
  <si>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</si>
  <si>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</si>
  <si>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</si>
  <si>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</si>
  <si>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</si>
  <si>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</si>
  <si>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</si>
  <si>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</si>
  <si>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</si>
  <si>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</si>
  <si>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</si>
  <si>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</si>
  <si>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</si>
  <si>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</si>
  <si>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</si>
  <si>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</si>
  <si>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</si>
  <si>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</si>
  <si>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</si>
  <si>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</si>
  <si>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</si>
  <si>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</si>
  <si>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</si>
  <si>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</si>
  <si>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</si>
  <si>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</si>
  <si>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</si>
  <si>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</si>
  <si>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</si>
  <si>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</si>
  <si>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</si>
  <si>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</si>
  <si>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</si>
  <si>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</si>
  <si>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</si>
  <si>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</si>
  <si>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</si>
  <si>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</si>
  <si>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</si>
  <si>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</si>
  <si>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</si>
  <si>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</si>
  <si>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</si>
  <si>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</si>
  <si>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</si>
  <si>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</si>
  <si>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</si>
  <si>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</si>
  <si>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</si>
  <si>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</si>
  <si>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</si>
  <si>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</si>
  <si>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</si>
  <si>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</si>
  <si>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</si>
  <si>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</si>
  <si>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</si>
  <si>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</si>
  <si>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</si>
  <si>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</si>
  <si>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</si>
  <si>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</si>
  <si>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</si>
  <si>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</si>
  <si>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</si>
  <si>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</si>
  <si>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</si>
  <si>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</si>
  <si>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</si>
  <si>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</si>
  <si>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</si>
  <si>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</si>
  <si>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</si>
  <si>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</si>
  <si>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</si>
  <si>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</si>
  <si>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</si>
  <si>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</si>
  <si>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</si>
  <si>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</si>
  <si>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</si>
  <si>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</si>
  <si>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</si>
  <si>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</si>
  <si>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</si>
  <si>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</si>
  <si>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</si>
  <si>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</si>
  <si>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</si>
  <si>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</si>
  <si>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</si>
  <si>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</si>
  <si>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</si>
  <si>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</si>
  <si>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</si>
  <si>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</si>
  <si>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</si>
  <si>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</si>
  <si>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</si>
  <si>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</si>
  <si>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</si>
  <si>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</si>
  <si>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</si>
  <si>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</si>
  <si>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</si>
  <si>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</si>
  <si>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</si>
  <si>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</si>
  <si>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</si>
  <si>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</si>
  <si>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</si>
  <si>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</si>
  <si>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</si>
  <si>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</si>
  <si>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</si>
  <si>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</si>
  <si>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</si>
  <si>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</si>
  <si>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</si>
  <si>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</si>
  <si>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</si>
  <si>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</si>
  <si>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</si>
  <si>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</si>
  <si>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</si>
  <si>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</si>
  <si>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</si>
  <si>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</si>
  <si>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</si>
  <si>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</si>
  <si>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</si>
  <si>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</si>
  <si>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</si>
  <si>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</si>
  <si>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</si>
  <si>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</si>
  <si>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</si>
  <si>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</si>
  <si>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</si>
  <si>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</si>
  <si>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</si>
  <si>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</si>
  <si>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</si>
  <si>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</si>
  <si>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</si>
  <si>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</si>
  <si>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</si>
  <si>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</si>
  <si>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</si>
  <si>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</si>
  <si>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</si>
  <si>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</si>
  <si>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</si>
  <si>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</si>
  <si>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</si>
  <si>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</si>
  <si>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</si>
  <si>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</si>
  <si>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</si>
  <si>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</si>
  <si>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</si>
  <si>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</si>
  <si>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</si>
  <si>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</si>
  <si>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</si>
  <si>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</si>
  <si>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</si>
  <si>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</si>
  <si>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</si>
  <si>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</si>
  <si>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</si>
  <si>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</si>
  <si>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</si>
  <si>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</si>
  <si>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</si>
  <si>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</si>
  <si>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</si>
  <si>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</si>
  <si>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</si>
  <si>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</si>
  <si>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</si>
  <si>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</si>
  <si>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</si>
  <si>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</si>
  <si>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</si>
  <si>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</si>
  <si>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</si>
  <si>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</si>
  <si>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</si>
  <si>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</si>
  <si>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</si>
  <si>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</si>
  <si>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</si>
  <si>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</si>
  <si>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</si>
  <si>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Alvarez Eusebio, Wascar Antonio</t>
  </si>
  <si>
    <t>Unidad de Monitoreo</t>
  </si>
  <si>
    <t>1 Gaveta Vacía y 2 Fallando</t>
  </si>
  <si>
    <t>335759115 </t>
  </si>
  <si>
    <t>335759154 </t>
  </si>
  <si>
    <t>335759657</t>
  </si>
  <si>
    <t>335759275</t>
  </si>
  <si>
    <t>335760103</t>
  </si>
  <si>
    <t>335760098</t>
  </si>
  <si>
    <t>335760043</t>
  </si>
  <si>
    <t>335760041</t>
  </si>
  <si>
    <t>335759968</t>
  </si>
  <si>
    <t xml:space="preserve">Gil Carrera, Santiago </t>
  </si>
  <si>
    <t>335760301</t>
  </si>
  <si>
    <t>335760300</t>
  </si>
  <si>
    <t>335760297</t>
  </si>
  <si>
    <t>335760265</t>
  </si>
  <si>
    <t>335760219</t>
  </si>
  <si>
    <t>335760212</t>
  </si>
  <si>
    <t>335760412</t>
  </si>
  <si>
    <t>335760404</t>
  </si>
  <si>
    <t>335760398</t>
  </si>
  <si>
    <t>335760312</t>
  </si>
  <si>
    <t>335760601</t>
  </si>
  <si>
    <t>335760595</t>
  </si>
  <si>
    <t>335760592</t>
  </si>
  <si>
    <t>335760480</t>
  </si>
  <si>
    <t>335760475</t>
  </si>
  <si>
    <t>335760578</t>
  </si>
  <si>
    <t>335760570</t>
  </si>
  <si>
    <t>335760572</t>
  </si>
  <si>
    <t>335760575</t>
  </si>
  <si>
    <t>335760573</t>
  </si>
  <si>
    <t>335760525</t>
  </si>
  <si>
    <t>335760499</t>
  </si>
  <si>
    <t>335760611</t>
  </si>
  <si>
    <t>335760591</t>
  </si>
  <si>
    <t>335760589</t>
  </si>
  <si>
    <t>335760584</t>
  </si>
  <si>
    <t>335760477</t>
  </si>
  <si>
    <t xml:space="preserve">Martinez Perez, Jeffrey </t>
  </si>
  <si>
    <t>335760312 </t>
  </si>
  <si>
    <t>335759968 </t>
  </si>
  <si>
    <t>335760640</t>
  </si>
  <si>
    <t>335760638</t>
  </si>
  <si>
    <t>335760637</t>
  </si>
  <si>
    <t>335760636</t>
  </si>
  <si>
    <t>335760634</t>
  </si>
  <si>
    <t>335760633</t>
  </si>
  <si>
    <t>335760629</t>
  </si>
  <si>
    <t>335760636 </t>
  </si>
  <si>
    <t>335760640 </t>
  </si>
  <si>
    <t>335760634 </t>
  </si>
  <si>
    <t>12 Enero de 2021</t>
  </si>
  <si>
    <t>335760647</t>
  </si>
  <si>
    <t>335760646</t>
  </si>
  <si>
    <t>335760645</t>
  </si>
  <si>
    <t>335760668</t>
  </si>
  <si>
    <t>335760665</t>
  </si>
  <si>
    <t>335760663</t>
  </si>
  <si>
    <t>335760662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</si>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</sst>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8"/>
      <tableStyleElement type="headerRow" dxfId="347"/>
      <tableStyleElement type="totalRow" dxfId="346"/>
      <tableStyleElement type="firstColumn" dxfId="345"/>
      <tableStyleElement type="lastColumn" dxfId="344"/>
      <tableStyleElement type="firstRowStripe" dxfId="343"/>
      <tableStyleElement type="firstColumnStripe" dxfId="3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6"/>
  <sheetViews>
    <sheetView tabSelected="1" topLeftCell="D1" zoomScale="85" zoomScaleNormal="85" workbookViewId="0">
      <pane ySplit="4" topLeftCell="A5" activePane="bottomLeft" state="frozen"/>
      <selection pane="bottomLeft" activeCell="G44" sqref="G44"/>
    </sheetView>
  </sheetViews>
  <sheetFormatPr baseColWidth="10" defaultColWidth="27.33203125" defaultRowHeight="14.4" x14ac:dyDescent="0.3"/>
  <cols>
    <col min="1" max="1" width="25.33203125" style="71" bestFit="1" customWidth="1"/>
    <col min="2" max="2" width="19.109375" style="47" bestFit="1" customWidth="1"/>
    <col min="3" max="3" width="16.44140625" style="48" bestFit="1" customWidth="1"/>
    <col min="4" max="4" width="27.44140625" style="71" bestFit="1" customWidth="1"/>
    <col min="5" max="5" width="11.77734375" style="85" bestFit="1" customWidth="1"/>
    <col min="6" max="6" width="11.109375" style="49" bestFit="1" customWidth="1"/>
    <col min="7" max="7" width="51.33203125" style="49" bestFit="1" customWidth="1"/>
    <col min="8" max="11" width="5.33203125" style="49" bestFit="1" customWidth="1"/>
    <col min="12" max="12" width="48.109375" style="49" bestFit="1" customWidth="1"/>
    <col min="13" max="13" width="18.6640625" style="71" bestFit="1" customWidth="1"/>
    <col min="14" max="14" width="16.5546875" style="87" bestFit="1" customWidth="1"/>
    <col min="15" max="15" width="35.109375" style="87" bestFit="1" customWidth="1"/>
    <col min="16" max="16" width="21.5546875" style="75" bestFit="1" customWidth="1"/>
    <col min="17" max="17" width="48.109375" style="67" bestFit="1" customWidth="1"/>
    <col min="18" max="16384" width="27.33203125" style="45"/>
  </cols>
  <sheetData>
    <row r="1" spans="1:17" ht="17.399999999999999" x14ac:dyDescent="0.3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7.399999999999999" x14ac:dyDescent="0.3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" thickBot="1" x14ac:dyDescent="0.35">
      <c r="A3" s="132" t="s">
        <v>2549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DISTRITO NACIONAL</v>
      </c>
      <c r="B5" s="118">
        <v>335756487</v>
      </c>
      <c r="C5" s="115">
        <v>44202.821018518516</v>
      </c>
      <c r="D5" s="115" t="s">
        <v>2189</v>
      </c>
      <c r="E5" s="110">
        <v>560</v>
      </c>
      <c r="F5" s="86" t="str">
        <f>VLOOKUP(E5,VIP!$A$2:$O11205,2,0)</f>
        <v>DRBR229</v>
      </c>
      <c r="G5" s="109" t="str">
        <f>VLOOKUP(E5,'LISTADO ATM'!$A$2:$B$893,2,0)</f>
        <v xml:space="preserve">ATM Junta Central Electoral </v>
      </c>
      <c r="H5" s="109" t="str">
        <f>VLOOKUP(E5,VIP!$A$2:$O16126,7,FALSE)</f>
        <v>Si</v>
      </c>
      <c r="I5" s="109" t="str">
        <f>VLOOKUP(E5,VIP!$A$2:$O8091,8,FALSE)</f>
        <v>Si</v>
      </c>
      <c r="J5" s="109" t="str">
        <f>VLOOKUP(E5,VIP!$A$2:$O8041,8,FALSE)</f>
        <v>Si</v>
      </c>
      <c r="K5" s="109" t="str">
        <f>VLOOKUP(E5,VIP!$A$2:$O11615,6,0)</f>
        <v>SI</v>
      </c>
      <c r="L5" s="120" t="s">
        <v>2228</v>
      </c>
      <c r="M5" s="116" t="s">
        <v>2473</v>
      </c>
      <c r="N5" s="116" t="s">
        <v>2488</v>
      </c>
      <c r="O5" s="114" t="s">
        <v>2485</v>
      </c>
      <c r="P5" s="117"/>
      <c r="Q5" s="119" t="s">
        <v>2228</v>
      </c>
    </row>
    <row r="6" spans="1:17" ht="17.399999999999999" x14ac:dyDescent="0.3">
      <c r="A6" s="86" t="str">
        <f>VLOOKUP(E6,'LISTADO ATM'!$A$2:$C$894,3,0)</f>
        <v>DISTRITO NACIONAL</v>
      </c>
      <c r="B6" s="118">
        <v>335757431</v>
      </c>
      <c r="C6" s="115">
        <v>44203.628935185188</v>
      </c>
      <c r="D6" s="115" t="s">
        <v>2189</v>
      </c>
      <c r="E6" s="110">
        <v>904</v>
      </c>
      <c r="F6" s="86" t="str">
        <f>VLOOKUP(E6,VIP!$A$2:$O11206,2,0)</f>
        <v>DRBR24B</v>
      </c>
      <c r="G6" s="109" t="str">
        <f>VLOOKUP(E6,'LISTADO ATM'!$A$2:$B$893,2,0)</f>
        <v xml:space="preserve">ATM Oficina Multicentro La Sirena Churchill </v>
      </c>
      <c r="H6" s="109" t="str">
        <f>VLOOKUP(E6,VIP!$A$2:$O16127,7,FALSE)</f>
        <v>Si</v>
      </c>
      <c r="I6" s="109" t="str">
        <f>VLOOKUP(E6,VIP!$A$2:$O8092,8,FALSE)</f>
        <v>Si</v>
      </c>
      <c r="J6" s="109" t="str">
        <f>VLOOKUP(E6,VIP!$A$2:$O8042,8,FALSE)</f>
        <v>Si</v>
      </c>
      <c r="K6" s="109" t="str">
        <f>VLOOKUP(E6,VIP!$A$2:$O11616,6,0)</f>
        <v>SI</v>
      </c>
      <c r="L6" s="120" t="s">
        <v>2228</v>
      </c>
      <c r="M6" s="116" t="s">
        <v>2473</v>
      </c>
      <c r="N6" s="116" t="s">
        <v>2488</v>
      </c>
      <c r="O6" s="114" t="s">
        <v>2485</v>
      </c>
      <c r="P6" s="117"/>
      <c r="Q6" s="119" t="s">
        <v>2228</v>
      </c>
    </row>
    <row r="7" spans="1:17" ht="17.399999999999999" x14ac:dyDescent="0.3">
      <c r="A7" s="86" t="str">
        <f>VLOOKUP(E7,'LISTADO ATM'!$A$2:$C$894,3,0)</f>
        <v>DISTRITO NACIONAL</v>
      </c>
      <c r="B7" s="118">
        <v>335757647</v>
      </c>
      <c r="C7" s="115">
        <v>44203.720358796294</v>
      </c>
      <c r="D7" s="115" t="s">
        <v>2189</v>
      </c>
      <c r="E7" s="110">
        <v>570</v>
      </c>
      <c r="F7" s="86" t="str">
        <f>VLOOKUP(E7,VIP!$A$2:$O11207,2,0)</f>
        <v>DRBR478</v>
      </c>
      <c r="G7" s="109" t="str">
        <f>VLOOKUP(E7,'LISTADO ATM'!$A$2:$B$893,2,0)</f>
        <v xml:space="preserve">ATM S/M Liverpool Villa Mella </v>
      </c>
      <c r="H7" s="109" t="str">
        <f>VLOOKUP(E7,VIP!$A$2:$O16128,7,FALSE)</f>
        <v>Si</v>
      </c>
      <c r="I7" s="109" t="str">
        <f>VLOOKUP(E7,VIP!$A$2:$O8093,8,FALSE)</f>
        <v>Si</v>
      </c>
      <c r="J7" s="109" t="str">
        <f>VLOOKUP(E7,VIP!$A$2:$O8043,8,FALSE)</f>
        <v>Si</v>
      </c>
      <c r="K7" s="109" t="str">
        <f>VLOOKUP(E7,VIP!$A$2:$O11617,6,0)</f>
        <v>NO</v>
      </c>
      <c r="L7" s="120" t="s">
        <v>2228</v>
      </c>
      <c r="M7" s="116" t="s">
        <v>2473</v>
      </c>
      <c r="N7" s="116" t="s">
        <v>2488</v>
      </c>
      <c r="O7" s="114" t="s">
        <v>2485</v>
      </c>
      <c r="P7" s="117"/>
      <c r="Q7" s="119" t="s">
        <v>2228</v>
      </c>
    </row>
    <row r="8" spans="1:17" ht="17.399999999999999" x14ac:dyDescent="0.3">
      <c r="A8" s="86" t="str">
        <f>VLOOKUP(E8,'LISTADO ATM'!$A$2:$C$894,3,0)</f>
        <v>DISTRITO NACIONAL</v>
      </c>
      <c r="B8" s="118">
        <v>335759047</v>
      </c>
      <c r="C8" s="115">
        <v>44205.412974537037</v>
      </c>
      <c r="D8" s="115" t="s">
        <v>2189</v>
      </c>
      <c r="E8" s="110">
        <v>327</v>
      </c>
      <c r="F8" s="86" t="str">
        <f>VLOOKUP(E8,VIP!$A$2:$O11241,2,0)</f>
        <v>DRBR327</v>
      </c>
      <c r="G8" s="109" t="str">
        <f>VLOOKUP(E8,'LISTADO ATM'!$A$2:$B$893,2,0)</f>
        <v xml:space="preserve">ATM UNP CCN (Nacional 27 de Febrero) </v>
      </c>
      <c r="H8" s="109" t="str">
        <f>VLOOKUP(E8,VIP!$A$2:$O16162,7,FALSE)</f>
        <v>Si</v>
      </c>
      <c r="I8" s="109" t="str">
        <f>VLOOKUP(E8,VIP!$A$2:$O8127,8,FALSE)</f>
        <v>Si</v>
      </c>
      <c r="J8" s="109" t="str">
        <f>VLOOKUP(E8,VIP!$A$2:$O8077,8,FALSE)</f>
        <v>Si</v>
      </c>
      <c r="K8" s="109" t="str">
        <f>VLOOKUP(E8,VIP!$A$2:$O11651,6,0)</f>
        <v>NO</v>
      </c>
      <c r="L8" s="120" t="s">
        <v>2228</v>
      </c>
      <c r="M8" s="116" t="s">
        <v>2473</v>
      </c>
      <c r="N8" s="116" t="s">
        <v>2482</v>
      </c>
      <c r="O8" s="114" t="s">
        <v>2485</v>
      </c>
      <c r="P8" s="116"/>
      <c r="Q8" s="119" t="s">
        <v>2228</v>
      </c>
    </row>
    <row r="9" spans="1:17" ht="17.399999999999999" x14ac:dyDescent="0.3">
      <c r="A9" s="86" t="str">
        <f>VLOOKUP(E9,'LISTADO ATM'!$A$2:$C$894,3,0)</f>
        <v>SUR</v>
      </c>
      <c r="B9" s="114">
        <v>335759105</v>
      </c>
      <c r="C9" s="115">
        <v>44205.907199074078</v>
      </c>
      <c r="D9" s="115" t="s">
        <v>2189</v>
      </c>
      <c r="E9" s="110">
        <v>751</v>
      </c>
      <c r="F9" s="86" t="str">
        <f>VLOOKUP(E9,VIP!$A$2:$O11247,2,0)</f>
        <v>DRBR751</v>
      </c>
      <c r="G9" s="109" t="str">
        <f>VLOOKUP(E9,'LISTADO ATM'!$A$2:$B$893,2,0)</f>
        <v>ATM Eco Petroleo Camilo</v>
      </c>
      <c r="H9" s="109" t="str">
        <f>VLOOKUP(E9,VIP!$A$2:$O16168,7,FALSE)</f>
        <v>N/A</v>
      </c>
      <c r="I9" s="109" t="str">
        <f>VLOOKUP(E9,VIP!$A$2:$O8133,8,FALSE)</f>
        <v>N/A</v>
      </c>
      <c r="J9" s="109" t="str">
        <f>VLOOKUP(E9,VIP!$A$2:$O8083,8,FALSE)</f>
        <v>N/A</v>
      </c>
      <c r="K9" s="109" t="str">
        <f>VLOOKUP(E9,VIP!$A$2:$O11657,6,0)</f>
        <v>N/A</v>
      </c>
      <c r="L9" s="120" t="s">
        <v>2228</v>
      </c>
      <c r="M9" s="116" t="s">
        <v>2473</v>
      </c>
      <c r="N9" s="116" t="s">
        <v>2482</v>
      </c>
      <c r="O9" s="114" t="s">
        <v>2485</v>
      </c>
      <c r="P9" s="116"/>
      <c r="Q9" s="119" t="s">
        <v>2228</v>
      </c>
    </row>
    <row r="10" spans="1:17" ht="17.399999999999999" x14ac:dyDescent="0.3">
      <c r="A10" s="86" t="str">
        <f>VLOOKUP(E10,'LISTADO ATM'!$A$2:$C$894,3,0)</f>
        <v>DISTRITO NACIONAL</v>
      </c>
      <c r="B10" s="126">
        <v>335759157</v>
      </c>
      <c r="C10" s="115">
        <v>44206.509328703702</v>
      </c>
      <c r="D10" s="115" t="s">
        <v>2189</v>
      </c>
      <c r="E10" s="110">
        <v>628</v>
      </c>
      <c r="F10" s="86" t="str">
        <f>VLOOKUP(E10,VIP!$A$2:$O11291,2,0)</f>
        <v>DRBR086</v>
      </c>
      <c r="G10" s="109" t="str">
        <f>VLOOKUP(E10,'LISTADO ATM'!$A$2:$B$893,2,0)</f>
        <v xml:space="preserve">ATM Autobanco San Isidro </v>
      </c>
      <c r="H10" s="109" t="str">
        <f>VLOOKUP(E10,VIP!$A$2:$O16212,7,FALSE)</f>
        <v>Si</v>
      </c>
      <c r="I10" s="109" t="str">
        <f>VLOOKUP(E10,VIP!$A$2:$O8177,8,FALSE)</f>
        <v>Si</v>
      </c>
      <c r="J10" s="109" t="str">
        <f>VLOOKUP(E10,VIP!$A$2:$O8127,8,FALSE)</f>
        <v>Si</v>
      </c>
      <c r="K10" s="109" t="str">
        <f>VLOOKUP(E10,VIP!$A$2:$O11701,6,0)</f>
        <v>SI</v>
      </c>
      <c r="L10" s="120" t="s">
        <v>2228</v>
      </c>
      <c r="M10" s="116" t="s">
        <v>2473</v>
      </c>
      <c r="N10" s="116" t="s">
        <v>2482</v>
      </c>
      <c r="O10" s="114" t="s">
        <v>2485</v>
      </c>
      <c r="P10" s="116"/>
      <c r="Q10" s="119" t="s">
        <v>2228</v>
      </c>
    </row>
    <row r="11" spans="1:17" ht="17.399999999999999" x14ac:dyDescent="0.3">
      <c r="A11" s="86" t="str">
        <f>VLOOKUP(E11,'LISTADO ATM'!$A$2:$C$894,3,0)</f>
        <v>NORTE</v>
      </c>
      <c r="B11" s="114" t="s">
        <v>2501</v>
      </c>
      <c r="C11" s="115">
        <v>44207.419351851851</v>
      </c>
      <c r="D11" s="115" t="s">
        <v>2190</v>
      </c>
      <c r="E11" s="110">
        <v>154</v>
      </c>
      <c r="F11" s="86" t="str">
        <f>VLOOKUP(E11,VIP!$A$2:$O11331,2,0)</f>
        <v>DRBR154</v>
      </c>
      <c r="G11" s="109" t="str">
        <f>VLOOKUP(E11,'LISTADO ATM'!$A$2:$B$893,2,0)</f>
        <v xml:space="preserve">ATM Oficina Sánchez </v>
      </c>
      <c r="H11" s="109" t="str">
        <f>VLOOKUP(E11,VIP!$A$2:$O16252,7,FALSE)</f>
        <v>Si</v>
      </c>
      <c r="I11" s="109" t="str">
        <f>VLOOKUP(E11,VIP!$A$2:$O8217,8,FALSE)</f>
        <v>Si</v>
      </c>
      <c r="J11" s="109" t="str">
        <f>VLOOKUP(E11,VIP!$A$2:$O8167,8,FALSE)</f>
        <v>Si</v>
      </c>
      <c r="K11" s="109" t="str">
        <f>VLOOKUP(E11,VIP!$A$2:$O11741,6,0)</f>
        <v>SI</v>
      </c>
      <c r="L11" s="120" t="s">
        <v>2228</v>
      </c>
      <c r="M11" s="116" t="s">
        <v>2473</v>
      </c>
      <c r="N11" s="116" t="s">
        <v>2482</v>
      </c>
      <c r="O11" s="114" t="s">
        <v>2483</v>
      </c>
      <c r="P11" s="116"/>
      <c r="Q11" s="119" t="s">
        <v>2228</v>
      </c>
    </row>
    <row r="12" spans="1:17" ht="17.399999999999999" x14ac:dyDescent="0.3">
      <c r="A12" s="86" t="str">
        <f>VLOOKUP(E12,'LISTADO ATM'!$A$2:$C$894,3,0)</f>
        <v>DISTRITO NACIONAL</v>
      </c>
      <c r="B12" s="114" t="s">
        <v>2506</v>
      </c>
      <c r="C12" s="115">
        <v>44207.515775462962</v>
      </c>
      <c r="D12" s="115" t="s">
        <v>2189</v>
      </c>
      <c r="E12" s="110">
        <v>929</v>
      </c>
      <c r="F12" s="86" t="str">
        <f>VLOOKUP(E12,VIP!$A$2:$O11255,2,0)</f>
        <v>DRBR929</v>
      </c>
      <c r="G12" s="109" t="str">
        <f>VLOOKUP(E12,'LISTADO ATM'!$A$2:$B$893,2,0)</f>
        <v>ATM Autoservicio Nacional El Conde</v>
      </c>
      <c r="H12" s="109" t="str">
        <f>VLOOKUP(E12,VIP!$A$2:$O16176,7,FALSE)</f>
        <v>Si</v>
      </c>
      <c r="I12" s="109" t="str">
        <f>VLOOKUP(E12,VIP!$A$2:$O8141,8,FALSE)</f>
        <v>Si</v>
      </c>
      <c r="J12" s="109" t="str">
        <f>VLOOKUP(E12,VIP!$A$2:$O8091,8,FALSE)</f>
        <v>Si</v>
      </c>
      <c r="K12" s="109" t="str">
        <f>VLOOKUP(E12,VIP!$A$2:$O11665,6,0)</f>
        <v>NO</v>
      </c>
      <c r="L12" s="120" t="s">
        <v>2228</v>
      </c>
      <c r="M12" s="116" t="s">
        <v>2473</v>
      </c>
      <c r="N12" s="116" t="s">
        <v>2482</v>
      </c>
      <c r="O12" s="114" t="s">
        <v>2485</v>
      </c>
      <c r="P12" s="116"/>
      <c r="Q12" s="119" t="s">
        <v>2228</v>
      </c>
    </row>
    <row r="13" spans="1:17" ht="17.399999999999999" x14ac:dyDescent="0.3">
      <c r="A13" s="86" t="str">
        <f>VLOOKUP(E13,'LISTADO ATM'!$A$2:$C$894,3,0)</f>
        <v>DISTRITO NACIONAL</v>
      </c>
      <c r="B13" s="114" t="s">
        <v>2504</v>
      </c>
      <c r="C13" s="115">
        <v>44207.535162037035</v>
      </c>
      <c r="D13" s="115" t="s">
        <v>2189</v>
      </c>
      <c r="E13" s="110">
        <v>240</v>
      </c>
      <c r="F13" s="86" t="str">
        <f>VLOOKUP(E13,VIP!$A$2:$O11253,2,0)</f>
        <v>DRBR24D</v>
      </c>
      <c r="G13" s="109" t="str">
        <f>VLOOKUP(E13,'LISTADO ATM'!$A$2:$B$893,2,0)</f>
        <v xml:space="preserve">ATM Oficina Carrefour I </v>
      </c>
      <c r="H13" s="109" t="str">
        <f>VLOOKUP(E13,VIP!$A$2:$O16174,7,FALSE)</f>
        <v>Si</v>
      </c>
      <c r="I13" s="109" t="str">
        <f>VLOOKUP(E13,VIP!$A$2:$O8139,8,FALSE)</f>
        <v>Si</v>
      </c>
      <c r="J13" s="109" t="str">
        <f>VLOOKUP(E13,VIP!$A$2:$O8089,8,FALSE)</f>
        <v>Si</v>
      </c>
      <c r="K13" s="109" t="str">
        <f>VLOOKUP(E13,VIP!$A$2:$O11663,6,0)</f>
        <v>SI</v>
      </c>
      <c r="L13" s="120" t="s">
        <v>2228</v>
      </c>
      <c r="M13" s="116" t="s">
        <v>2473</v>
      </c>
      <c r="N13" s="116" t="s">
        <v>2482</v>
      </c>
      <c r="O13" s="114" t="s">
        <v>2485</v>
      </c>
      <c r="P13" s="116"/>
      <c r="Q13" s="119" t="s">
        <v>2228</v>
      </c>
    </row>
    <row r="14" spans="1:17" ht="17.399999999999999" x14ac:dyDescent="0.3">
      <c r="A14" s="86" t="str">
        <f>VLOOKUP(E14,'LISTADO ATM'!$A$2:$C$894,3,0)</f>
        <v>DISTRITO NACIONAL</v>
      </c>
      <c r="B14" s="114" t="s">
        <v>2503</v>
      </c>
      <c r="C14" s="115">
        <v>44207.537731481483</v>
      </c>
      <c r="D14" s="115" t="s">
        <v>2189</v>
      </c>
      <c r="E14" s="110">
        <v>18</v>
      </c>
      <c r="F14" s="86" t="str">
        <f>VLOOKUP(E14,VIP!$A$2:$O11251,2,0)</f>
        <v>DRBR018</v>
      </c>
      <c r="G14" s="109" t="str">
        <f>VLOOKUP(E14,'LISTADO ATM'!$A$2:$B$893,2,0)</f>
        <v xml:space="preserve">ATM Oficina Haina Occidental I </v>
      </c>
      <c r="H14" s="109" t="str">
        <f>VLOOKUP(E14,VIP!$A$2:$O16172,7,FALSE)</f>
        <v>Si</v>
      </c>
      <c r="I14" s="109" t="str">
        <f>VLOOKUP(E14,VIP!$A$2:$O8137,8,FALSE)</f>
        <v>Si</v>
      </c>
      <c r="J14" s="109" t="str">
        <f>VLOOKUP(E14,VIP!$A$2:$O8087,8,FALSE)</f>
        <v>Si</v>
      </c>
      <c r="K14" s="109" t="str">
        <f>VLOOKUP(E14,VIP!$A$2:$O11661,6,0)</f>
        <v>SI</v>
      </c>
      <c r="L14" s="120" t="s">
        <v>2228</v>
      </c>
      <c r="M14" s="116" t="s">
        <v>2473</v>
      </c>
      <c r="N14" s="116" t="s">
        <v>2482</v>
      </c>
      <c r="O14" s="114" t="s">
        <v>2485</v>
      </c>
      <c r="P14" s="116"/>
      <c r="Q14" s="119" t="s">
        <v>2228</v>
      </c>
    </row>
    <row r="15" spans="1:17" ht="17.399999999999999" x14ac:dyDescent="0.3">
      <c r="A15" s="86" t="str">
        <f>VLOOKUP(E15,'LISTADO ATM'!$A$2:$C$894,3,0)</f>
        <v>DISTRITO NACIONAL</v>
      </c>
      <c r="B15" s="114" t="s">
        <v>2514</v>
      </c>
      <c r="C15" s="115">
        <v>44207.587291666663</v>
      </c>
      <c r="D15" s="115" t="s">
        <v>2189</v>
      </c>
      <c r="E15" s="110">
        <v>983</v>
      </c>
      <c r="F15" s="86" t="str">
        <f>VLOOKUP(E15,VIP!$A$2:$O11258,2,0)</f>
        <v>DRBR983</v>
      </c>
      <c r="G15" s="109" t="str">
        <f>VLOOKUP(E15,'LISTADO ATM'!$A$2:$B$893,2,0)</f>
        <v xml:space="preserve">ATM Bravo República de Colombia </v>
      </c>
      <c r="H15" s="109" t="str">
        <f>VLOOKUP(E15,VIP!$A$2:$O16179,7,FALSE)</f>
        <v>Si</v>
      </c>
      <c r="I15" s="109" t="str">
        <f>VLOOKUP(E15,VIP!$A$2:$O8144,8,FALSE)</f>
        <v>No</v>
      </c>
      <c r="J15" s="109" t="str">
        <f>VLOOKUP(E15,VIP!$A$2:$O8094,8,FALSE)</f>
        <v>No</v>
      </c>
      <c r="K15" s="109" t="str">
        <f>VLOOKUP(E15,VIP!$A$2:$O11668,6,0)</f>
        <v>NO</v>
      </c>
      <c r="L15" s="120" t="s">
        <v>2228</v>
      </c>
      <c r="M15" s="116" t="s">
        <v>2473</v>
      </c>
      <c r="N15" s="116" t="s">
        <v>2482</v>
      </c>
      <c r="O15" s="114" t="s">
        <v>2485</v>
      </c>
      <c r="P15" s="116"/>
      <c r="Q15" s="119" t="s">
        <v>2228</v>
      </c>
    </row>
    <row r="16" spans="1:17" ht="17.399999999999999" x14ac:dyDescent="0.3">
      <c r="A16" s="86" t="str">
        <f>VLOOKUP(E16,'LISTADO ATM'!$A$2:$C$894,3,0)</f>
        <v>DISTRITO NACIONAL</v>
      </c>
      <c r="B16" s="114" t="s">
        <v>2512</v>
      </c>
      <c r="C16" s="115">
        <v>44207.597453703704</v>
      </c>
      <c r="D16" s="115" t="s">
        <v>2189</v>
      </c>
      <c r="E16" s="110">
        <v>70</v>
      </c>
      <c r="F16" s="86" t="str">
        <f>VLOOKUP(E16,VIP!$A$2:$O11255,2,0)</f>
        <v>DRBR070</v>
      </c>
      <c r="G16" s="109" t="str">
        <f>VLOOKUP(E16,'LISTADO ATM'!$A$2:$B$893,2,0)</f>
        <v xml:space="preserve">ATM Autoservicio Plaza Lama Zona Oriental </v>
      </c>
      <c r="H16" s="109" t="str">
        <f>VLOOKUP(E16,VIP!$A$2:$O16176,7,FALSE)</f>
        <v>Si</v>
      </c>
      <c r="I16" s="109" t="str">
        <f>VLOOKUP(E16,VIP!$A$2:$O8141,8,FALSE)</f>
        <v>Si</v>
      </c>
      <c r="J16" s="109" t="str">
        <f>VLOOKUP(E16,VIP!$A$2:$O8091,8,FALSE)</f>
        <v>Si</v>
      </c>
      <c r="K16" s="109" t="str">
        <f>VLOOKUP(E16,VIP!$A$2:$O11665,6,0)</f>
        <v>NO</v>
      </c>
      <c r="L16" s="120" t="s">
        <v>2228</v>
      </c>
      <c r="M16" s="116" t="s">
        <v>2473</v>
      </c>
      <c r="N16" s="116" t="s">
        <v>2482</v>
      </c>
      <c r="O16" s="114" t="s">
        <v>2485</v>
      </c>
      <c r="P16" s="116"/>
      <c r="Q16" s="119" t="s">
        <v>2228</v>
      </c>
    </row>
    <row r="17" spans="1:17" ht="17.399999999999999" x14ac:dyDescent="0.3">
      <c r="A17" s="86" t="str">
        <f>VLOOKUP(E17,'LISTADO ATM'!$A$2:$C$894,3,0)</f>
        <v>DISTRITO NACIONAL</v>
      </c>
      <c r="B17" s="114" t="s">
        <v>2511</v>
      </c>
      <c r="C17" s="115">
        <v>44207.605949074074</v>
      </c>
      <c r="D17" s="115" t="s">
        <v>2189</v>
      </c>
      <c r="E17" s="110">
        <v>115</v>
      </c>
      <c r="F17" s="86" t="str">
        <f>VLOOKUP(E17,VIP!$A$2:$O11254,2,0)</f>
        <v>DRBR115</v>
      </c>
      <c r="G17" s="109" t="str">
        <f>VLOOKUP(E17,'LISTADO ATM'!$A$2:$B$893,2,0)</f>
        <v xml:space="preserve">ATM Oficina Megacentro I </v>
      </c>
      <c r="H17" s="109" t="str">
        <f>VLOOKUP(E17,VIP!$A$2:$O16175,7,FALSE)</f>
        <v>Si</v>
      </c>
      <c r="I17" s="109" t="str">
        <f>VLOOKUP(E17,VIP!$A$2:$O8140,8,FALSE)</f>
        <v>Si</v>
      </c>
      <c r="J17" s="109" t="str">
        <f>VLOOKUP(E17,VIP!$A$2:$O8090,8,FALSE)</f>
        <v>Si</v>
      </c>
      <c r="K17" s="109" t="str">
        <f>VLOOKUP(E17,VIP!$A$2:$O11664,6,0)</f>
        <v>SI</v>
      </c>
      <c r="L17" s="120" t="s">
        <v>2228</v>
      </c>
      <c r="M17" s="116" t="s">
        <v>2473</v>
      </c>
      <c r="N17" s="116" t="s">
        <v>2482</v>
      </c>
      <c r="O17" s="114" t="s">
        <v>2485</v>
      </c>
      <c r="P17" s="116"/>
      <c r="Q17" s="119" t="s">
        <v>2228</v>
      </c>
    </row>
    <row r="18" spans="1:17" ht="17.399999999999999" x14ac:dyDescent="0.3">
      <c r="A18" s="86" t="str">
        <f>VLOOKUP(E18,'LISTADO ATM'!$A$2:$C$894,3,0)</f>
        <v>DISTRITO NACIONAL</v>
      </c>
      <c r="B18" s="114" t="s">
        <v>2510</v>
      </c>
      <c r="C18" s="115">
        <v>44207.606365740743</v>
      </c>
      <c r="D18" s="115" t="s">
        <v>2189</v>
      </c>
      <c r="E18" s="110">
        <v>224</v>
      </c>
      <c r="F18" s="86" t="str">
        <f>VLOOKUP(E18,VIP!$A$2:$O11253,2,0)</f>
        <v>DRBR224</v>
      </c>
      <c r="G18" s="109" t="str">
        <f>VLOOKUP(E18,'LISTADO ATM'!$A$2:$B$893,2,0)</f>
        <v xml:space="preserve">ATM S/M Nacional El Millón (Núñez de Cáceres) </v>
      </c>
      <c r="H18" s="109" t="str">
        <f>VLOOKUP(E18,VIP!$A$2:$O16174,7,FALSE)</f>
        <v>Si</v>
      </c>
      <c r="I18" s="109" t="str">
        <f>VLOOKUP(E18,VIP!$A$2:$O8139,8,FALSE)</f>
        <v>Si</v>
      </c>
      <c r="J18" s="109" t="str">
        <f>VLOOKUP(E18,VIP!$A$2:$O8089,8,FALSE)</f>
        <v>Si</v>
      </c>
      <c r="K18" s="109" t="str">
        <f>VLOOKUP(E18,VIP!$A$2:$O11663,6,0)</f>
        <v>SI</v>
      </c>
      <c r="L18" s="120" t="s">
        <v>2228</v>
      </c>
      <c r="M18" s="116" t="s">
        <v>2473</v>
      </c>
      <c r="N18" s="116" t="s">
        <v>2482</v>
      </c>
      <c r="O18" s="114" t="s">
        <v>2485</v>
      </c>
      <c r="P18" s="116"/>
      <c r="Q18" s="119" t="s">
        <v>2228</v>
      </c>
    </row>
    <row r="19" spans="1:17" ht="17.399999999999999" x14ac:dyDescent="0.3">
      <c r="A19" s="86" t="str">
        <f>VLOOKUP(E19,'LISTADO ATM'!$A$2:$C$894,3,0)</f>
        <v>DISTRITO NACIONAL</v>
      </c>
      <c r="B19" s="114" t="s">
        <v>2509</v>
      </c>
      <c r="C19" s="115">
        <v>44207.607106481482</v>
      </c>
      <c r="D19" s="115" t="s">
        <v>2189</v>
      </c>
      <c r="E19" s="110">
        <v>280</v>
      </c>
      <c r="F19" s="86" t="str">
        <f>VLOOKUP(E19,VIP!$A$2:$O11252,2,0)</f>
        <v>DRBR752</v>
      </c>
      <c r="G19" s="109" t="str">
        <f>VLOOKUP(E19,'LISTADO ATM'!$A$2:$B$893,2,0)</f>
        <v xml:space="preserve">ATM Cooperativa BR </v>
      </c>
      <c r="H19" s="109" t="str">
        <f>VLOOKUP(E19,VIP!$A$2:$O16173,7,FALSE)</f>
        <v>Si</v>
      </c>
      <c r="I19" s="109" t="str">
        <f>VLOOKUP(E19,VIP!$A$2:$O8138,8,FALSE)</f>
        <v>Si</v>
      </c>
      <c r="J19" s="109" t="str">
        <f>VLOOKUP(E19,VIP!$A$2:$O8088,8,FALSE)</f>
        <v>Si</v>
      </c>
      <c r="K19" s="109" t="str">
        <f>VLOOKUP(E19,VIP!$A$2:$O11662,6,0)</f>
        <v>NO</v>
      </c>
      <c r="L19" s="120" t="s">
        <v>2228</v>
      </c>
      <c r="M19" s="116" t="s">
        <v>2473</v>
      </c>
      <c r="N19" s="116" t="s">
        <v>2482</v>
      </c>
      <c r="O19" s="114" t="s">
        <v>2485</v>
      </c>
      <c r="P19" s="116"/>
      <c r="Q19" s="119" t="s">
        <v>2228</v>
      </c>
    </row>
    <row r="20" spans="1:17" ht="17.399999999999999" x14ac:dyDescent="0.3">
      <c r="A20" s="86" t="str">
        <f>VLOOKUP(E20,'LISTADO ATM'!$A$2:$C$894,3,0)</f>
        <v>DISTRITO NACIONAL</v>
      </c>
      <c r="B20" s="114" t="s">
        <v>2517</v>
      </c>
      <c r="C20" s="115">
        <v>44207.640486111108</v>
      </c>
      <c r="D20" s="115" t="s">
        <v>2189</v>
      </c>
      <c r="E20" s="110">
        <v>939</v>
      </c>
      <c r="F20" s="86" t="str">
        <f>VLOOKUP(E20,VIP!$A$2:$O11281,2,0)</f>
        <v>DRBR939</v>
      </c>
      <c r="G20" s="109" t="str">
        <f>VLOOKUP(E20,'LISTADO ATM'!$A$2:$B$893,2,0)</f>
        <v xml:space="preserve">ATM Estación Texaco Máximo Gómez </v>
      </c>
      <c r="H20" s="109" t="str">
        <f>VLOOKUP(E20,VIP!$A$2:$O16202,7,FALSE)</f>
        <v>Si</v>
      </c>
      <c r="I20" s="109" t="str">
        <f>VLOOKUP(E20,VIP!$A$2:$O8167,8,FALSE)</f>
        <v>Si</v>
      </c>
      <c r="J20" s="109" t="str">
        <f>VLOOKUP(E20,VIP!$A$2:$O8117,8,FALSE)</f>
        <v>Si</v>
      </c>
      <c r="K20" s="109" t="str">
        <f>VLOOKUP(E20,VIP!$A$2:$O11691,6,0)</f>
        <v>NO</v>
      </c>
      <c r="L20" s="120" t="s">
        <v>2228</v>
      </c>
      <c r="M20" s="116" t="s">
        <v>2473</v>
      </c>
      <c r="N20" s="116" t="s">
        <v>2482</v>
      </c>
      <c r="O20" s="114" t="s">
        <v>2485</v>
      </c>
      <c r="P20" s="114"/>
      <c r="Q20" s="116" t="s">
        <v>2228</v>
      </c>
    </row>
    <row r="21" spans="1:17" ht="17.399999999999999" x14ac:dyDescent="0.3">
      <c r="A21" s="86" t="str">
        <f>VLOOKUP(E21,'LISTADO ATM'!$A$2:$C$894,3,0)</f>
        <v>DISTRITO NACIONAL</v>
      </c>
      <c r="B21" s="114" t="s">
        <v>2516</v>
      </c>
      <c r="C21" s="115">
        <v>44207.641342592593</v>
      </c>
      <c r="D21" s="115" t="s">
        <v>2189</v>
      </c>
      <c r="E21" s="110">
        <v>321</v>
      </c>
      <c r="F21" s="86" t="str">
        <f>VLOOKUP(E21,VIP!$A$2:$O11280,2,0)</f>
        <v>DRBR321</v>
      </c>
      <c r="G21" s="109" t="str">
        <f>VLOOKUP(E21,'LISTADO ATM'!$A$2:$B$893,2,0)</f>
        <v xml:space="preserve">ATM Oficina Jiménez Moya I </v>
      </c>
      <c r="H21" s="109" t="str">
        <f>VLOOKUP(E21,VIP!$A$2:$O16201,7,FALSE)</f>
        <v>Si</v>
      </c>
      <c r="I21" s="109" t="str">
        <f>VLOOKUP(E21,VIP!$A$2:$O8166,8,FALSE)</f>
        <v>Si</v>
      </c>
      <c r="J21" s="109" t="str">
        <f>VLOOKUP(E21,VIP!$A$2:$O8116,8,FALSE)</f>
        <v>Si</v>
      </c>
      <c r="K21" s="109" t="str">
        <f>VLOOKUP(E21,VIP!$A$2:$O11690,6,0)</f>
        <v>NO</v>
      </c>
      <c r="L21" s="120" t="s">
        <v>2228</v>
      </c>
      <c r="M21" s="116" t="s">
        <v>2473</v>
      </c>
      <c r="N21" s="116" t="s">
        <v>2482</v>
      </c>
      <c r="O21" s="114" t="s">
        <v>2485</v>
      </c>
      <c r="P21" s="114"/>
      <c r="Q21" s="116" t="s">
        <v>2228</v>
      </c>
    </row>
    <row r="22" spans="1:17" ht="17.399999999999999" x14ac:dyDescent="0.3">
      <c r="A22" s="86" t="str">
        <f>VLOOKUP(E22,'LISTADO ATM'!$A$2:$C$894,3,0)</f>
        <v>DISTRITO NACIONAL</v>
      </c>
      <c r="B22" s="114" t="s">
        <v>2523</v>
      </c>
      <c r="C22" s="115">
        <v>44207.669722222221</v>
      </c>
      <c r="D22" s="115" t="s">
        <v>2189</v>
      </c>
      <c r="E22" s="110">
        <v>35</v>
      </c>
      <c r="F22" s="86" t="str">
        <f>VLOOKUP(E22,VIP!$A$2:$O11276,2,0)</f>
        <v>DRBR035</v>
      </c>
      <c r="G22" s="109" t="str">
        <f>VLOOKUP(E22,'LISTADO ATM'!$A$2:$B$893,2,0)</f>
        <v xml:space="preserve">ATM Dirección General de Aduanas I </v>
      </c>
      <c r="H22" s="109" t="str">
        <f>VLOOKUP(E22,VIP!$A$2:$O16197,7,FALSE)</f>
        <v>Si</v>
      </c>
      <c r="I22" s="109" t="str">
        <f>VLOOKUP(E22,VIP!$A$2:$O8162,8,FALSE)</f>
        <v>Si</v>
      </c>
      <c r="J22" s="109" t="str">
        <f>VLOOKUP(E22,VIP!$A$2:$O8112,8,FALSE)</f>
        <v>Si</v>
      </c>
      <c r="K22" s="109" t="str">
        <f>VLOOKUP(E22,VIP!$A$2:$O11686,6,0)</f>
        <v>NO</v>
      </c>
      <c r="L22" s="120" t="s">
        <v>2228</v>
      </c>
      <c r="M22" s="116" t="s">
        <v>2473</v>
      </c>
      <c r="N22" s="116" t="s">
        <v>2482</v>
      </c>
      <c r="O22" s="114" t="s">
        <v>2485</v>
      </c>
      <c r="P22" s="114"/>
      <c r="Q22" s="119" t="s">
        <v>2228</v>
      </c>
    </row>
    <row r="23" spans="1:17" ht="17.399999999999999" x14ac:dyDescent="0.3">
      <c r="A23" s="86" t="str">
        <f>VLOOKUP(E23,'LISTADO ATM'!$A$2:$C$894,3,0)</f>
        <v>DISTRITO NACIONAL</v>
      </c>
      <c r="B23" s="114" t="s">
        <v>2522</v>
      </c>
      <c r="C23" s="115">
        <v>44207.672349537039</v>
      </c>
      <c r="D23" s="115" t="s">
        <v>2189</v>
      </c>
      <c r="E23" s="110">
        <v>487</v>
      </c>
      <c r="F23" s="86" t="str">
        <f>VLOOKUP(E23,VIP!$A$2:$O11275,2,0)</f>
        <v>DRBR487</v>
      </c>
      <c r="G23" s="109" t="str">
        <f>VLOOKUP(E23,'LISTADO ATM'!$A$2:$B$893,2,0)</f>
        <v xml:space="preserve">ATM Olé Hainamosa </v>
      </c>
      <c r="H23" s="109" t="str">
        <f>VLOOKUP(E23,VIP!$A$2:$O16196,7,FALSE)</f>
        <v>Si</v>
      </c>
      <c r="I23" s="109" t="str">
        <f>VLOOKUP(E23,VIP!$A$2:$O8161,8,FALSE)</f>
        <v>Si</v>
      </c>
      <c r="J23" s="109" t="str">
        <f>VLOOKUP(E23,VIP!$A$2:$O8111,8,FALSE)</f>
        <v>Si</v>
      </c>
      <c r="K23" s="109" t="str">
        <f>VLOOKUP(E23,VIP!$A$2:$O11685,6,0)</f>
        <v>SI</v>
      </c>
      <c r="L23" s="120" t="s">
        <v>2228</v>
      </c>
      <c r="M23" s="116" t="s">
        <v>2473</v>
      </c>
      <c r="N23" s="116" t="s">
        <v>2482</v>
      </c>
      <c r="O23" s="114" t="s">
        <v>2485</v>
      </c>
      <c r="P23" s="114"/>
      <c r="Q23" s="119" t="s">
        <v>2228</v>
      </c>
    </row>
    <row r="24" spans="1:17" ht="17.399999999999999" x14ac:dyDescent="0.3">
      <c r="A24" s="86" t="str">
        <f>VLOOKUP(E24,'LISTADO ATM'!$A$2:$C$894,3,0)</f>
        <v>NORTE</v>
      </c>
      <c r="B24" s="114" t="s">
        <v>2521</v>
      </c>
      <c r="C24" s="115">
        <v>44207.759340277778</v>
      </c>
      <c r="D24" s="115" t="s">
        <v>2189</v>
      </c>
      <c r="E24" s="110">
        <v>936</v>
      </c>
      <c r="F24" s="86" t="str">
        <f>VLOOKUP(E24,VIP!$A$2:$O11274,2,0)</f>
        <v>DRBR936</v>
      </c>
      <c r="G24" s="109" t="str">
        <f>VLOOKUP(E24,'LISTADO ATM'!$A$2:$B$893,2,0)</f>
        <v xml:space="preserve">ATM Autobanco Oficina La Vega I </v>
      </c>
      <c r="H24" s="109" t="str">
        <f>VLOOKUP(E24,VIP!$A$2:$O16195,7,FALSE)</f>
        <v>Si</v>
      </c>
      <c r="I24" s="109" t="str">
        <f>VLOOKUP(E24,VIP!$A$2:$O8160,8,FALSE)</f>
        <v>Si</v>
      </c>
      <c r="J24" s="109" t="str">
        <f>VLOOKUP(E24,VIP!$A$2:$O8110,8,FALSE)</f>
        <v>Si</v>
      </c>
      <c r="K24" s="109" t="str">
        <f>VLOOKUP(E24,VIP!$A$2:$O11684,6,0)</f>
        <v>NO</v>
      </c>
      <c r="L24" s="120" t="s">
        <v>2228</v>
      </c>
      <c r="M24" s="116" t="s">
        <v>2473</v>
      </c>
      <c r="N24" s="116" t="s">
        <v>2482</v>
      </c>
      <c r="O24" s="114" t="s">
        <v>2485</v>
      </c>
      <c r="P24" s="114"/>
      <c r="Q24" s="119" t="s">
        <v>2228</v>
      </c>
    </row>
    <row r="25" spans="1:17" ht="17.399999999999999" x14ac:dyDescent="0.3">
      <c r="A25" s="86" t="str">
        <f>VLOOKUP(E25,'LISTADO ATM'!$A$2:$C$894,3,0)</f>
        <v>DISTRITO NACIONAL</v>
      </c>
      <c r="B25" s="114" t="s">
        <v>2520</v>
      </c>
      <c r="C25" s="115">
        <v>44207.765520833331</v>
      </c>
      <c r="D25" s="115" t="s">
        <v>2189</v>
      </c>
      <c r="E25" s="110">
        <v>237</v>
      </c>
      <c r="F25" s="86" t="str">
        <f>VLOOKUP(E25,VIP!$A$2:$O11273,2,0)</f>
        <v>DRBR237</v>
      </c>
      <c r="G25" s="109" t="str">
        <f>VLOOKUP(E25,'LISTADO ATM'!$A$2:$B$893,2,0)</f>
        <v xml:space="preserve">ATM UNP Plaza Vásquez </v>
      </c>
      <c r="H25" s="109" t="str">
        <f>VLOOKUP(E25,VIP!$A$2:$O16194,7,FALSE)</f>
        <v>Si</v>
      </c>
      <c r="I25" s="109" t="str">
        <f>VLOOKUP(E25,VIP!$A$2:$O8159,8,FALSE)</f>
        <v>Si</v>
      </c>
      <c r="J25" s="109" t="str">
        <f>VLOOKUP(E25,VIP!$A$2:$O8109,8,FALSE)</f>
        <v>Si</v>
      </c>
      <c r="K25" s="109" t="str">
        <f>VLOOKUP(E25,VIP!$A$2:$O11683,6,0)</f>
        <v>SI</v>
      </c>
      <c r="L25" s="120" t="s">
        <v>2228</v>
      </c>
      <c r="M25" s="116" t="s">
        <v>2473</v>
      </c>
      <c r="N25" s="116" t="s">
        <v>2482</v>
      </c>
      <c r="O25" s="114" t="s">
        <v>2485</v>
      </c>
      <c r="P25" s="114"/>
      <c r="Q25" s="119" t="s">
        <v>2228</v>
      </c>
    </row>
    <row r="26" spans="1:17" ht="17.399999999999999" x14ac:dyDescent="0.3">
      <c r="A26" s="86" t="str">
        <f>VLOOKUP(E26,'LISTADO ATM'!$A$2:$C$894,3,0)</f>
        <v>DISTRITO NACIONAL</v>
      </c>
      <c r="B26" s="114" t="s">
        <v>2519</v>
      </c>
      <c r="C26" s="115">
        <v>44207.771724537037</v>
      </c>
      <c r="D26" s="115" t="s">
        <v>2189</v>
      </c>
      <c r="E26" s="110">
        <v>169</v>
      </c>
      <c r="F26" s="86" t="str">
        <f>VLOOKUP(E26,VIP!$A$2:$O11272,2,0)</f>
        <v>DRBR169</v>
      </c>
      <c r="G26" s="109" t="str">
        <f>VLOOKUP(E26,'LISTADO ATM'!$A$2:$B$893,2,0)</f>
        <v xml:space="preserve">ATM Oficina Caonabo </v>
      </c>
      <c r="H26" s="109" t="str">
        <f>VLOOKUP(E26,VIP!$A$2:$O16193,7,FALSE)</f>
        <v>Si</v>
      </c>
      <c r="I26" s="109" t="str">
        <f>VLOOKUP(E26,VIP!$A$2:$O8158,8,FALSE)</f>
        <v>Si</v>
      </c>
      <c r="J26" s="109" t="str">
        <f>VLOOKUP(E26,VIP!$A$2:$O8108,8,FALSE)</f>
        <v>Si</v>
      </c>
      <c r="K26" s="109" t="str">
        <f>VLOOKUP(E26,VIP!$A$2:$O11682,6,0)</f>
        <v>NO</v>
      </c>
      <c r="L26" s="120" t="s">
        <v>2228</v>
      </c>
      <c r="M26" s="116" t="s">
        <v>2473</v>
      </c>
      <c r="N26" s="116" t="s">
        <v>2482</v>
      </c>
      <c r="O26" s="114" t="s">
        <v>2485</v>
      </c>
      <c r="P26" s="114"/>
      <c r="Q26" s="119" t="s">
        <v>2228</v>
      </c>
    </row>
    <row r="27" spans="1:17" ht="17.399999999999999" x14ac:dyDescent="0.3">
      <c r="A27" s="86" t="str">
        <f>VLOOKUP(E27,'LISTADO ATM'!$A$2:$C$894,3,0)</f>
        <v>DISTRITO NACIONAL</v>
      </c>
      <c r="B27" s="114" t="s">
        <v>2545</v>
      </c>
      <c r="C27" s="115">
        <v>44207.816655092596</v>
      </c>
      <c r="D27" s="115" t="s">
        <v>2189</v>
      </c>
      <c r="E27" s="110">
        <v>160</v>
      </c>
      <c r="F27" s="86" t="str">
        <f>VLOOKUP(E27,VIP!$A$2:$O11281,2,0)</f>
        <v>DRBR160</v>
      </c>
      <c r="G27" s="109" t="str">
        <f>VLOOKUP(E27,'LISTADO ATM'!$A$2:$B$893,2,0)</f>
        <v xml:space="preserve">ATM Oficina Herrera </v>
      </c>
      <c r="H27" s="109" t="str">
        <f>VLOOKUP(E27,VIP!$A$2:$O16202,7,FALSE)</f>
        <v>Si</v>
      </c>
      <c r="I27" s="109" t="str">
        <f>VLOOKUP(E27,VIP!$A$2:$O8167,8,FALSE)</f>
        <v>Si</v>
      </c>
      <c r="J27" s="109" t="str">
        <f>VLOOKUP(E27,VIP!$A$2:$O8117,8,FALSE)</f>
        <v>Si</v>
      </c>
      <c r="K27" s="109" t="str">
        <f>VLOOKUP(E27,VIP!$A$2:$O11691,6,0)</f>
        <v>NO</v>
      </c>
      <c r="L27" s="114" t="s">
        <v>2228</v>
      </c>
      <c r="M27" s="116" t="s">
        <v>2473</v>
      </c>
      <c r="N27" s="116" t="s">
        <v>2482</v>
      </c>
      <c r="O27" s="114" t="s">
        <v>2485</v>
      </c>
      <c r="P27" s="114"/>
      <c r="Q27" s="119" t="s">
        <v>2228</v>
      </c>
    </row>
    <row r="28" spans="1:17" ht="17.399999999999999" x14ac:dyDescent="0.3">
      <c r="A28" s="86" t="str">
        <f>VLOOKUP(E28,'LISTADO ATM'!$A$2:$C$894,3,0)</f>
        <v>DISTRITO NACIONAL</v>
      </c>
      <c r="B28" s="114" t="s">
        <v>2552</v>
      </c>
      <c r="C28" s="115">
        <v>44208.221261574072</v>
      </c>
      <c r="D28" s="114" t="s">
        <v>2189</v>
      </c>
      <c r="E28" s="110">
        <v>239</v>
      </c>
      <c r="F28" s="86" t="str">
        <f>VLOOKUP(E28,VIP!$A$2:$O11266,2,0)</f>
        <v>DRBR239</v>
      </c>
      <c r="G28" s="109" t="str">
        <f>VLOOKUP(E28,'LISTADO ATM'!$A$2:$B$893,2,0)</f>
        <v xml:space="preserve">ATM Autobanco Charles de Gaulle </v>
      </c>
      <c r="H28" s="109" t="str">
        <f>VLOOKUP(E28,VIP!$A$2:$O16187,7,FALSE)</f>
        <v>Si</v>
      </c>
      <c r="I28" s="109" t="str">
        <f>VLOOKUP(E28,VIP!$A$2:$O8152,8,FALSE)</f>
        <v>Si</v>
      </c>
      <c r="J28" s="109" t="str">
        <f>VLOOKUP(E28,VIP!$A$2:$O8102,8,FALSE)</f>
        <v>Si</v>
      </c>
      <c r="K28" s="109" t="str">
        <f>VLOOKUP(E28,VIP!$A$2:$O11676,6,0)</f>
        <v>SI</v>
      </c>
      <c r="L28" s="120" t="s">
        <v>2228</v>
      </c>
      <c r="M28" s="116" t="s">
        <v>2473</v>
      </c>
      <c r="N28" s="116" t="s">
        <v>2482</v>
      </c>
      <c r="O28" s="114" t="s">
        <v>2485</v>
      </c>
      <c r="P28" s="114"/>
      <c r="Q28" s="119" t="s">
        <v>2228</v>
      </c>
    </row>
    <row r="29" spans="1:17" ht="17.399999999999999" x14ac:dyDescent="0.3">
      <c r="A29" s="86" t="str">
        <f>VLOOKUP(E29,'LISTADO ATM'!$A$2:$C$894,3,0)</f>
        <v>NORTE</v>
      </c>
      <c r="B29" s="114" t="s">
        <v>2551</v>
      </c>
      <c r="C29" s="115">
        <v>44208.224988425929</v>
      </c>
      <c r="D29" s="114" t="s">
        <v>2190</v>
      </c>
      <c r="E29" s="110">
        <v>396</v>
      </c>
      <c r="F29" s="86" t="str">
        <f>VLOOKUP(E29,VIP!$A$2:$O11265,2,0)</f>
        <v>DRBR396</v>
      </c>
      <c r="G29" s="109" t="str">
        <f>VLOOKUP(E29,'LISTADO ATM'!$A$2:$B$893,2,0)</f>
        <v xml:space="preserve">ATM Oficina Plaza Ulloa (La Fuente) </v>
      </c>
      <c r="H29" s="109" t="str">
        <f>VLOOKUP(E29,VIP!$A$2:$O16186,7,FALSE)</f>
        <v>Si</v>
      </c>
      <c r="I29" s="109" t="str">
        <f>VLOOKUP(E29,VIP!$A$2:$O8151,8,FALSE)</f>
        <v>Si</v>
      </c>
      <c r="J29" s="109" t="str">
        <f>VLOOKUP(E29,VIP!$A$2:$O8101,8,FALSE)</f>
        <v>Si</v>
      </c>
      <c r="K29" s="109" t="str">
        <f>VLOOKUP(E29,VIP!$A$2:$O11675,6,0)</f>
        <v>NO</v>
      </c>
      <c r="L29" s="120" t="s">
        <v>2228</v>
      </c>
      <c r="M29" s="116" t="s">
        <v>2473</v>
      </c>
      <c r="N29" s="116" t="s">
        <v>2482</v>
      </c>
      <c r="O29" s="114" t="s">
        <v>2508</v>
      </c>
      <c r="P29" s="114"/>
      <c r="Q29" s="119" t="s">
        <v>2228</v>
      </c>
    </row>
    <row r="30" spans="1:17" ht="17.399999999999999" x14ac:dyDescent="0.3">
      <c r="A30" s="86" t="str">
        <f>VLOOKUP(E30,'LISTADO ATM'!$A$2:$C$894,3,0)</f>
        <v>SUR</v>
      </c>
      <c r="B30" s="114" t="s">
        <v>2555</v>
      </c>
      <c r="C30" s="115">
        <v>44208.31453703704</v>
      </c>
      <c r="D30" s="114" t="s">
        <v>2189</v>
      </c>
      <c r="E30" s="110">
        <v>131</v>
      </c>
      <c r="F30" s="86" t="str">
        <f>VLOOKUP(E30,VIP!$A$2:$O11268,2,0)</f>
        <v>DRBR131</v>
      </c>
      <c r="G30" s="109" t="str">
        <f>VLOOKUP(E30,'LISTADO ATM'!$A$2:$B$893,2,0)</f>
        <v xml:space="preserve">ATM Oficina Baní I </v>
      </c>
      <c r="H30" s="109" t="str">
        <f>VLOOKUP(E30,VIP!$A$2:$O16189,7,FALSE)</f>
        <v>Si</v>
      </c>
      <c r="I30" s="109" t="str">
        <f>VLOOKUP(E30,VIP!$A$2:$O8154,8,FALSE)</f>
        <v>Si</v>
      </c>
      <c r="J30" s="109" t="str">
        <f>VLOOKUP(E30,VIP!$A$2:$O8104,8,FALSE)</f>
        <v>Si</v>
      </c>
      <c r="K30" s="109" t="str">
        <f>VLOOKUP(E30,VIP!$A$2:$O11678,6,0)</f>
        <v>NO</v>
      </c>
      <c r="L30" s="120" t="s">
        <v>2228</v>
      </c>
      <c r="M30" s="116" t="s">
        <v>2473</v>
      </c>
      <c r="N30" s="116" t="s">
        <v>2482</v>
      </c>
      <c r="O30" s="114" t="s">
        <v>2485</v>
      </c>
      <c r="P30" s="114"/>
      <c r="Q30" s="119" t="s">
        <v>2228</v>
      </c>
    </row>
    <row r="31" spans="1:17" ht="17.399999999999999" x14ac:dyDescent="0.3">
      <c r="A31" s="86" t="str">
        <f>VLOOKUP(E31,'LISTADO ATM'!$A$2:$C$894,3,0)</f>
        <v>SUR</v>
      </c>
      <c r="B31" s="114" t="s">
        <v>2556</v>
      </c>
      <c r="C31" s="115">
        <v>44208.313854166663</v>
      </c>
      <c r="D31" s="114" t="s">
        <v>2190</v>
      </c>
      <c r="E31" s="110">
        <v>47</v>
      </c>
      <c r="F31" s="86" t="str">
        <f>VLOOKUP(E31,VIP!$A$2:$O11269,2,0)</f>
        <v>DRBR047</v>
      </c>
      <c r="G31" s="109" t="str">
        <f>VLOOKUP(E31,'LISTADO ATM'!$A$2:$B$893,2,0)</f>
        <v xml:space="preserve">ATM Oficina Jimaní </v>
      </c>
      <c r="H31" s="109" t="str">
        <f>VLOOKUP(E31,VIP!$A$2:$O16190,7,FALSE)</f>
        <v>Si</v>
      </c>
      <c r="I31" s="109" t="str">
        <f>VLOOKUP(E31,VIP!$A$2:$O8155,8,FALSE)</f>
        <v>Si</v>
      </c>
      <c r="J31" s="109" t="str">
        <f>VLOOKUP(E31,VIP!$A$2:$O8105,8,FALSE)</f>
        <v>Si</v>
      </c>
      <c r="K31" s="109" t="str">
        <f>VLOOKUP(E31,VIP!$A$2:$O11679,6,0)</f>
        <v>NO</v>
      </c>
      <c r="L31" s="120" t="s">
        <v>2228</v>
      </c>
      <c r="M31" s="116" t="s">
        <v>2473</v>
      </c>
      <c r="N31" s="116" t="s">
        <v>2482</v>
      </c>
      <c r="O31" s="114" t="s">
        <v>2483</v>
      </c>
      <c r="P31" s="114"/>
      <c r="Q31" s="119" t="s">
        <v>2228</v>
      </c>
    </row>
    <row r="32" spans="1:17" ht="17.399999999999999" x14ac:dyDescent="0.3">
      <c r="A32" s="86" t="str">
        <f>VLOOKUP(E32,'LISTADO ATM'!$A$2:$C$894,3,0)</f>
        <v>ESTE</v>
      </c>
      <c r="B32" s="114" t="s">
        <v>2550</v>
      </c>
      <c r="C32" s="115">
        <v>44208.226990740739</v>
      </c>
      <c r="D32" s="114" t="s">
        <v>2189</v>
      </c>
      <c r="E32" s="110">
        <v>631</v>
      </c>
      <c r="F32" s="86" t="str">
        <f>VLOOKUP(E32,VIP!$A$2:$O11270,2,0)</f>
        <v>DRBR417</v>
      </c>
      <c r="G32" s="109" t="str">
        <f>VLOOKUP(E32,'LISTADO ATM'!$A$2:$B$893,2,0)</f>
        <v xml:space="preserve">ATM ASOCODEQUI (San Pedro) </v>
      </c>
      <c r="H32" s="109" t="str">
        <f>VLOOKUP(E32,VIP!$A$2:$O16191,7,FALSE)</f>
        <v>Si</v>
      </c>
      <c r="I32" s="109" t="str">
        <f>VLOOKUP(E32,VIP!$A$2:$O8156,8,FALSE)</f>
        <v>Si</v>
      </c>
      <c r="J32" s="109" t="str">
        <f>VLOOKUP(E32,VIP!$A$2:$O8106,8,FALSE)</f>
        <v>Si</v>
      </c>
      <c r="K32" s="109" t="str">
        <f>VLOOKUP(E32,VIP!$A$2:$O11680,6,0)</f>
        <v>NO</v>
      </c>
      <c r="L32" s="120" t="s">
        <v>2228</v>
      </c>
      <c r="M32" s="116" t="s">
        <v>2473</v>
      </c>
      <c r="N32" s="116" t="s">
        <v>2482</v>
      </c>
      <c r="O32" s="114" t="s">
        <v>2485</v>
      </c>
      <c r="P32" s="114"/>
      <c r="Q32" s="119" t="s">
        <v>2228</v>
      </c>
    </row>
    <row r="33" spans="1:17" ht="17.399999999999999" x14ac:dyDescent="0.3">
      <c r="A33" s="86" t="str">
        <f>VLOOKUP(E33,'LISTADO ATM'!$A$2:$C$894,3,0)</f>
        <v>DISTRITO NACIONAL</v>
      </c>
      <c r="B33" s="114" t="s">
        <v>2505</v>
      </c>
      <c r="C33" s="115">
        <v>44207.516597222224</v>
      </c>
      <c r="D33" s="115" t="s">
        <v>2189</v>
      </c>
      <c r="E33" s="110">
        <v>96</v>
      </c>
      <c r="F33" s="86" t="str">
        <f>VLOOKUP(E33,VIP!$A$2:$O11254,2,0)</f>
        <v>DRBR096</v>
      </c>
      <c r="G33" s="109" t="str">
        <f>VLOOKUP(E33,'LISTADO ATM'!$A$2:$B$893,2,0)</f>
        <v>ATM S/M Caribe Av. Charles de Gaulle</v>
      </c>
      <c r="H33" s="109" t="str">
        <f>VLOOKUP(E33,VIP!$A$2:$O16175,7,FALSE)</f>
        <v>Si</v>
      </c>
      <c r="I33" s="109" t="str">
        <f>VLOOKUP(E33,VIP!$A$2:$O8140,8,FALSE)</f>
        <v>No</v>
      </c>
      <c r="J33" s="109" t="str">
        <f>VLOOKUP(E33,VIP!$A$2:$O8090,8,FALSE)</f>
        <v>No</v>
      </c>
      <c r="K33" s="109" t="str">
        <f>VLOOKUP(E33,VIP!$A$2:$O11664,6,0)</f>
        <v>NO</v>
      </c>
      <c r="L33" s="120" t="s">
        <v>2254</v>
      </c>
      <c r="M33" s="116" t="s">
        <v>2473</v>
      </c>
      <c r="N33" s="116" t="s">
        <v>2482</v>
      </c>
      <c r="O33" s="114" t="s">
        <v>2485</v>
      </c>
      <c r="P33" s="116"/>
      <c r="Q33" s="119" t="s">
        <v>2254</v>
      </c>
    </row>
    <row r="34" spans="1:17" ht="17.399999999999999" x14ac:dyDescent="0.3">
      <c r="A34" s="86" t="str">
        <f>VLOOKUP(E34,'LISTADO ATM'!$A$2:$C$894,3,0)</f>
        <v>NORTE</v>
      </c>
      <c r="B34" s="114" t="s">
        <v>2525</v>
      </c>
      <c r="C34" s="115">
        <v>44207.727037037039</v>
      </c>
      <c r="D34" s="115" t="s">
        <v>2190</v>
      </c>
      <c r="E34" s="110">
        <v>853</v>
      </c>
      <c r="F34" s="86" t="str">
        <f>VLOOKUP(E34,VIP!$A$2:$O11278,2,0)</f>
        <v>DRBR853</v>
      </c>
      <c r="G34" s="109" t="str">
        <f>VLOOKUP(E34,'LISTADO ATM'!$A$2:$B$893,2,0)</f>
        <v xml:space="preserve">ATM Inversiones JF Group (Shell Canabacoa) </v>
      </c>
      <c r="H34" s="109" t="str">
        <f>VLOOKUP(E34,VIP!$A$2:$O16199,7,FALSE)</f>
        <v>Si</v>
      </c>
      <c r="I34" s="109" t="str">
        <f>VLOOKUP(E34,VIP!$A$2:$O8164,8,FALSE)</f>
        <v>Si</v>
      </c>
      <c r="J34" s="109" t="str">
        <f>VLOOKUP(E34,VIP!$A$2:$O8114,8,FALSE)</f>
        <v>Si</v>
      </c>
      <c r="K34" s="109" t="str">
        <f>VLOOKUP(E34,VIP!$A$2:$O11688,6,0)</f>
        <v>NO</v>
      </c>
      <c r="L34" s="120" t="s">
        <v>2254</v>
      </c>
      <c r="M34" s="116" t="s">
        <v>2473</v>
      </c>
      <c r="N34" s="116" t="s">
        <v>2482</v>
      </c>
      <c r="O34" s="114" t="s">
        <v>2508</v>
      </c>
      <c r="P34" s="114"/>
      <c r="Q34" s="119" t="s">
        <v>2254</v>
      </c>
    </row>
    <row r="35" spans="1:17" ht="17.399999999999999" x14ac:dyDescent="0.3">
      <c r="A35" s="86" t="str">
        <f>VLOOKUP(E35,'LISTADO ATM'!$A$2:$C$894,3,0)</f>
        <v>DISTRITO NACIONAL</v>
      </c>
      <c r="B35" s="114" t="s">
        <v>2524</v>
      </c>
      <c r="C35" s="115">
        <v>44207.734884259262</v>
      </c>
      <c r="D35" s="115" t="s">
        <v>2189</v>
      </c>
      <c r="E35" s="110">
        <v>761</v>
      </c>
      <c r="F35" s="86" t="str">
        <f>VLOOKUP(E35,VIP!$A$2:$O11277,2,0)</f>
        <v>DRBR761</v>
      </c>
      <c r="G35" s="109" t="str">
        <f>VLOOKUP(E35,'LISTADO ATM'!$A$2:$B$893,2,0)</f>
        <v xml:space="preserve">ATM ISSPOL </v>
      </c>
      <c r="H35" s="109" t="str">
        <f>VLOOKUP(E35,VIP!$A$2:$O16198,7,FALSE)</f>
        <v>Si</v>
      </c>
      <c r="I35" s="109" t="str">
        <f>VLOOKUP(E35,VIP!$A$2:$O8163,8,FALSE)</f>
        <v>Si</v>
      </c>
      <c r="J35" s="109" t="str">
        <f>VLOOKUP(E35,VIP!$A$2:$O8113,8,FALSE)</f>
        <v>Si</v>
      </c>
      <c r="K35" s="109" t="str">
        <f>VLOOKUP(E35,VIP!$A$2:$O11687,6,0)</f>
        <v>NO</v>
      </c>
      <c r="L35" s="120" t="s">
        <v>2254</v>
      </c>
      <c r="M35" s="116" t="s">
        <v>2473</v>
      </c>
      <c r="N35" s="116" t="s">
        <v>2482</v>
      </c>
      <c r="O35" s="114" t="s">
        <v>2485</v>
      </c>
      <c r="P35" s="114"/>
      <c r="Q35" s="119" t="s">
        <v>2254</v>
      </c>
    </row>
    <row r="36" spans="1:17" ht="17.399999999999999" x14ac:dyDescent="0.3">
      <c r="A36" s="86" t="str">
        <f>VLOOKUP(E36,'LISTADO ATM'!$A$2:$C$894,3,0)</f>
        <v>DISTRITO NACIONAL</v>
      </c>
      <c r="B36" s="118">
        <v>335758933</v>
      </c>
      <c r="C36" s="115">
        <v>44204.712326388886</v>
      </c>
      <c r="D36" s="115" t="s">
        <v>2477</v>
      </c>
      <c r="E36" s="110">
        <v>946</v>
      </c>
      <c r="F36" s="86" t="str">
        <f>VLOOKUP(E36,VIP!$A$2:$O11223,2,0)</f>
        <v>DRBR24R</v>
      </c>
      <c r="G36" s="109" t="str">
        <f>VLOOKUP(E36,'LISTADO ATM'!$A$2:$B$893,2,0)</f>
        <v xml:space="preserve">ATM Oficina Núñez de Cáceres I </v>
      </c>
      <c r="H36" s="109" t="str">
        <f>VLOOKUP(E36,VIP!$A$2:$O16144,7,FALSE)</f>
        <v>Si</v>
      </c>
      <c r="I36" s="109" t="str">
        <f>VLOOKUP(E36,VIP!$A$2:$O8109,8,FALSE)</f>
        <v>Si</v>
      </c>
      <c r="J36" s="109" t="str">
        <f>VLOOKUP(E36,VIP!$A$2:$O8059,8,FALSE)</f>
        <v>Si</v>
      </c>
      <c r="K36" s="109" t="str">
        <f>VLOOKUP(E36,VIP!$A$2:$O11633,6,0)</f>
        <v>NO</v>
      </c>
      <c r="L36" s="120" t="s">
        <v>2495</v>
      </c>
      <c r="M36" s="116" t="s">
        <v>2473</v>
      </c>
      <c r="N36" s="116" t="s">
        <v>2482</v>
      </c>
      <c r="O36" s="114" t="s">
        <v>2484</v>
      </c>
      <c r="P36" s="116"/>
      <c r="Q36" s="119" t="s">
        <v>2495</v>
      </c>
    </row>
    <row r="37" spans="1:17" ht="17.399999999999999" x14ac:dyDescent="0.3">
      <c r="A37" s="86" t="str">
        <f>VLOOKUP(E37,'LISTADO ATM'!$A$2:$C$894,3,0)</f>
        <v>NORTE</v>
      </c>
      <c r="B37" s="126">
        <v>335759127</v>
      </c>
      <c r="C37" s="115">
        <v>44206.358310185184</v>
      </c>
      <c r="D37" s="115" t="s">
        <v>2480</v>
      </c>
      <c r="E37" s="110">
        <v>8</v>
      </c>
      <c r="F37" s="86" t="str">
        <f>VLOOKUP(E37,VIP!$A$2:$O11266,2,0)</f>
        <v>DRBR008</v>
      </c>
      <c r="G37" s="109" t="str">
        <f>VLOOKUP(E37,'LISTADO ATM'!$A$2:$B$893,2,0)</f>
        <v>ATM Autoservicio Yaque</v>
      </c>
      <c r="H37" s="109" t="str">
        <f>VLOOKUP(E37,VIP!$A$2:$O16187,7,FALSE)</f>
        <v>Si</v>
      </c>
      <c r="I37" s="109" t="str">
        <f>VLOOKUP(E37,VIP!$A$2:$O8152,8,FALSE)</f>
        <v>Si</v>
      </c>
      <c r="J37" s="109" t="str">
        <f>VLOOKUP(E37,VIP!$A$2:$O8102,8,FALSE)</f>
        <v>Si</v>
      </c>
      <c r="K37" s="109" t="str">
        <f>VLOOKUP(E37,VIP!$A$2:$O11676,6,0)</f>
        <v>NO</v>
      </c>
      <c r="L37" s="120" t="s">
        <v>2495</v>
      </c>
      <c r="M37" s="116" t="s">
        <v>2473</v>
      </c>
      <c r="N37" s="116" t="s">
        <v>2482</v>
      </c>
      <c r="O37" s="114" t="s">
        <v>2486</v>
      </c>
      <c r="P37" s="116"/>
      <c r="Q37" s="119" t="s">
        <v>2495</v>
      </c>
    </row>
    <row r="38" spans="1:17" ht="17.399999999999999" x14ac:dyDescent="0.3">
      <c r="A38" s="86" t="str">
        <f>VLOOKUP(E38,'LISTADO ATM'!$A$2:$C$894,3,0)</f>
        <v>ESTE</v>
      </c>
      <c r="B38" s="126">
        <v>335759161</v>
      </c>
      <c r="C38" s="115">
        <v>44206.524328703701</v>
      </c>
      <c r="D38" s="115" t="s">
        <v>2477</v>
      </c>
      <c r="E38" s="110">
        <v>330</v>
      </c>
      <c r="F38" s="86" t="str">
        <f>VLOOKUP(E38,VIP!$A$2:$O11289,2,0)</f>
        <v>DRBR330</v>
      </c>
      <c r="G38" s="109" t="str">
        <f>VLOOKUP(E38,'LISTADO ATM'!$A$2:$B$893,2,0)</f>
        <v xml:space="preserve">ATM Oficina Boulevard (Higuey) </v>
      </c>
      <c r="H38" s="109" t="str">
        <f>VLOOKUP(E38,VIP!$A$2:$O16210,7,FALSE)</f>
        <v>Si</v>
      </c>
      <c r="I38" s="109" t="str">
        <f>VLOOKUP(E38,VIP!$A$2:$O8175,8,FALSE)</f>
        <v>Si</v>
      </c>
      <c r="J38" s="109" t="str">
        <f>VLOOKUP(E38,VIP!$A$2:$O8125,8,FALSE)</f>
        <v>Si</v>
      </c>
      <c r="K38" s="109" t="str">
        <f>VLOOKUP(E38,VIP!$A$2:$O11699,6,0)</f>
        <v>SI</v>
      </c>
      <c r="L38" s="120" t="s">
        <v>2495</v>
      </c>
      <c r="M38" s="116" t="s">
        <v>2473</v>
      </c>
      <c r="N38" s="116" t="s">
        <v>2482</v>
      </c>
      <c r="O38" s="114" t="s">
        <v>2484</v>
      </c>
      <c r="P38" s="116"/>
      <c r="Q38" s="119" t="s">
        <v>2495</v>
      </c>
    </row>
    <row r="39" spans="1:17" ht="17.399999999999999" x14ac:dyDescent="0.3">
      <c r="A39" s="86" t="str">
        <f>VLOOKUP(E39,'LISTADO ATM'!$A$2:$C$894,3,0)</f>
        <v>NORTE</v>
      </c>
      <c r="B39" s="114" t="s">
        <v>2526</v>
      </c>
      <c r="C39" s="115">
        <v>44207.728831018518</v>
      </c>
      <c r="D39" s="115" t="s">
        <v>2480</v>
      </c>
      <c r="E39" s="110">
        <v>654</v>
      </c>
      <c r="F39" s="86" t="str">
        <f>VLOOKUP(E39,VIP!$A$2:$O11279,2,0)</f>
        <v>DRBR654</v>
      </c>
      <c r="G39" s="109" t="str">
        <f>VLOOKUP(E39,'LISTADO ATM'!$A$2:$B$893,2,0)</f>
        <v>ATM Autoservicio S/M Jumbo Puerto Plata</v>
      </c>
      <c r="H39" s="109" t="str">
        <f>VLOOKUP(E39,VIP!$A$2:$O16200,7,FALSE)</f>
        <v>Si</v>
      </c>
      <c r="I39" s="109" t="str">
        <f>VLOOKUP(E39,VIP!$A$2:$O8165,8,FALSE)</f>
        <v>Si</v>
      </c>
      <c r="J39" s="109" t="str">
        <f>VLOOKUP(E39,VIP!$A$2:$O8115,8,FALSE)</f>
        <v>Si</v>
      </c>
      <c r="K39" s="109" t="str">
        <f>VLOOKUP(E39,VIP!$A$2:$O11689,6,0)</f>
        <v>NO</v>
      </c>
      <c r="L39" s="120" t="s">
        <v>2495</v>
      </c>
      <c r="M39" s="116" t="s">
        <v>2473</v>
      </c>
      <c r="N39" s="116" t="s">
        <v>2482</v>
      </c>
      <c r="O39" s="114" t="s">
        <v>2486</v>
      </c>
      <c r="P39" s="114"/>
      <c r="Q39" s="119" t="s">
        <v>2495</v>
      </c>
    </row>
    <row r="40" spans="1:17" ht="17.399999999999999" x14ac:dyDescent="0.3">
      <c r="A40" s="86" t="str">
        <f>VLOOKUP(E40,'LISTADO ATM'!$A$2:$C$894,3,0)</f>
        <v>NORTE</v>
      </c>
      <c r="B40" s="114" t="s">
        <v>2528</v>
      </c>
      <c r="C40" s="115">
        <v>44207.730462962965</v>
      </c>
      <c r="D40" s="115" t="s">
        <v>2480</v>
      </c>
      <c r="E40" s="110">
        <v>956</v>
      </c>
      <c r="F40" s="86" t="str">
        <f>VLOOKUP(E40,VIP!$A$2:$O11281,2,0)</f>
        <v>DRBR956</v>
      </c>
      <c r="G40" s="109" t="str">
        <f>VLOOKUP(E40,'LISTADO ATM'!$A$2:$B$893,2,0)</f>
        <v xml:space="preserve">ATM Autoservicio El Jaya (SFM) </v>
      </c>
      <c r="H40" s="109" t="str">
        <f>VLOOKUP(E40,VIP!$A$2:$O16202,7,FALSE)</f>
        <v>Si</v>
      </c>
      <c r="I40" s="109" t="str">
        <f>VLOOKUP(E40,VIP!$A$2:$O8167,8,FALSE)</f>
        <v>Si</v>
      </c>
      <c r="J40" s="109" t="str">
        <f>VLOOKUP(E40,VIP!$A$2:$O8117,8,FALSE)</f>
        <v>Si</v>
      </c>
      <c r="K40" s="109" t="str">
        <f>VLOOKUP(E40,VIP!$A$2:$O11691,6,0)</f>
        <v>NO</v>
      </c>
      <c r="L40" s="120" t="s">
        <v>2495</v>
      </c>
      <c r="M40" s="116" t="s">
        <v>2473</v>
      </c>
      <c r="N40" s="116" t="s">
        <v>2482</v>
      </c>
      <c r="O40" s="114" t="s">
        <v>2486</v>
      </c>
      <c r="P40" s="114"/>
      <c r="Q40" s="119" t="s">
        <v>2495</v>
      </c>
    </row>
    <row r="41" spans="1:17" ht="17.399999999999999" x14ac:dyDescent="0.3">
      <c r="A41" s="86" t="str">
        <f>VLOOKUP(E41,'LISTADO ATM'!$A$2:$C$894,3,0)</f>
        <v>NORTE</v>
      </c>
      <c r="B41" s="114" t="s">
        <v>2527</v>
      </c>
      <c r="C41" s="115">
        <v>44207.731782407405</v>
      </c>
      <c r="D41" s="115" t="s">
        <v>2480</v>
      </c>
      <c r="E41" s="110">
        <v>431</v>
      </c>
      <c r="F41" s="86" t="str">
        <f>VLOOKUP(E41,VIP!$A$2:$O11280,2,0)</f>
        <v>DRBR583</v>
      </c>
      <c r="G41" s="109" t="str">
        <f>VLOOKUP(E41,'LISTADO ATM'!$A$2:$B$893,2,0)</f>
        <v xml:space="preserve">ATM Autoservicio Sol (Santiago) </v>
      </c>
      <c r="H41" s="109" t="str">
        <f>VLOOKUP(E41,VIP!$A$2:$O16201,7,FALSE)</f>
        <v>Si</v>
      </c>
      <c r="I41" s="109" t="str">
        <f>VLOOKUP(E41,VIP!$A$2:$O8166,8,FALSE)</f>
        <v>Si</v>
      </c>
      <c r="J41" s="109" t="str">
        <f>VLOOKUP(E41,VIP!$A$2:$O8116,8,FALSE)</f>
        <v>Si</v>
      </c>
      <c r="K41" s="109" t="str">
        <f>VLOOKUP(E41,VIP!$A$2:$O11690,6,0)</f>
        <v>SI</v>
      </c>
      <c r="L41" s="120" t="s">
        <v>2495</v>
      </c>
      <c r="M41" s="116" t="s">
        <v>2473</v>
      </c>
      <c r="N41" s="116" t="s">
        <v>2482</v>
      </c>
      <c r="O41" s="114" t="s">
        <v>2486</v>
      </c>
      <c r="P41" s="114"/>
      <c r="Q41" s="119" t="s">
        <v>2495</v>
      </c>
    </row>
    <row r="42" spans="1:17" ht="17.399999999999999" x14ac:dyDescent="0.3">
      <c r="A42" s="86" t="str">
        <f>VLOOKUP(E42,'LISTADO ATM'!$A$2:$C$894,3,0)</f>
        <v>DISTRITO NACIONAL</v>
      </c>
      <c r="B42" s="114" t="s">
        <v>2554</v>
      </c>
      <c r="C42" s="115">
        <v>44208.317337962966</v>
      </c>
      <c r="D42" s="114" t="s">
        <v>2189</v>
      </c>
      <c r="E42" s="110">
        <v>839</v>
      </c>
      <c r="F42" s="86" t="str">
        <f>VLOOKUP(E42,VIP!$A$2:$O11267,2,0)</f>
        <v>DRBR839</v>
      </c>
      <c r="G42" s="109" t="str">
        <f>VLOOKUP(E42,'LISTADO ATM'!$A$2:$B$893,2,0)</f>
        <v xml:space="preserve">ATM INAPA </v>
      </c>
      <c r="H42" s="109" t="str">
        <f>VLOOKUP(E42,VIP!$A$2:$O16188,7,FALSE)</f>
        <v>Si</v>
      </c>
      <c r="I42" s="109" t="str">
        <f>VLOOKUP(E42,VIP!$A$2:$O8153,8,FALSE)</f>
        <v>Si</v>
      </c>
      <c r="J42" s="109" t="str">
        <f>VLOOKUP(E42,VIP!$A$2:$O8103,8,FALSE)</f>
        <v>Si</v>
      </c>
      <c r="K42" s="109" t="str">
        <f>VLOOKUP(E42,VIP!$A$2:$O11677,6,0)</f>
        <v>NO</v>
      </c>
      <c r="L42" s="120" t="s">
        <v>2557</v>
      </c>
      <c r="M42" s="116" t="s">
        <v>2473</v>
      </c>
      <c r="N42" s="116" t="s">
        <v>2482</v>
      </c>
      <c r="O42" s="114" t="s">
        <v>2485</v>
      </c>
      <c r="P42" s="114"/>
      <c r="Q42" s="119" t="s">
        <v>2557</v>
      </c>
    </row>
    <row r="43" spans="1:17" ht="17.399999999999999" x14ac:dyDescent="0.3">
      <c r="A43" s="86" t="str">
        <f>VLOOKUP(E43,'LISTADO ATM'!$A$2:$C$894,3,0)</f>
        <v>DISTRITO NACIONAL</v>
      </c>
      <c r="B43" s="114" t="s">
        <v>2530</v>
      </c>
      <c r="C43" s="115">
        <v>44207.683935185189</v>
      </c>
      <c r="D43" s="115" t="s">
        <v>2477</v>
      </c>
      <c r="E43" s="110">
        <v>578</v>
      </c>
      <c r="F43" s="86" t="str">
        <f>VLOOKUP(E43,VIP!$A$2:$O11283,2,0)</f>
        <v>DRBR324</v>
      </c>
      <c r="G43" s="109" t="str">
        <f>VLOOKUP(E43,'LISTADO ATM'!$A$2:$B$893,2,0)</f>
        <v xml:space="preserve">ATM Procuraduría General de la República </v>
      </c>
      <c r="H43" s="109" t="str">
        <f>VLOOKUP(E43,VIP!$A$2:$O16204,7,FALSE)</f>
        <v>Si</v>
      </c>
      <c r="I43" s="109" t="str">
        <f>VLOOKUP(E43,VIP!$A$2:$O8169,8,FALSE)</f>
        <v>No</v>
      </c>
      <c r="J43" s="109" t="str">
        <f>VLOOKUP(E43,VIP!$A$2:$O8119,8,FALSE)</f>
        <v>No</v>
      </c>
      <c r="K43" s="109" t="str">
        <f>VLOOKUP(E43,VIP!$A$2:$O11693,6,0)</f>
        <v>NO</v>
      </c>
      <c r="L43" s="120" t="s">
        <v>2466</v>
      </c>
      <c r="M43" s="116" t="s">
        <v>2473</v>
      </c>
      <c r="N43" s="116" t="s">
        <v>2482</v>
      </c>
      <c r="O43" s="114" t="s">
        <v>2484</v>
      </c>
      <c r="P43" s="114"/>
      <c r="Q43" s="119" t="s">
        <v>2466</v>
      </c>
    </row>
    <row r="44" spans="1:17" ht="17.399999999999999" x14ac:dyDescent="0.3">
      <c r="A44" s="86" t="str">
        <f>VLOOKUP(E44,'LISTADO ATM'!$A$2:$C$894,3,0)</f>
        <v>DISTRITO NACIONAL</v>
      </c>
      <c r="B44" s="114" t="s">
        <v>2529</v>
      </c>
      <c r="C44" s="115">
        <v>44207.694988425923</v>
      </c>
      <c r="D44" s="115" t="s">
        <v>2477</v>
      </c>
      <c r="E44" s="110">
        <v>815</v>
      </c>
      <c r="F44" s="86" t="str">
        <f>VLOOKUP(E44,VIP!$A$2:$O11282,2,0)</f>
        <v>DRBR24A</v>
      </c>
      <c r="G44" s="109" t="str">
        <f>VLOOKUP(E44,'LISTADO ATM'!$A$2:$B$893,2,0)</f>
        <v xml:space="preserve">ATM Oficina Atalaya del Mar </v>
      </c>
      <c r="H44" s="109" t="str">
        <f>VLOOKUP(E44,VIP!$A$2:$O16203,7,FALSE)</f>
        <v>Si</v>
      </c>
      <c r="I44" s="109" t="str">
        <f>VLOOKUP(E44,VIP!$A$2:$O8168,8,FALSE)</f>
        <v>Si</v>
      </c>
      <c r="J44" s="109" t="str">
        <f>VLOOKUP(E44,VIP!$A$2:$O8118,8,FALSE)</f>
        <v>Si</v>
      </c>
      <c r="K44" s="109" t="str">
        <f>VLOOKUP(E44,VIP!$A$2:$O11692,6,0)</f>
        <v>SI</v>
      </c>
      <c r="L44" s="120" t="s">
        <v>2466</v>
      </c>
      <c r="M44" s="116" t="s">
        <v>2473</v>
      </c>
      <c r="N44" s="116" t="s">
        <v>2482</v>
      </c>
      <c r="O44" s="114" t="s">
        <v>2484</v>
      </c>
      <c r="P44" s="114"/>
      <c r="Q44" s="119" t="s">
        <v>2466</v>
      </c>
    </row>
    <row r="45" spans="1:17" ht="17.399999999999999" x14ac:dyDescent="0.3">
      <c r="A45" s="86" t="str">
        <f>VLOOKUP(E45,'LISTADO ATM'!$A$2:$C$894,3,0)</f>
        <v>DISTRITO NACIONAL</v>
      </c>
      <c r="B45" s="126">
        <v>335759154</v>
      </c>
      <c r="C45" s="115">
        <v>44206.491203703707</v>
      </c>
      <c r="D45" s="115" t="s">
        <v>2477</v>
      </c>
      <c r="E45" s="110">
        <v>302</v>
      </c>
      <c r="F45" s="86" t="str">
        <f>VLOOKUP(E45,VIP!$A$2:$O11294,2,0)</f>
        <v>DRBR302</v>
      </c>
      <c r="G45" s="109" t="str">
        <f>VLOOKUP(E45,'LISTADO ATM'!$A$2:$B$893,2,0)</f>
        <v xml:space="preserve">ATM S/M Aprezio Los Mameyes  </v>
      </c>
      <c r="H45" s="109" t="str">
        <f>VLOOKUP(E45,VIP!$A$2:$O16215,7,FALSE)</f>
        <v>Si</v>
      </c>
      <c r="I45" s="109" t="str">
        <f>VLOOKUP(E45,VIP!$A$2:$O8180,8,FALSE)</f>
        <v>Si</v>
      </c>
      <c r="J45" s="109" t="str">
        <f>VLOOKUP(E45,VIP!$A$2:$O8130,8,FALSE)</f>
        <v>Si</v>
      </c>
      <c r="K45" s="109" t="str">
        <f>VLOOKUP(E45,VIP!$A$2:$O11704,6,0)</f>
        <v>NO</v>
      </c>
      <c r="L45" s="120" t="s">
        <v>2466</v>
      </c>
      <c r="M45" s="116" t="s">
        <v>2473</v>
      </c>
      <c r="N45" s="116" t="s">
        <v>2482</v>
      </c>
      <c r="O45" s="114" t="s">
        <v>2484</v>
      </c>
      <c r="P45" s="116"/>
      <c r="Q45" s="119" t="s">
        <v>2466</v>
      </c>
    </row>
    <row r="46" spans="1:17" ht="17.399999999999999" x14ac:dyDescent="0.3">
      <c r="A46" s="86" t="str">
        <f>VLOOKUP(E46,'LISTADO ATM'!$A$2:$C$894,3,0)</f>
        <v>ESTE</v>
      </c>
      <c r="B46" s="114" t="s">
        <v>2507</v>
      </c>
      <c r="C46" s="115">
        <v>44207.493969907409</v>
      </c>
      <c r="D46" s="115" t="s">
        <v>2497</v>
      </c>
      <c r="E46" s="110">
        <v>480</v>
      </c>
      <c r="F46" s="86" t="str">
        <f>VLOOKUP(E46,VIP!$A$2:$O11260,2,0)</f>
        <v>DRBR480</v>
      </c>
      <c r="G46" s="109" t="str">
        <f>VLOOKUP(E46,'LISTADO ATM'!$A$2:$B$893,2,0)</f>
        <v>ATM UNP Farmaconal Higuey</v>
      </c>
      <c r="H46" s="109" t="str">
        <f>VLOOKUP(E46,VIP!$A$2:$O16181,7,FALSE)</f>
        <v>N/A</v>
      </c>
      <c r="I46" s="109" t="str">
        <f>VLOOKUP(E46,VIP!$A$2:$O8146,8,FALSE)</f>
        <v>N/A</v>
      </c>
      <c r="J46" s="109" t="str">
        <f>VLOOKUP(E46,VIP!$A$2:$O8096,8,FALSE)</f>
        <v>N/A</v>
      </c>
      <c r="K46" s="109" t="str">
        <f>VLOOKUP(E46,VIP!$A$2:$O11670,6,0)</f>
        <v>N/A</v>
      </c>
      <c r="L46" s="120" t="s">
        <v>2466</v>
      </c>
      <c r="M46" s="116" t="s">
        <v>2473</v>
      </c>
      <c r="N46" s="116" t="s">
        <v>2482</v>
      </c>
      <c r="O46" s="114" t="s">
        <v>2496</v>
      </c>
      <c r="P46" s="116"/>
      <c r="Q46" s="119" t="s">
        <v>2466</v>
      </c>
    </row>
    <row r="47" spans="1:17" ht="17.399999999999999" x14ac:dyDescent="0.3">
      <c r="A47" s="86" t="str">
        <f>VLOOKUP(E47,'LISTADO ATM'!$A$2:$C$894,3,0)</f>
        <v>NORTE</v>
      </c>
      <c r="B47" s="114" t="s">
        <v>2544</v>
      </c>
      <c r="C47" s="115">
        <v>44207.841921296298</v>
      </c>
      <c r="D47" s="115" t="s">
        <v>2480</v>
      </c>
      <c r="E47" s="110">
        <v>937</v>
      </c>
      <c r="F47" s="86" t="str">
        <f>VLOOKUP(E47,VIP!$A$2:$O11280,2,0)</f>
        <v>DRBR937</v>
      </c>
      <c r="G47" s="109" t="str">
        <f>VLOOKUP(E47,'LISTADO ATM'!$A$2:$B$893,2,0)</f>
        <v xml:space="preserve">ATM Autobanco Oficina La Vega II </v>
      </c>
      <c r="H47" s="109" t="str">
        <f>VLOOKUP(E47,VIP!$A$2:$O16201,7,FALSE)</f>
        <v>Si</v>
      </c>
      <c r="I47" s="109" t="str">
        <f>VLOOKUP(E47,VIP!$A$2:$O8166,8,FALSE)</f>
        <v>Si</v>
      </c>
      <c r="J47" s="109" t="str">
        <f>VLOOKUP(E47,VIP!$A$2:$O8116,8,FALSE)</f>
        <v>Si</v>
      </c>
      <c r="K47" s="109" t="str">
        <f>VLOOKUP(E47,VIP!$A$2:$O11690,6,0)</f>
        <v>NO</v>
      </c>
      <c r="L47" s="114" t="s">
        <v>2466</v>
      </c>
      <c r="M47" s="116" t="s">
        <v>2473</v>
      </c>
      <c r="N47" s="116" t="s">
        <v>2482</v>
      </c>
      <c r="O47" s="114" t="s">
        <v>2486</v>
      </c>
      <c r="P47" s="114"/>
      <c r="Q47" s="119" t="s">
        <v>2466</v>
      </c>
    </row>
    <row r="48" spans="1:17" ht="17.399999999999999" x14ac:dyDescent="0.3">
      <c r="A48" s="86" t="str">
        <f>VLOOKUP(E48,'LISTADO ATM'!$A$2:$C$894,3,0)</f>
        <v>DISTRITO NACIONAL</v>
      </c>
      <c r="B48" s="114" t="s">
        <v>2543</v>
      </c>
      <c r="C48" s="115">
        <v>44207.846215277779</v>
      </c>
      <c r="D48" s="115" t="s">
        <v>2477</v>
      </c>
      <c r="E48" s="110">
        <v>790</v>
      </c>
      <c r="F48" s="86" t="str">
        <f>VLOOKUP(E48,VIP!$A$2:$O11279,2,0)</f>
        <v>DRBR16I</v>
      </c>
      <c r="G48" s="109" t="str">
        <f>VLOOKUP(E48,'LISTADO ATM'!$A$2:$B$893,2,0)</f>
        <v xml:space="preserve">ATM Oficina Bella Vista Mall I </v>
      </c>
      <c r="H48" s="109" t="str">
        <f>VLOOKUP(E48,VIP!$A$2:$O16200,7,FALSE)</f>
        <v>Si</v>
      </c>
      <c r="I48" s="109" t="str">
        <f>VLOOKUP(E48,VIP!$A$2:$O8165,8,FALSE)</f>
        <v>Si</v>
      </c>
      <c r="J48" s="109" t="str">
        <f>VLOOKUP(E48,VIP!$A$2:$O8115,8,FALSE)</f>
        <v>Si</v>
      </c>
      <c r="K48" s="109" t="str">
        <f>VLOOKUP(E48,VIP!$A$2:$O11689,6,0)</f>
        <v>SI</v>
      </c>
      <c r="L48" s="114" t="s">
        <v>2466</v>
      </c>
      <c r="M48" s="116" t="s">
        <v>2473</v>
      </c>
      <c r="N48" s="116" t="s">
        <v>2482</v>
      </c>
      <c r="O48" s="114" t="s">
        <v>2484</v>
      </c>
      <c r="P48" s="114"/>
      <c r="Q48" s="119" t="s">
        <v>2466</v>
      </c>
    </row>
    <row r="49" spans="1:17" ht="17.399999999999999" x14ac:dyDescent="0.3">
      <c r="A49" s="86" t="str">
        <f>VLOOKUP(E49,'LISTADO ATM'!$A$2:$C$894,3,0)</f>
        <v>NORTE</v>
      </c>
      <c r="B49" s="114" t="s">
        <v>2540</v>
      </c>
      <c r="C49" s="115">
        <v>44207.862708333334</v>
      </c>
      <c r="D49" s="115" t="s">
        <v>2497</v>
      </c>
      <c r="E49" s="110">
        <v>752</v>
      </c>
      <c r="F49" s="86" t="str">
        <f>VLOOKUP(E49,VIP!$A$2:$O11275,2,0)</f>
        <v>DRBR280</v>
      </c>
      <c r="G49" s="109" t="str">
        <f>VLOOKUP(E49,'LISTADO ATM'!$A$2:$B$893,2,0)</f>
        <v xml:space="preserve">ATM UNP Las Carolinas (La Vega) </v>
      </c>
      <c r="H49" s="109" t="str">
        <f>VLOOKUP(E49,VIP!$A$2:$O16196,7,FALSE)</f>
        <v>Si</v>
      </c>
      <c r="I49" s="109" t="str">
        <f>VLOOKUP(E49,VIP!$A$2:$O8161,8,FALSE)</f>
        <v>Si</v>
      </c>
      <c r="J49" s="109" t="str">
        <f>VLOOKUP(E49,VIP!$A$2:$O8111,8,FALSE)</f>
        <v>Si</v>
      </c>
      <c r="K49" s="109" t="str">
        <f>VLOOKUP(E49,VIP!$A$2:$O11685,6,0)</f>
        <v>SI</v>
      </c>
      <c r="L49" s="114" t="s">
        <v>2466</v>
      </c>
      <c r="M49" s="116" t="s">
        <v>2473</v>
      </c>
      <c r="N49" s="116" t="s">
        <v>2482</v>
      </c>
      <c r="O49" s="114" t="s">
        <v>2536</v>
      </c>
      <c r="P49" s="114"/>
      <c r="Q49" s="119" t="s">
        <v>2466</v>
      </c>
    </row>
    <row r="50" spans="1:17" ht="17.399999999999999" x14ac:dyDescent="0.3">
      <c r="A50" s="86" t="str">
        <f>VLOOKUP(E50,'LISTADO ATM'!$A$2:$C$894,3,0)</f>
        <v>DISTRITO NACIONAL</v>
      </c>
      <c r="B50" s="114" t="s">
        <v>2515</v>
      </c>
      <c r="C50" s="115">
        <v>44207.644953703704</v>
      </c>
      <c r="D50" s="115" t="s">
        <v>2477</v>
      </c>
      <c r="E50" s="110">
        <v>551</v>
      </c>
      <c r="F50" s="86" t="str">
        <f>VLOOKUP(E50,VIP!$A$2:$O11279,2,0)</f>
        <v>DRBR01C</v>
      </c>
      <c r="G50" s="109" t="str">
        <f>VLOOKUP(E50,'LISTADO ATM'!$A$2:$B$893,2,0)</f>
        <v xml:space="preserve">ATM Oficina Padre Castellanos </v>
      </c>
      <c r="H50" s="109" t="str">
        <f>VLOOKUP(E50,VIP!$A$2:$O16200,7,FALSE)</f>
        <v>Si</v>
      </c>
      <c r="I50" s="109" t="str">
        <f>VLOOKUP(E50,VIP!$A$2:$O8165,8,FALSE)</f>
        <v>Si</v>
      </c>
      <c r="J50" s="109" t="str">
        <f>VLOOKUP(E50,VIP!$A$2:$O8115,8,FALSE)</f>
        <v>Si</v>
      </c>
      <c r="K50" s="109" t="str">
        <f>VLOOKUP(E50,VIP!$A$2:$O11689,6,0)</f>
        <v>NO</v>
      </c>
      <c r="L50" s="120" t="s">
        <v>2430</v>
      </c>
      <c r="M50" s="116" t="s">
        <v>2473</v>
      </c>
      <c r="N50" s="116" t="s">
        <v>2482</v>
      </c>
      <c r="O50" s="114" t="s">
        <v>2484</v>
      </c>
      <c r="P50" s="114"/>
      <c r="Q50" s="116" t="s">
        <v>2466</v>
      </c>
    </row>
    <row r="51" spans="1:17" ht="17.399999999999999" x14ac:dyDescent="0.3">
      <c r="A51" s="86" t="str">
        <f>VLOOKUP(E51,'LISTADO ATM'!$A$2:$C$894,3,0)</f>
        <v>NORTE</v>
      </c>
      <c r="B51" s="118">
        <v>335759019</v>
      </c>
      <c r="C51" s="115">
        <v>44205.312002314815</v>
      </c>
      <c r="D51" s="115" t="s">
        <v>2480</v>
      </c>
      <c r="E51" s="110">
        <v>895</v>
      </c>
      <c r="F51" s="86" t="str">
        <f>VLOOKUP(E51,VIP!$A$2:$O11246,2,0)</f>
        <v>DRBR895</v>
      </c>
      <c r="G51" s="109" t="str">
        <f>VLOOKUP(E51,'LISTADO ATM'!$A$2:$B$893,2,0)</f>
        <v xml:space="preserve">ATM S/M Bravo (Santiago) </v>
      </c>
      <c r="H51" s="109" t="str">
        <f>VLOOKUP(E51,VIP!$A$2:$O16167,7,FALSE)</f>
        <v>Si</v>
      </c>
      <c r="I51" s="109" t="str">
        <f>VLOOKUP(E51,VIP!$A$2:$O8132,8,FALSE)</f>
        <v>No</v>
      </c>
      <c r="J51" s="109" t="str">
        <f>VLOOKUP(E51,VIP!$A$2:$O8082,8,FALSE)</f>
        <v>No</v>
      </c>
      <c r="K51" s="109" t="str">
        <f>VLOOKUP(E51,VIP!$A$2:$O11656,6,0)</f>
        <v>NO</v>
      </c>
      <c r="L51" s="120" t="s">
        <v>2430</v>
      </c>
      <c r="M51" s="116" t="s">
        <v>2473</v>
      </c>
      <c r="N51" s="116" t="s">
        <v>2482</v>
      </c>
      <c r="O51" s="114" t="s">
        <v>2486</v>
      </c>
      <c r="P51" s="116"/>
      <c r="Q51" s="119" t="s">
        <v>2430</v>
      </c>
    </row>
    <row r="52" spans="1:17" ht="17.399999999999999" x14ac:dyDescent="0.3">
      <c r="A52" s="86" t="str">
        <f>VLOOKUP(E52,'LISTADO ATM'!$A$2:$C$894,3,0)</f>
        <v>DISTRITO NACIONAL</v>
      </c>
      <c r="B52" s="114">
        <v>335759093</v>
      </c>
      <c r="C52" s="115">
        <v>44205.652129629627</v>
      </c>
      <c r="D52" s="115" t="s">
        <v>2477</v>
      </c>
      <c r="E52" s="110">
        <v>527</v>
      </c>
      <c r="F52" s="86" t="str">
        <f>VLOOKUP(E52,VIP!$A$2:$O11245,2,0)</f>
        <v>DRBR527</v>
      </c>
      <c r="G52" s="109" t="str">
        <f>VLOOKUP(E52,'LISTADO ATM'!$A$2:$B$893,2,0)</f>
        <v>ATM Oficina Zona Oriental II</v>
      </c>
      <c r="H52" s="109" t="str">
        <f>VLOOKUP(E52,VIP!$A$2:$O16166,7,FALSE)</f>
        <v>Si</v>
      </c>
      <c r="I52" s="109" t="str">
        <f>VLOOKUP(E52,VIP!$A$2:$O8131,8,FALSE)</f>
        <v>Si</v>
      </c>
      <c r="J52" s="109" t="str">
        <f>VLOOKUP(E52,VIP!$A$2:$O8081,8,FALSE)</f>
        <v>Si</v>
      </c>
      <c r="K52" s="109" t="str">
        <f>VLOOKUP(E52,VIP!$A$2:$O11655,6,0)</f>
        <v>SI</v>
      </c>
      <c r="L52" s="120" t="s">
        <v>2430</v>
      </c>
      <c r="M52" s="116" t="s">
        <v>2473</v>
      </c>
      <c r="N52" s="116" t="s">
        <v>2482</v>
      </c>
      <c r="O52" s="114" t="s">
        <v>2484</v>
      </c>
      <c r="P52" s="116"/>
      <c r="Q52" s="119" t="s">
        <v>2430</v>
      </c>
    </row>
    <row r="53" spans="1:17" ht="17.399999999999999" x14ac:dyDescent="0.3">
      <c r="A53" s="86" t="str">
        <f>VLOOKUP(E53,'LISTADO ATM'!$A$2:$C$894,3,0)</f>
        <v>SUR</v>
      </c>
      <c r="B53" s="114">
        <v>335759176</v>
      </c>
      <c r="C53" s="115">
        <v>44206.922025462962</v>
      </c>
      <c r="D53" s="115" t="s">
        <v>2497</v>
      </c>
      <c r="E53" s="110">
        <v>6</v>
      </c>
      <c r="F53" s="86" t="str">
        <f>VLOOKUP(E53,VIP!$A$2:$O11301,2,0)</f>
        <v>DRBR006</v>
      </c>
      <c r="G53" s="109" t="str">
        <f>VLOOKUP(E53,'LISTADO ATM'!$A$2:$B$893,2,0)</f>
        <v xml:space="preserve">ATM Plaza WAO San Juan </v>
      </c>
      <c r="H53" s="109" t="str">
        <f>VLOOKUP(E53,VIP!$A$2:$O16222,7,FALSE)</f>
        <v>N/A</v>
      </c>
      <c r="I53" s="109" t="str">
        <f>VLOOKUP(E53,VIP!$A$2:$O8187,8,FALSE)</f>
        <v>N/A</v>
      </c>
      <c r="J53" s="109" t="str">
        <f>VLOOKUP(E53,VIP!$A$2:$O8137,8,FALSE)</f>
        <v>N/A</v>
      </c>
      <c r="K53" s="109" t="str">
        <f>VLOOKUP(E53,VIP!$A$2:$O11711,6,0)</f>
        <v/>
      </c>
      <c r="L53" s="120" t="s">
        <v>2430</v>
      </c>
      <c r="M53" s="116" t="s">
        <v>2473</v>
      </c>
      <c r="N53" s="116" t="s">
        <v>2482</v>
      </c>
      <c r="O53" s="114" t="s">
        <v>2496</v>
      </c>
      <c r="P53" s="116"/>
      <c r="Q53" s="119" t="s">
        <v>2430</v>
      </c>
    </row>
    <row r="54" spans="1:17" ht="17.399999999999999" x14ac:dyDescent="0.3">
      <c r="A54" s="86" t="str">
        <f>VLOOKUP(E54,'LISTADO ATM'!$A$2:$C$894,3,0)</f>
        <v>NORTE</v>
      </c>
      <c r="B54" s="114" t="s">
        <v>2502</v>
      </c>
      <c r="C54" s="115">
        <v>44207.338900462964</v>
      </c>
      <c r="D54" s="115" t="s">
        <v>2480</v>
      </c>
      <c r="E54" s="110">
        <v>716</v>
      </c>
      <c r="F54" s="86" t="str">
        <f>VLOOKUP(E54,VIP!$A$2:$O11342,2,0)</f>
        <v>DRBR340</v>
      </c>
      <c r="G54" s="109" t="str">
        <f>VLOOKUP(E54,'LISTADO ATM'!$A$2:$B$893,2,0)</f>
        <v xml:space="preserve">ATM Oficina Zona Franca (Santiago) </v>
      </c>
      <c r="H54" s="109" t="str">
        <f>VLOOKUP(E54,VIP!$A$2:$O16263,7,FALSE)</f>
        <v>Si</v>
      </c>
      <c r="I54" s="109" t="str">
        <f>VLOOKUP(E54,VIP!$A$2:$O8228,8,FALSE)</f>
        <v>Si</v>
      </c>
      <c r="J54" s="109" t="str">
        <f>VLOOKUP(E54,VIP!$A$2:$O8178,8,FALSE)</f>
        <v>Si</v>
      </c>
      <c r="K54" s="109" t="str">
        <f>VLOOKUP(E54,VIP!$A$2:$O11752,6,0)</f>
        <v>SI</v>
      </c>
      <c r="L54" s="120" t="s">
        <v>2430</v>
      </c>
      <c r="M54" s="116" t="s">
        <v>2473</v>
      </c>
      <c r="N54" s="116" t="s">
        <v>2482</v>
      </c>
      <c r="O54" s="114" t="s">
        <v>2486</v>
      </c>
      <c r="P54" s="116"/>
      <c r="Q54" s="119" t="s">
        <v>2430</v>
      </c>
    </row>
    <row r="55" spans="1:17" ht="17.399999999999999" x14ac:dyDescent="0.3">
      <c r="A55" s="86" t="str">
        <f>VLOOKUP(E55,'LISTADO ATM'!$A$2:$C$894,3,0)</f>
        <v>DISTRITO NACIONAL</v>
      </c>
      <c r="B55" s="110">
        <v>335759786</v>
      </c>
      <c r="C55" s="115">
        <v>44207.450694444444</v>
      </c>
      <c r="D55" s="115" t="s">
        <v>2189</v>
      </c>
      <c r="E55" s="110">
        <v>486</v>
      </c>
      <c r="F55" s="86" t="str">
        <f>VLOOKUP(E55,VIP!$A$2:$O11329,2,0)</f>
        <v>DRBR486</v>
      </c>
      <c r="G55" s="109" t="str">
        <f>VLOOKUP(E55,'LISTADO ATM'!$A$2:$B$893,2,0)</f>
        <v xml:space="preserve">ATM Olé La Caleta </v>
      </c>
      <c r="H55" s="109" t="str">
        <f>VLOOKUP(E55,VIP!$A$2:$O16250,7,FALSE)</f>
        <v>Si</v>
      </c>
      <c r="I55" s="109" t="str">
        <f>VLOOKUP(E55,VIP!$A$2:$O8215,8,FALSE)</f>
        <v>Si</v>
      </c>
      <c r="J55" s="109" t="str">
        <f>VLOOKUP(E55,VIP!$A$2:$O8165,8,FALSE)</f>
        <v>Si</v>
      </c>
      <c r="K55" s="109" t="str">
        <f>VLOOKUP(E55,VIP!$A$2:$O11739,6,0)</f>
        <v>NO</v>
      </c>
      <c r="L55" s="120" t="s">
        <v>2430</v>
      </c>
      <c r="M55" s="116" t="s">
        <v>2473</v>
      </c>
      <c r="N55" s="116" t="s">
        <v>2482</v>
      </c>
      <c r="O55" s="114" t="s">
        <v>2496</v>
      </c>
      <c r="P55" s="114"/>
      <c r="Q55" s="119" t="s">
        <v>2430</v>
      </c>
    </row>
    <row r="56" spans="1:17" ht="17.399999999999999" x14ac:dyDescent="0.3">
      <c r="A56" s="86" t="str">
        <f>VLOOKUP(E56,'LISTADO ATM'!$A$2:$C$894,3,0)</f>
        <v>ESTE</v>
      </c>
      <c r="B56" s="114" t="s">
        <v>2518</v>
      </c>
      <c r="C56" s="115">
        <v>44207.616319444445</v>
      </c>
      <c r="D56" s="115" t="s">
        <v>2497</v>
      </c>
      <c r="E56" s="110">
        <v>114</v>
      </c>
      <c r="F56" s="86" t="str">
        <f>VLOOKUP(E56,VIP!$A$2:$O11282,2,0)</f>
        <v>DRBR114</v>
      </c>
      <c r="G56" s="109" t="str">
        <f>VLOOKUP(E56,'LISTADO ATM'!$A$2:$B$893,2,0)</f>
        <v xml:space="preserve">ATM Oficina Hato Mayor </v>
      </c>
      <c r="H56" s="109" t="str">
        <f>VLOOKUP(E56,VIP!$A$2:$O16203,7,FALSE)</f>
        <v>Si</v>
      </c>
      <c r="I56" s="109" t="str">
        <f>VLOOKUP(E56,VIP!$A$2:$O8168,8,FALSE)</f>
        <v>Si</v>
      </c>
      <c r="J56" s="109" t="str">
        <f>VLOOKUP(E56,VIP!$A$2:$O8118,8,FALSE)</f>
        <v>Si</v>
      </c>
      <c r="K56" s="109" t="str">
        <f>VLOOKUP(E56,VIP!$A$2:$O11692,6,0)</f>
        <v>NO</v>
      </c>
      <c r="L56" s="120" t="s">
        <v>2430</v>
      </c>
      <c r="M56" s="116" t="s">
        <v>2473</v>
      </c>
      <c r="N56" s="116" t="s">
        <v>2482</v>
      </c>
      <c r="O56" s="114" t="s">
        <v>2496</v>
      </c>
      <c r="P56" s="114"/>
      <c r="Q56" s="116" t="s">
        <v>2430</v>
      </c>
    </row>
    <row r="57" spans="1:17" ht="17.399999999999999" x14ac:dyDescent="0.3">
      <c r="A57" s="86" t="str">
        <f>VLOOKUP(E57,'LISTADO ATM'!$A$2:$C$894,3,0)</f>
        <v>NORTE</v>
      </c>
      <c r="B57" s="114" t="s">
        <v>2542</v>
      </c>
      <c r="C57" s="115">
        <v>44207.856041666666</v>
      </c>
      <c r="D57" s="115" t="s">
        <v>2480</v>
      </c>
      <c r="E57" s="110">
        <v>986</v>
      </c>
      <c r="F57" s="86" t="str">
        <f>VLOOKUP(E57,VIP!$A$2:$O11277,2,0)</f>
        <v>DRBR986</v>
      </c>
      <c r="G57" s="109" t="str">
        <f>VLOOKUP(E57,'LISTADO ATM'!$A$2:$B$893,2,0)</f>
        <v xml:space="preserve">ATM S/M Jumbo (La Vega) </v>
      </c>
      <c r="H57" s="109" t="str">
        <f>VLOOKUP(E57,VIP!$A$2:$O16198,7,FALSE)</f>
        <v>Si</v>
      </c>
      <c r="I57" s="109" t="str">
        <f>VLOOKUP(E57,VIP!$A$2:$O8163,8,FALSE)</f>
        <v>Si</v>
      </c>
      <c r="J57" s="109" t="str">
        <f>VLOOKUP(E57,VIP!$A$2:$O8113,8,FALSE)</f>
        <v>Si</v>
      </c>
      <c r="K57" s="109" t="str">
        <f>VLOOKUP(E57,VIP!$A$2:$O11687,6,0)</f>
        <v>NO</v>
      </c>
      <c r="L57" s="114" t="s">
        <v>2430</v>
      </c>
      <c r="M57" s="116" t="s">
        <v>2473</v>
      </c>
      <c r="N57" s="116" t="s">
        <v>2482</v>
      </c>
      <c r="O57" s="114" t="s">
        <v>2486</v>
      </c>
      <c r="P57" s="114"/>
      <c r="Q57" s="119" t="s">
        <v>2430</v>
      </c>
    </row>
    <row r="58" spans="1:17" ht="17.399999999999999" x14ac:dyDescent="0.3">
      <c r="A58" s="86" t="str">
        <f>VLOOKUP(E58,'LISTADO ATM'!$A$2:$C$894,3,0)</f>
        <v>ESTE</v>
      </c>
      <c r="B58" s="114" t="s">
        <v>2541</v>
      </c>
      <c r="C58" s="115">
        <v>44207.860949074071</v>
      </c>
      <c r="D58" s="115" t="s">
        <v>2477</v>
      </c>
      <c r="E58" s="110">
        <v>838</v>
      </c>
      <c r="F58" s="86" t="str">
        <f>VLOOKUP(E58,VIP!$A$2:$O11276,2,0)</f>
        <v>DRBR838</v>
      </c>
      <c r="G58" s="109" t="str">
        <f>VLOOKUP(E58,'LISTADO ATM'!$A$2:$B$893,2,0)</f>
        <v xml:space="preserve">ATM UNP Consuelo </v>
      </c>
      <c r="H58" s="109" t="str">
        <f>VLOOKUP(E58,VIP!$A$2:$O16197,7,FALSE)</f>
        <v>Si</v>
      </c>
      <c r="I58" s="109" t="str">
        <f>VLOOKUP(E58,VIP!$A$2:$O8162,8,FALSE)</f>
        <v>Si</v>
      </c>
      <c r="J58" s="109" t="str">
        <f>VLOOKUP(E58,VIP!$A$2:$O8112,8,FALSE)</f>
        <v>Si</v>
      </c>
      <c r="K58" s="109" t="str">
        <f>VLOOKUP(E58,VIP!$A$2:$O11686,6,0)</f>
        <v>NO</v>
      </c>
      <c r="L58" s="114" t="s">
        <v>2430</v>
      </c>
      <c r="M58" s="116" t="s">
        <v>2473</v>
      </c>
      <c r="N58" s="116" t="s">
        <v>2482</v>
      </c>
      <c r="O58" s="114" t="s">
        <v>2484</v>
      </c>
      <c r="P58" s="114"/>
      <c r="Q58" s="119" t="s">
        <v>2430</v>
      </c>
    </row>
    <row r="59" spans="1:17" ht="17.399999999999999" x14ac:dyDescent="0.3">
      <c r="A59" s="86" t="str">
        <f>VLOOKUP(E59,'LISTADO ATM'!$A$2:$C$894,3,0)</f>
        <v>NORTE</v>
      </c>
      <c r="B59" s="114" t="s">
        <v>2539</v>
      </c>
      <c r="C59" s="115">
        <v>44207.872476851851</v>
      </c>
      <c r="D59" s="115" t="s">
        <v>2480</v>
      </c>
      <c r="E59" s="110">
        <v>4</v>
      </c>
      <c r="F59" s="86" t="str">
        <f>VLOOKUP(E59,VIP!$A$2:$O11273,2,0)</f>
        <v>DRBR004</v>
      </c>
      <c r="G59" s="109" t="str">
        <f>VLOOKUP(E59,'LISTADO ATM'!$A$2:$B$893,2,0)</f>
        <v>ATM Avenida Rivas</v>
      </c>
      <c r="H59" s="109" t="str">
        <f>VLOOKUP(E59,VIP!$A$2:$O16194,7,FALSE)</f>
        <v>Si</v>
      </c>
      <c r="I59" s="109" t="str">
        <f>VLOOKUP(E59,VIP!$A$2:$O8159,8,FALSE)</f>
        <v>Si</v>
      </c>
      <c r="J59" s="109" t="str">
        <f>VLOOKUP(E59,VIP!$A$2:$O8109,8,FALSE)</f>
        <v>Si</v>
      </c>
      <c r="K59" s="109" t="str">
        <f>VLOOKUP(E59,VIP!$A$2:$O11683,6,0)</f>
        <v>NO</v>
      </c>
      <c r="L59" s="114" t="s">
        <v>2430</v>
      </c>
      <c r="M59" s="116" t="s">
        <v>2473</v>
      </c>
      <c r="N59" s="116" t="s">
        <v>2482</v>
      </c>
      <c r="O59" s="114" t="s">
        <v>2486</v>
      </c>
      <c r="P59" s="114"/>
      <c r="Q59" s="119" t="s">
        <v>2430</v>
      </c>
    </row>
    <row r="60" spans="1:17" ht="17.399999999999999" x14ac:dyDescent="0.3">
      <c r="A60" s="86" t="str">
        <f>VLOOKUP(E60,'LISTADO ATM'!$A$2:$C$894,3,0)</f>
        <v>DISTRITO NACIONAL</v>
      </c>
      <c r="B60" s="114" t="s">
        <v>2553</v>
      </c>
      <c r="C60" s="115">
        <v>44208.320949074077</v>
      </c>
      <c r="D60" s="114" t="s">
        <v>2477</v>
      </c>
      <c r="E60" s="110">
        <v>541</v>
      </c>
      <c r="F60" s="86" t="str">
        <f>VLOOKUP(E60,VIP!$A$2:$O11266,2,0)</f>
        <v>DRBR541</v>
      </c>
      <c r="G60" s="109" t="str">
        <f>VLOOKUP(E60,'LISTADO ATM'!$A$2:$B$893,2,0)</f>
        <v xml:space="preserve">ATM Oficina Sambil II </v>
      </c>
      <c r="H60" s="109" t="str">
        <f>VLOOKUP(E60,VIP!$A$2:$O16187,7,FALSE)</f>
        <v>Si</v>
      </c>
      <c r="I60" s="109" t="str">
        <f>VLOOKUP(E60,VIP!$A$2:$O8152,8,FALSE)</f>
        <v>Si</v>
      </c>
      <c r="J60" s="109" t="str">
        <f>VLOOKUP(E60,VIP!$A$2:$O8102,8,FALSE)</f>
        <v>Si</v>
      </c>
      <c r="K60" s="109" t="str">
        <f>VLOOKUP(E60,VIP!$A$2:$O11676,6,0)</f>
        <v>SI</v>
      </c>
      <c r="L60" s="120" t="s">
        <v>2430</v>
      </c>
      <c r="M60" s="116" t="s">
        <v>2473</v>
      </c>
      <c r="N60" s="116" t="s">
        <v>2482</v>
      </c>
      <c r="O60" s="114" t="s">
        <v>2484</v>
      </c>
      <c r="P60" s="114"/>
      <c r="Q60" s="119" t="s">
        <v>2430</v>
      </c>
    </row>
    <row r="61" spans="1:17" ht="17.399999999999999" x14ac:dyDescent="0.3">
      <c r="A61" s="86" t="str">
        <f>VLOOKUP(E61,'LISTADO ATM'!$A$2:$C$894,3,0)</f>
        <v>ESTE</v>
      </c>
      <c r="B61" s="114" t="s">
        <v>2513</v>
      </c>
      <c r="C61" s="115">
        <v>44207.588865740741</v>
      </c>
      <c r="D61" s="115" t="s">
        <v>2189</v>
      </c>
      <c r="E61" s="110">
        <v>386</v>
      </c>
      <c r="F61" s="86" t="str">
        <f>VLOOKUP(E61,VIP!$A$2:$O11257,2,0)</f>
        <v>DRBR386</v>
      </c>
      <c r="G61" s="109" t="str">
        <f>VLOOKUP(E61,'LISTADO ATM'!$A$2:$B$893,2,0)</f>
        <v xml:space="preserve">ATM Plaza Verón II </v>
      </c>
      <c r="H61" s="109" t="str">
        <f>VLOOKUP(E61,VIP!$A$2:$O16178,7,FALSE)</f>
        <v>Si</v>
      </c>
      <c r="I61" s="109" t="str">
        <f>VLOOKUP(E61,VIP!$A$2:$O8143,8,FALSE)</f>
        <v>Si</v>
      </c>
      <c r="J61" s="109" t="str">
        <f>VLOOKUP(E61,VIP!$A$2:$O8093,8,FALSE)</f>
        <v>Si</v>
      </c>
      <c r="K61" s="109" t="str">
        <f>VLOOKUP(E61,VIP!$A$2:$O11667,6,0)</f>
        <v>NO</v>
      </c>
      <c r="L61" s="120" t="s">
        <v>2463</v>
      </c>
      <c r="M61" s="116" t="s">
        <v>2473</v>
      </c>
      <c r="N61" s="116" t="s">
        <v>2482</v>
      </c>
      <c r="O61" s="114" t="s">
        <v>2485</v>
      </c>
      <c r="P61" s="116"/>
      <c r="Q61" s="119" t="s">
        <v>2463</v>
      </c>
    </row>
    <row r="62" spans="1:17" ht="17.399999999999999" x14ac:dyDescent="0.3">
      <c r="A62" s="86" t="str">
        <f>VLOOKUP(E62,'LISTADO ATM'!$A$2:$C$894,3,0)</f>
        <v>NORTE</v>
      </c>
      <c r="B62" s="114" t="s">
        <v>2535</v>
      </c>
      <c r="C62" s="115">
        <v>44207.670937499999</v>
      </c>
      <c r="D62" s="115" t="s">
        <v>2190</v>
      </c>
      <c r="E62" s="110">
        <v>837</v>
      </c>
      <c r="F62" s="86" t="str">
        <f>VLOOKUP(E62,VIP!$A$2:$O11289,2,0)</f>
        <v>DRBR837</v>
      </c>
      <c r="G62" s="109" t="str">
        <f>VLOOKUP(E62,'LISTADO ATM'!$A$2:$B$893,2,0)</f>
        <v>ATM Estación Next Canabacoa</v>
      </c>
      <c r="H62" s="109" t="str">
        <f>VLOOKUP(E62,VIP!$A$2:$O16210,7,FALSE)</f>
        <v>Si</v>
      </c>
      <c r="I62" s="109" t="str">
        <f>VLOOKUP(E62,VIP!$A$2:$O8175,8,FALSE)</f>
        <v>Si</v>
      </c>
      <c r="J62" s="109" t="str">
        <f>VLOOKUP(E62,VIP!$A$2:$O8125,8,FALSE)</f>
        <v>Si</v>
      </c>
      <c r="K62" s="109" t="str">
        <f>VLOOKUP(E62,VIP!$A$2:$O11699,6,0)</f>
        <v>NO</v>
      </c>
      <c r="L62" s="120" t="s">
        <v>2463</v>
      </c>
      <c r="M62" s="116" t="s">
        <v>2473</v>
      </c>
      <c r="N62" s="116" t="s">
        <v>2482</v>
      </c>
      <c r="O62" s="114" t="s">
        <v>2483</v>
      </c>
      <c r="P62" s="114"/>
      <c r="Q62" s="119" t="s">
        <v>2463</v>
      </c>
    </row>
    <row r="63" spans="1:17" ht="17.399999999999999" x14ac:dyDescent="0.3">
      <c r="A63" s="86" t="str">
        <f>VLOOKUP(E63,'LISTADO ATM'!$A$2:$C$894,3,0)</f>
        <v>DISTRITO NACIONAL</v>
      </c>
      <c r="B63" s="114" t="s">
        <v>2534</v>
      </c>
      <c r="C63" s="115">
        <v>44207.74114583333</v>
      </c>
      <c r="D63" s="115" t="s">
        <v>2189</v>
      </c>
      <c r="E63" s="110">
        <v>516</v>
      </c>
      <c r="F63" s="86" t="str">
        <f>VLOOKUP(E63,VIP!$A$2:$O11287,2,0)</f>
        <v>DRBR516</v>
      </c>
      <c r="G63" s="109" t="str">
        <f>VLOOKUP(E63,'LISTADO ATM'!$A$2:$B$893,2,0)</f>
        <v xml:space="preserve">ATM Oficina Gascue </v>
      </c>
      <c r="H63" s="109" t="str">
        <f>VLOOKUP(E63,VIP!$A$2:$O16208,7,FALSE)</f>
        <v>Si</v>
      </c>
      <c r="I63" s="109" t="str">
        <f>VLOOKUP(E63,VIP!$A$2:$O8173,8,FALSE)</f>
        <v>Si</v>
      </c>
      <c r="J63" s="109" t="str">
        <f>VLOOKUP(E63,VIP!$A$2:$O8123,8,FALSE)</f>
        <v>Si</v>
      </c>
      <c r="K63" s="109" t="str">
        <f>VLOOKUP(E63,VIP!$A$2:$O11697,6,0)</f>
        <v>SI</v>
      </c>
      <c r="L63" s="120" t="s">
        <v>2463</v>
      </c>
      <c r="M63" s="116" t="s">
        <v>2473</v>
      </c>
      <c r="N63" s="116" t="s">
        <v>2482</v>
      </c>
      <c r="O63" s="114" t="s">
        <v>2485</v>
      </c>
      <c r="P63" s="114"/>
      <c r="Q63" s="119" t="s">
        <v>2463</v>
      </c>
    </row>
    <row r="64" spans="1:17" ht="17.399999999999999" x14ac:dyDescent="0.3">
      <c r="A64" s="86" t="str">
        <f>VLOOKUP(E64,'LISTADO ATM'!$A$2:$C$894,3,0)</f>
        <v>ESTE</v>
      </c>
      <c r="B64" s="114" t="s">
        <v>2533</v>
      </c>
      <c r="C64" s="115">
        <v>44207.745925925927</v>
      </c>
      <c r="D64" s="115" t="s">
        <v>2189</v>
      </c>
      <c r="E64" s="110">
        <v>480</v>
      </c>
      <c r="F64" s="86" t="str">
        <f>VLOOKUP(E64,VIP!$A$2:$O11286,2,0)</f>
        <v>DRBR480</v>
      </c>
      <c r="G64" s="109" t="str">
        <f>VLOOKUP(E64,'LISTADO ATM'!$A$2:$B$893,2,0)</f>
        <v>ATM UNP Farmaconal Higuey</v>
      </c>
      <c r="H64" s="109" t="str">
        <f>VLOOKUP(E64,VIP!$A$2:$O16207,7,FALSE)</f>
        <v>N/A</v>
      </c>
      <c r="I64" s="109" t="str">
        <f>VLOOKUP(E64,VIP!$A$2:$O8172,8,FALSE)</f>
        <v>N/A</v>
      </c>
      <c r="J64" s="109" t="str">
        <f>VLOOKUP(E64,VIP!$A$2:$O8122,8,FALSE)</f>
        <v>N/A</v>
      </c>
      <c r="K64" s="109" t="str">
        <f>VLOOKUP(E64,VIP!$A$2:$O11696,6,0)</f>
        <v>N/A</v>
      </c>
      <c r="L64" s="120" t="s">
        <v>2463</v>
      </c>
      <c r="M64" s="116" t="s">
        <v>2473</v>
      </c>
      <c r="N64" s="116" t="s">
        <v>2482</v>
      </c>
      <c r="O64" s="114" t="s">
        <v>2485</v>
      </c>
      <c r="P64" s="114"/>
      <c r="Q64" s="119" t="s">
        <v>2463</v>
      </c>
    </row>
    <row r="65" spans="1:17" ht="17.399999999999999" x14ac:dyDescent="0.3">
      <c r="A65" s="86" t="str">
        <f>VLOOKUP(E65,'LISTADO ATM'!$A$2:$C$894,3,0)</f>
        <v>DISTRITO NACIONAL</v>
      </c>
      <c r="B65" s="114" t="s">
        <v>2532</v>
      </c>
      <c r="C65" s="115">
        <v>44207.757372685184</v>
      </c>
      <c r="D65" s="115" t="s">
        <v>2189</v>
      </c>
      <c r="E65" s="110">
        <v>769</v>
      </c>
      <c r="F65" s="86" t="str">
        <f>VLOOKUP(E65,VIP!$A$2:$O11285,2,0)</f>
        <v>DRBR769</v>
      </c>
      <c r="G65" s="109" t="str">
        <f>VLOOKUP(E65,'LISTADO ATM'!$A$2:$B$893,2,0)</f>
        <v>ATM UNP Pablo Mella Morales</v>
      </c>
      <c r="H65" s="109" t="str">
        <f>VLOOKUP(E65,VIP!$A$2:$O16206,7,FALSE)</f>
        <v>Si</v>
      </c>
      <c r="I65" s="109" t="str">
        <f>VLOOKUP(E65,VIP!$A$2:$O8171,8,FALSE)</f>
        <v>Si</v>
      </c>
      <c r="J65" s="109" t="str">
        <f>VLOOKUP(E65,VIP!$A$2:$O8121,8,FALSE)</f>
        <v>Si</v>
      </c>
      <c r="K65" s="109" t="str">
        <f>VLOOKUP(E65,VIP!$A$2:$O11695,6,0)</f>
        <v>NO</v>
      </c>
      <c r="L65" s="120" t="s">
        <v>2463</v>
      </c>
      <c r="M65" s="116" t="s">
        <v>2473</v>
      </c>
      <c r="N65" s="116" t="s">
        <v>2482</v>
      </c>
      <c r="O65" s="114" t="s">
        <v>2485</v>
      </c>
      <c r="P65" s="114"/>
      <c r="Q65" s="119" t="s">
        <v>2463</v>
      </c>
    </row>
    <row r="66" spans="1:17" ht="17.399999999999999" x14ac:dyDescent="0.3">
      <c r="A66" s="86" t="str">
        <f>VLOOKUP(E66,'LISTADO ATM'!$A$2:$C$894,3,0)</f>
        <v>NORTE</v>
      </c>
      <c r="B66" s="114" t="s">
        <v>2531</v>
      </c>
      <c r="C66" s="115">
        <v>44207.778275462966</v>
      </c>
      <c r="D66" s="115" t="s">
        <v>2189</v>
      </c>
      <c r="E66" s="110">
        <v>136</v>
      </c>
      <c r="F66" s="86" t="str">
        <f>VLOOKUP(E66,VIP!$A$2:$O11284,2,0)</f>
        <v>DRBR136</v>
      </c>
      <c r="G66" s="109" t="str">
        <f>VLOOKUP(E66,'LISTADO ATM'!$A$2:$B$893,2,0)</f>
        <v>ATM S/M Xtra (Santiago)</v>
      </c>
      <c r="H66" s="109" t="str">
        <f>VLOOKUP(E66,VIP!$A$2:$O16205,7,FALSE)</f>
        <v>Si</v>
      </c>
      <c r="I66" s="109" t="str">
        <f>VLOOKUP(E66,VIP!$A$2:$O8170,8,FALSE)</f>
        <v>Si</v>
      </c>
      <c r="J66" s="109" t="str">
        <f>VLOOKUP(E66,VIP!$A$2:$O8120,8,FALSE)</f>
        <v>Si</v>
      </c>
      <c r="K66" s="109" t="str">
        <f>VLOOKUP(E66,VIP!$A$2:$O11694,6,0)</f>
        <v>NO</v>
      </c>
      <c r="L66" s="120" t="s">
        <v>2463</v>
      </c>
      <c r="M66" s="116" t="s">
        <v>2473</v>
      </c>
      <c r="N66" s="116" t="s">
        <v>2482</v>
      </c>
      <c r="O66" s="114" t="s">
        <v>2485</v>
      </c>
      <c r="P66" s="114"/>
      <c r="Q66" s="119" t="s">
        <v>2463</v>
      </c>
    </row>
  </sheetData>
  <autoFilter ref="A4:Q4">
    <sortState ref="A5:Q66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2:B1048576 B1:B4">
    <cfRule type="duplicateValues" dxfId="341" priority="305077"/>
  </conditionalFormatting>
  <conditionalFormatting sqref="B62:B1048576">
    <cfRule type="duplicateValues" dxfId="340" priority="305081"/>
  </conditionalFormatting>
  <conditionalFormatting sqref="B62:B1048576 B1:B4">
    <cfRule type="duplicateValues" dxfId="339" priority="305084"/>
    <cfRule type="duplicateValues" dxfId="338" priority="305085"/>
    <cfRule type="duplicateValues" dxfId="337" priority="305086"/>
  </conditionalFormatting>
  <conditionalFormatting sqref="B62:B1048576 B1:B4">
    <cfRule type="duplicateValues" dxfId="336" priority="305096"/>
    <cfRule type="duplicateValues" dxfId="335" priority="305097"/>
  </conditionalFormatting>
  <conditionalFormatting sqref="B62:B1048576">
    <cfRule type="duplicateValues" dxfId="334" priority="305104"/>
    <cfRule type="duplicateValues" dxfId="333" priority="305105"/>
    <cfRule type="duplicateValues" dxfId="332" priority="305106"/>
  </conditionalFormatting>
  <conditionalFormatting sqref="E62:E1048576 E1:E4">
    <cfRule type="duplicateValues" dxfId="331" priority="307667"/>
  </conditionalFormatting>
  <conditionalFormatting sqref="E62:E1048576 E1:E4">
    <cfRule type="duplicateValues" dxfId="330" priority="307672"/>
    <cfRule type="duplicateValues" dxfId="329" priority="307673"/>
  </conditionalFormatting>
  <conditionalFormatting sqref="E62:E1048576">
    <cfRule type="duplicateValues" dxfId="328" priority="307682"/>
    <cfRule type="duplicateValues" dxfId="327" priority="307683"/>
  </conditionalFormatting>
  <conditionalFormatting sqref="E62:E1048576">
    <cfRule type="duplicateValues" dxfId="326" priority="307692"/>
  </conditionalFormatting>
  <conditionalFormatting sqref="E62:E1048576 E1:E4">
    <cfRule type="duplicateValues" dxfId="325" priority="307697"/>
    <cfRule type="duplicateValues" dxfId="324" priority="307698"/>
    <cfRule type="duplicateValues" dxfId="323" priority="307699"/>
  </conditionalFormatting>
  <conditionalFormatting sqref="E62:E1048576">
    <cfRule type="duplicateValues" dxfId="322" priority="307712"/>
    <cfRule type="duplicateValues" dxfId="321" priority="307713"/>
    <cfRule type="duplicateValues" dxfId="320" priority="307714"/>
  </conditionalFormatting>
  <conditionalFormatting sqref="E62:E1048576">
    <cfRule type="duplicateValues" dxfId="319" priority="307727"/>
  </conditionalFormatting>
  <conditionalFormatting sqref="E62:E1048576">
    <cfRule type="duplicateValues" dxfId="318" priority="307732"/>
  </conditionalFormatting>
  <conditionalFormatting sqref="E62:E1048576">
    <cfRule type="duplicateValues" dxfId="317" priority="307737"/>
  </conditionalFormatting>
  <conditionalFormatting sqref="E62:E1048576">
    <cfRule type="duplicateValues" dxfId="316" priority="307742"/>
    <cfRule type="duplicateValues" dxfId="315" priority="307743"/>
  </conditionalFormatting>
  <conditionalFormatting sqref="E62:E1048576">
    <cfRule type="duplicateValues" dxfId="314" priority="307750"/>
  </conditionalFormatting>
  <conditionalFormatting sqref="E62:E1048576">
    <cfRule type="duplicateValues" dxfId="313" priority="347"/>
  </conditionalFormatting>
  <conditionalFormatting sqref="B9:B17">
    <cfRule type="duplicateValues" dxfId="312" priority="230"/>
  </conditionalFormatting>
  <conditionalFormatting sqref="B9:B17">
    <cfRule type="duplicateValues" dxfId="311" priority="227"/>
    <cfRule type="duplicateValues" dxfId="310" priority="228"/>
    <cfRule type="duplicateValues" dxfId="309" priority="229"/>
  </conditionalFormatting>
  <conditionalFormatting sqref="B9:B17">
    <cfRule type="duplicateValues" dxfId="308" priority="225"/>
    <cfRule type="duplicateValues" dxfId="307" priority="226"/>
  </conditionalFormatting>
  <conditionalFormatting sqref="E9:E17">
    <cfRule type="duplicateValues" dxfId="306" priority="224"/>
  </conditionalFormatting>
  <conditionalFormatting sqref="E9:E17">
    <cfRule type="duplicateValues" dxfId="305" priority="222"/>
    <cfRule type="duplicateValues" dxfId="304" priority="223"/>
  </conditionalFormatting>
  <conditionalFormatting sqref="E9:E17">
    <cfRule type="duplicateValues" dxfId="303" priority="219"/>
    <cfRule type="duplicateValues" dxfId="302" priority="220"/>
    <cfRule type="duplicateValues" dxfId="301" priority="221"/>
  </conditionalFormatting>
  <conditionalFormatting sqref="E27:E31">
    <cfRule type="duplicateValues" dxfId="300" priority="198"/>
  </conditionalFormatting>
  <conditionalFormatting sqref="E33">
    <cfRule type="duplicateValues" dxfId="299" priority="195"/>
    <cfRule type="duplicateValues" dxfId="298" priority="196"/>
    <cfRule type="duplicateValues" dxfId="297" priority="197"/>
  </conditionalFormatting>
  <conditionalFormatting sqref="E33">
    <cfRule type="duplicateValues" dxfId="296" priority="194"/>
  </conditionalFormatting>
  <conditionalFormatting sqref="E27:E32">
    <cfRule type="duplicateValues" dxfId="295" priority="199"/>
    <cfRule type="duplicateValues" dxfId="294" priority="200"/>
    <cfRule type="duplicateValues" dxfId="293" priority="201"/>
  </conditionalFormatting>
  <conditionalFormatting sqref="E32">
    <cfRule type="duplicateValues" dxfId="292" priority="202"/>
  </conditionalFormatting>
  <conditionalFormatting sqref="E62:E1048576 E1:E44">
    <cfRule type="duplicateValues" dxfId="291" priority="129"/>
  </conditionalFormatting>
  <conditionalFormatting sqref="B1:B1048576">
    <cfRule type="duplicateValues" dxfId="290" priority="93"/>
  </conditionalFormatting>
  <conditionalFormatting sqref="E1:E59 E62:E1048576">
    <cfRule type="duplicateValues" dxfId="289" priority="80"/>
  </conditionalFormatting>
  <conditionalFormatting sqref="E27:E42">
    <cfRule type="duplicateValues" dxfId="288" priority="310148"/>
  </conditionalFormatting>
  <conditionalFormatting sqref="E34:E42">
    <cfRule type="duplicateValues" dxfId="287" priority="310150"/>
    <cfRule type="duplicateValues" dxfId="286" priority="310151"/>
    <cfRule type="duplicateValues" dxfId="285" priority="310152"/>
  </conditionalFormatting>
  <conditionalFormatting sqref="E34:E42">
    <cfRule type="duplicateValues" dxfId="284" priority="310156"/>
  </conditionalFormatting>
  <conditionalFormatting sqref="B27:B42">
    <cfRule type="duplicateValues" dxfId="283" priority="310158"/>
  </conditionalFormatting>
  <conditionalFormatting sqref="B27:B42">
    <cfRule type="duplicateValues" dxfId="282" priority="310160"/>
    <cfRule type="duplicateValues" dxfId="281" priority="310161"/>
    <cfRule type="duplicateValues" dxfId="280" priority="310162"/>
  </conditionalFormatting>
  <conditionalFormatting sqref="B27:B42">
    <cfRule type="duplicateValues" dxfId="279" priority="310166"/>
    <cfRule type="duplicateValues" dxfId="278" priority="310167"/>
  </conditionalFormatting>
  <conditionalFormatting sqref="B43:B44">
    <cfRule type="duplicateValues" dxfId="277" priority="310430"/>
  </conditionalFormatting>
  <conditionalFormatting sqref="B43:B44">
    <cfRule type="duplicateValues" dxfId="276" priority="310431"/>
    <cfRule type="duplicateValues" dxfId="275" priority="310432"/>
    <cfRule type="duplicateValues" dxfId="274" priority="310433"/>
  </conditionalFormatting>
  <conditionalFormatting sqref="B43:B44">
    <cfRule type="duplicateValues" dxfId="273" priority="310434"/>
    <cfRule type="duplicateValues" dxfId="272" priority="310435"/>
  </conditionalFormatting>
  <conditionalFormatting sqref="E43:E44">
    <cfRule type="duplicateValues" dxfId="271" priority="310436"/>
  </conditionalFormatting>
  <conditionalFormatting sqref="E43:E44">
    <cfRule type="duplicateValues" dxfId="270" priority="310437"/>
    <cfRule type="duplicateValues" dxfId="269" priority="310438"/>
    <cfRule type="duplicateValues" dxfId="268" priority="310439"/>
  </conditionalFormatting>
  <conditionalFormatting sqref="B5:B8">
    <cfRule type="duplicateValues" dxfId="267" priority="310458"/>
  </conditionalFormatting>
  <conditionalFormatting sqref="B5:B8">
    <cfRule type="duplicateValues" dxfId="266" priority="310459"/>
    <cfRule type="duplicateValues" dxfId="265" priority="310460"/>
    <cfRule type="duplicateValues" dxfId="264" priority="310461"/>
  </conditionalFormatting>
  <conditionalFormatting sqref="B5:B8">
    <cfRule type="duplicateValues" dxfId="263" priority="310462"/>
    <cfRule type="duplicateValues" dxfId="262" priority="310463"/>
  </conditionalFormatting>
  <conditionalFormatting sqref="E5:E8">
    <cfRule type="duplicateValues" dxfId="261" priority="310464"/>
  </conditionalFormatting>
  <conditionalFormatting sqref="E5:E8">
    <cfRule type="duplicateValues" dxfId="260" priority="310465"/>
    <cfRule type="duplicateValues" dxfId="259" priority="310466"/>
  </conditionalFormatting>
  <conditionalFormatting sqref="E5:E8">
    <cfRule type="duplicateValues" dxfId="258" priority="310467"/>
    <cfRule type="duplicateValues" dxfId="257" priority="310468"/>
    <cfRule type="duplicateValues" dxfId="256" priority="310469"/>
  </conditionalFormatting>
  <conditionalFormatting sqref="B18:B26">
    <cfRule type="duplicateValues" dxfId="255" priority="310500"/>
  </conditionalFormatting>
  <conditionalFormatting sqref="B18:B26">
    <cfRule type="duplicateValues" dxfId="254" priority="310501"/>
    <cfRule type="duplicateValues" dxfId="253" priority="310502"/>
    <cfRule type="duplicateValues" dxfId="252" priority="310503"/>
  </conditionalFormatting>
  <conditionalFormatting sqref="B18:B26">
    <cfRule type="duplicateValues" dxfId="251" priority="310504"/>
    <cfRule type="duplicateValues" dxfId="250" priority="310505"/>
  </conditionalFormatting>
  <conditionalFormatting sqref="E18:E26">
    <cfRule type="duplicateValues" dxfId="249" priority="310506"/>
  </conditionalFormatting>
  <conditionalFormatting sqref="E18:E26">
    <cfRule type="duplicateValues" dxfId="248" priority="310507"/>
    <cfRule type="duplicateValues" dxfId="247" priority="310508"/>
  </conditionalFormatting>
  <conditionalFormatting sqref="E18:E26">
    <cfRule type="duplicateValues" dxfId="246" priority="310509"/>
    <cfRule type="duplicateValues" dxfId="245" priority="310510"/>
    <cfRule type="duplicateValues" dxfId="244" priority="310511"/>
  </conditionalFormatting>
  <conditionalFormatting sqref="E45:E58">
    <cfRule type="duplicateValues" dxfId="243" priority="310584"/>
  </conditionalFormatting>
  <conditionalFormatting sqref="E45:E58">
    <cfRule type="duplicateValues" dxfId="242" priority="310585"/>
    <cfRule type="duplicateValues" dxfId="241" priority="310586"/>
    <cfRule type="duplicateValues" dxfId="240" priority="310587"/>
  </conditionalFormatting>
  <conditionalFormatting sqref="B45:B58">
    <cfRule type="duplicateValues" dxfId="239" priority="310588"/>
  </conditionalFormatting>
  <conditionalFormatting sqref="B45:B58">
    <cfRule type="duplicateValues" dxfId="238" priority="310589"/>
    <cfRule type="duplicateValues" dxfId="237" priority="310590"/>
    <cfRule type="duplicateValues" dxfId="236" priority="310591"/>
  </conditionalFormatting>
  <conditionalFormatting sqref="B45:B58">
    <cfRule type="duplicateValues" dxfId="235" priority="310592"/>
    <cfRule type="duplicateValues" dxfId="234" priority="310593"/>
  </conditionalFormatting>
  <conditionalFormatting sqref="E59">
    <cfRule type="duplicateValues" dxfId="233" priority="310629"/>
  </conditionalFormatting>
  <conditionalFormatting sqref="E59">
    <cfRule type="duplicateValues" dxfId="232" priority="310630"/>
    <cfRule type="duplicateValues" dxfId="231" priority="310631"/>
    <cfRule type="duplicateValues" dxfId="230" priority="310632"/>
  </conditionalFormatting>
  <conditionalFormatting sqref="E60:E61">
    <cfRule type="duplicateValues" dxfId="229" priority="310671"/>
  </conditionalFormatting>
  <conditionalFormatting sqref="E60:E61">
    <cfRule type="duplicateValues" dxfId="228" priority="310672"/>
    <cfRule type="duplicateValues" dxfId="227" priority="310673"/>
    <cfRule type="duplicateValues" dxfId="226" priority="310674"/>
  </conditionalFormatting>
  <conditionalFormatting sqref="B59:B66">
    <cfRule type="duplicateValues" dxfId="225" priority="310677"/>
  </conditionalFormatting>
  <conditionalFormatting sqref="B59:B66">
    <cfRule type="duplicateValues" dxfId="224" priority="310678"/>
    <cfRule type="duplicateValues" dxfId="223" priority="310679"/>
    <cfRule type="duplicateValues" dxfId="222" priority="310680"/>
  </conditionalFormatting>
  <conditionalFormatting sqref="B59:B66">
    <cfRule type="duplicateValues" dxfId="221" priority="310681"/>
    <cfRule type="duplicateValues" dxfId="220" priority="310682"/>
  </conditionalFormatting>
  <conditionalFormatting sqref="E62:E66">
    <cfRule type="duplicateValues" dxfId="3" priority="4"/>
  </conditionalFormatting>
  <conditionalFormatting sqref="E62:E6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8" t="s">
        <v>0</v>
      </c>
      <c r="B1" s="159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0" t="s">
        <v>8</v>
      </c>
      <c r="B9" s="161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2" t="s">
        <v>9</v>
      </c>
      <c r="B14" s="163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A25" zoomScale="70" zoomScaleNormal="70" workbookViewId="0">
      <selection activeCell="B49" sqref="B49:B57"/>
    </sheetView>
  </sheetViews>
  <sheetFormatPr baseColWidth="10" defaultColWidth="52.6640625" defaultRowHeight="14.4" x14ac:dyDescent="0.3"/>
  <cols>
    <col min="1" max="1" width="25.88671875" style="88" bestFit="1" customWidth="1"/>
    <col min="2" max="2" width="17.88671875" style="88" bestFit="1" customWidth="1"/>
    <col min="3" max="3" width="52.44140625" style="88" bestFit="1" customWidth="1"/>
    <col min="4" max="4" width="37.44140625" style="88" bestFit="1" customWidth="1"/>
    <col min="5" max="5" width="13" style="88" bestFit="1" customWidth="1"/>
    <col min="6" max="16384" width="52.6640625" style="88"/>
  </cols>
  <sheetData>
    <row r="1" spans="1:5" ht="23.4" x14ac:dyDescent="0.3">
      <c r="A1" s="137" t="s">
        <v>2479</v>
      </c>
      <c r="B1" s="138"/>
      <c r="C1" s="138"/>
      <c r="D1" s="138"/>
      <c r="E1" s="139"/>
    </row>
    <row r="2" spans="1:5" ht="22.5" customHeight="1" x14ac:dyDescent="0.3">
      <c r="A2" s="137" t="s">
        <v>2158</v>
      </c>
      <c r="B2" s="138"/>
      <c r="C2" s="138"/>
      <c r="D2" s="138"/>
      <c r="E2" s="139"/>
    </row>
    <row r="3" spans="1:5" ht="26.4" x14ac:dyDescent="0.3">
      <c r="A3" s="140" t="s">
        <v>2479</v>
      </c>
      <c r="B3" s="141"/>
      <c r="C3" s="141"/>
      <c r="D3" s="141"/>
      <c r="E3" s="142"/>
    </row>
    <row r="4" spans="1:5" ht="18" thickBot="1" x14ac:dyDescent="0.35">
      <c r="A4" s="89"/>
      <c r="B4" s="122"/>
      <c r="C4" s="90"/>
      <c r="D4" s="91"/>
      <c r="E4" s="92"/>
    </row>
    <row r="5" spans="1:5" ht="18" thickBot="1" x14ac:dyDescent="0.35">
      <c r="A5" s="93" t="s">
        <v>2423</v>
      </c>
      <c r="B5" s="121">
        <v>44501.25</v>
      </c>
      <c r="C5" s="94"/>
      <c r="D5" s="95"/>
      <c r="E5" s="96"/>
    </row>
    <row r="6" spans="1:5" ht="18" thickBot="1" x14ac:dyDescent="0.35">
      <c r="A6" s="93" t="s">
        <v>2424</v>
      </c>
      <c r="B6" s="121">
        <v>44501.708333333336</v>
      </c>
      <c r="C6" s="94"/>
      <c r="D6" s="95"/>
      <c r="E6" s="96"/>
    </row>
    <row r="7" spans="1:5" ht="18" thickBot="1" x14ac:dyDescent="0.35">
      <c r="A7" s="97"/>
      <c r="B7" s="123"/>
      <c r="C7" s="98"/>
      <c r="D7" s="99"/>
      <c r="E7" s="100"/>
    </row>
    <row r="8" spans="1:5" ht="18" thickBot="1" x14ac:dyDescent="0.35">
      <c r="A8" s="134" t="s">
        <v>2425</v>
      </c>
      <c r="B8" s="135"/>
      <c r="C8" s="135"/>
      <c r="D8" s="135"/>
      <c r="E8" s="136"/>
    </row>
    <row r="9" spans="1:5" ht="17.399999999999999" x14ac:dyDescent="0.3">
      <c r="A9" s="101" t="s">
        <v>15</v>
      </c>
      <c r="B9" s="101" t="s">
        <v>2426</v>
      </c>
      <c r="C9" s="102" t="s">
        <v>46</v>
      </c>
      <c r="D9" s="102" t="s">
        <v>2433</v>
      </c>
      <c r="E9" s="102" t="s">
        <v>2427</v>
      </c>
    </row>
    <row r="10" spans="1:5" ht="17.399999999999999" x14ac:dyDescent="0.3">
      <c r="A10" s="110" t="str">
        <f>VLOOKUP(B10,'[1]LISTADO ATM'!$A$2:$C$817,3,0)</f>
        <v>DISTRITO NACIONAL</v>
      </c>
      <c r="B10" s="110">
        <v>629</v>
      </c>
      <c r="C10" s="110" t="str">
        <f>VLOOKUP(B10,'[1]LISTADO ATM'!$A$2:$B$816,2,0)</f>
        <v xml:space="preserve">ATM Oficina Americana Independencia I </v>
      </c>
      <c r="D10" s="111" t="s">
        <v>2489</v>
      </c>
      <c r="E10" s="78">
        <v>335758897</v>
      </c>
    </row>
    <row r="11" spans="1:5" ht="17.399999999999999" x14ac:dyDescent="0.3">
      <c r="A11" s="110" t="str">
        <f>VLOOKUP(B11,'[1]LISTADO ATM'!$A$2:$C$817,3,0)</f>
        <v>DISTRITO NACIONAL</v>
      </c>
      <c r="B11" s="110">
        <v>976</v>
      </c>
      <c r="C11" s="110" t="str">
        <f>VLOOKUP(B11,'[1]LISTADO ATM'!$A$2:$B$816,2,0)</f>
        <v xml:space="preserve">ATM Oficina Diamond Plaza I </v>
      </c>
      <c r="D11" s="111" t="s">
        <v>2489</v>
      </c>
      <c r="E11" s="78">
        <v>335759182</v>
      </c>
    </row>
    <row r="12" spans="1:5" ht="17.399999999999999" x14ac:dyDescent="0.3">
      <c r="A12" s="110" t="str">
        <f>VLOOKUP(B12,'[1]LISTADO ATM'!$A$2:$C$817,3,0)</f>
        <v>ESTE</v>
      </c>
      <c r="B12" s="110">
        <v>211</v>
      </c>
      <c r="C12" s="110" t="str">
        <f>VLOOKUP(B12,'[1]LISTADO ATM'!$A$2:$B$816,2,0)</f>
        <v xml:space="preserve">ATM Oficina La Romana I </v>
      </c>
      <c r="D12" s="111" t="s">
        <v>2489</v>
      </c>
      <c r="E12" s="78">
        <v>335759183</v>
      </c>
    </row>
    <row r="13" spans="1:5" ht="17.399999999999999" x14ac:dyDescent="0.3">
      <c r="A13" s="110" t="str">
        <f>VLOOKUP(B13,'[1]LISTADO ATM'!$A$2:$C$817,3,0)</f>
        <v>DISTRITO NACIONAL</v>
      </c>
      <c r="B13" s="110">
        <v>931</v>
      </c>
      <c r="C13" s="110" t="str">
        <f>VLOOKUP(B13,'[1]LISTADO ATM'!$A$2:$B$816,2,0)</f>
        <v xml:space="preserve">ATM Autobanco Luperón I </v>
      </c>
      <c r="D13" s="111" t="s">
        <v>2489</v>
      </c>
      <c r="E13" s="78">
        <v>335759403</v>
      </c>
    </row>
    <row r="14" spans="1:5" ht="17.399999999999999" x14ac:dyDescent="0.3">
      <c r="A14" s="110" t="str">
        <f>VLOOKUP(B14,'[1]LISTADO ATM'!$A$2:$C$817,3,0)</f>
        <v>DISTRITO NACIONAL</v>
      </c>
      <c r="B14" s="110">
        <v>834</v>
      </c>
      <c r="C14" s="110" t="str">
        <f>VLOOKUP(B14,'[1]LISTADO ATM'!$A$2:$B$816,2,0)</f>
        <v xml:space="preserve">ATM Centro Médico Moderno </v>
      </c>
      <c r="D14" s="111" t="s">
        <v>2489</v>
      </c>
      <c r="E14" s="78">
        <v>335758598</v>
      </c>
    </row>
    <row r="15" spans="1:5" ht="17.399999999999999" x14ac:dyDescent="0.3">
      <c r="A15" s="110" t="str">
        <f>VLOOKUP(B15,'[1]LISTADO ATM'!$A$2:$C$817,3,0)</f>
        <v>DISTRITO NACIONAL</v>
      </c>
      <c r="B15" s="110">
        <v>826</v>
      </c>
      <c r="C15" s="110" t="str">
        <f>VLOOKUP(B15,'[1]LISTADO ATM'!$A$2:$B$816,2,0)</f>
        <v xml:space="preserve">ATM Oficina Diamond Plaza II </v>
      </c>
      <c r="D15" s="111" t="s">
        <v>2489</v>
      </c>
      <c r="E15" s="78">
        <v>335759620</v>
      </c>
    </row>
    <row r="16" spans="1:5" ht="17.399999999999999" x14ac:dyDescent="0.3">
      <c r="A16" s="110" t="str">
        <f>VLOOKUP(B16,'[1]LISTADO ATM'!$A$2:$C$817,3,0)</f>
        <v>DISTRITO NACIONAL</v>
      </c>
      <c r="B16" s="110">
        <v>406</v>
      </c>
      <c r="C16" s="110" t="str">
        <f>VLOOKUP(B16,'[1]LISTADO ATM'!$A$2:$B$816,2,0)</f>
        <v xml:space="preserve">ATM UNP Plaza Lama Máximo Gómez </v>
      </c>
      <c r="D16" s="111" t="s">
        <v>2489</v>
      </c>
      <c r="E16" s="78">
        <v>335758793</v>
      </c>
    </row>
    <row r="17" spans="1:5" ht="17.399999999999999" x14ac:dyDescent="0.3">
      <c r="A17" s="110" t="str">
        <f>VLOOKUP(B17,'[1]LISTADO ATM'!$A$2:$C$817,3,0)</f>
        <v>NORTE</v>
      </c>
      <c r="B17" s="110">
        <v>874</v>
      </c>
      <c r="C17" s="110" t="str">
        <f>VLOOKUP(B17,'[1]LISTADO ATM'!$A$2:$B$816,2,0)</f>
        <v xml:space="preserve">ATM Zona Franca Esperanza II (Mao) </v>
      </c>
      <c r="D17" s="111" t="s">
        <v>2489</v>
      </c>
      <c r="E17" s="78">
        <v>335759069</v>
      </c>
    </row>
    <row r="18" spans="1:5" ht="17.399999999999999" x14ac:dyDescent="0.3">
      <c r="A18" s="110" t="str">
        <f>VLOOKUP(B18,'[1]LISTADO ATM'!$A$2:$C$817,3,0)</f>
        <v>ESTE</v>
      </c>
      <c r="B18" s="110">
        <v>742</v>
      </c>
      <c r="C18" s="110" t="str">
        <f>VLOOKUP(B18,'[1]LISTADO ATM'!$A$2:$B$816,2,0)</f>
        <v xml:space="preserve">ATM Oficina Plaza del Rey (La Romana) </v>
      </c>
      <c r="D18" s="111" t="s">
        <v>2489</v>
      </c>
      <c r="E18" s="78">
        <v>335759060</v>
      </c>
    </row>
    <row r="19" spans="1:5" ht="17.399999999999999" x14ac:dyDescent="0.3">
      <c r="A19" s="110" t="str">
        <f>VLOOKUP(B19,'[1]LISTADO ATM'!$A$2:$C$817,3,0)</f>
        <v>DISTRITO NACIONAL</v>
      </c>
      <c r="B19" s="110">
        <v>165</v>
      </c>
      <c r="C19" s="110" t="str">
        <f>VLOOKUP(B19,'[1]LISTADO ATM'!$A$2:$B$816,2,0)</f>
        <v>ATM Autoservicio Megacentro</v>
      </c>
      <c r="D19" s="111" t="s">
        <v>2489</v>
      </c>
      <c r="E19" s="78">
        <v>335758497</v>
      </c>
    </row>
    <row r="20" spans="1:5" ht="17.399999999999999" x14ac:dyDescent="0.3">
      <c r="A20" s="110" t="str">
        <f>VLOOKUP(B20,'[1]LISTADO ATM'!$A$2:$C$817,3,0)</f>
        <v>DISTRITO NACIONAL</v>
      </c>
      <c r="B20" s="110">
        <v>607</v>
      </c>
      <c r="C20" s="110" t="str">
        <f>VLOOKUP(B20,'[1]LISTADO ATM'!$A$2:$B$816,2,0)</f>
        <v xml:space="preserve">ATM ONAPI </v>
      </c>
      <c r="D20" s="111" t="s">
        <v>2489</v>
      </c>
      <c r="E20" s="78">
        <v>335758908</v>
      </c>
    </row>
    <row r="21" spans="1:5" ht="17.399999999999999" x14ac:dyDescent="0.3">
      <c r="A21" s="110" t="str">
        <f>VLOOKUP(B21,'[1]LISTADO ATM'!$A$2:$C$817,3,0)</f>
        <v>NORTE</v>
      </c>
      <c r="B21" s="110">
        <v>304</v>
      </c>
      <c r="C21" s="110" t="str">
        <f>VLOOKUP(B21,'[1]LISTADO ATM'!$A$2:$B$816,2,0)</f>
        <v xml:space="preserve">ATM Multicentro La Sirena Estrella Sadhala </v>
      </c>
      <c r="D21" s="111" t="s">
        <v>2489</v>
      </c>
      <c r="E21" s="78" t="s">
        <v>2499</v>
      </c>
    </row>
    <row r="22" spans="1:5" ht="17.399999999999999" x14ac:dyDescent="0.3">
      <c r="A22" s="110" t="str">
        <f>VLOOKUP(B22,'[1]LISTADO ATM'!$A$2:$C$817,3,0)</f>
        <v>DISTRITO NACIONAL</v>
      </c>
      <c r="B22" s="110">
        <v>883</v>
      </c>
      <c r="C22" s="110" t="str">
        <f>VLOOKUP(B22,'[1]LISTADO ATM'!$A$2:$B$816,2,0)</f>
        <v xml:space="preserve">ATM Oficina Filadelfia Plaza </v>
      </c>
      <c r="D22" s="111" t="s">
        <v>2489</v>
      </c>
      <c r="E22" s="78">
        <v>335759155</v>
      </c>
    </row>
    <row r="23" spans="1:5" ht="17.399999999999999" x14ac:dyDescent="0.3">
      <c r="A23" s="110" t="str">
        <f>VLOOKUP(B23,'[1]LISTADO ATM'!$A$2:$C$817,3,0)</f>
        <v>SUR</v>
      </c>
      <c r="B23" s="110">
        <v>249</v>
      </c>
      <c r="C23" s="110" t="str">
        <f>VLOOKUP(B23,'[1]LISTADO ATM'!$A$2:$B$816,2,0)</f>
        <v xml:space="preserve">ATM Banco Agrícola Neiba </v>
      </c>
      <c r="D23" s="111" t="s">
        <v>2489</v>
      </c>
      <c r="E23" s="78">
        <v>335759175</v>
      </c>
    </row>
    <row r="24" spans="1:5" ht="17.399999999999999" x14ac:dyDescent="0.3">
      <c r="A24" s="110" t="str">
        <f>VLOOKUP(B24,'[1]LISTADO ATM'!$A$2:$C$817,3,0)</f>
        <v>DISTRITO NACIONAL</v>
      </c>
      <c r="B24" s="110">
        <v>958</v>
      </c>
      <c r="C24" s="110" t="str">
        <f>VLOOKUP(B24,'[1]LISTADO ATM'!$A$2:$B$816,2,0)</f>
        <v xml:space="preserve">ATM Olé Aut. San Isidro </v>
      </c>
      <c r="D24" s="111" t="s">
        <v>2489</v>
      </c>
      <c r="E24" s="78">
        <v>335759184</v>
      </c>
    </row>
    <row r="25" spans="1:5" ht="17.399999999999999" x14ac:dyDescent="0.3">
      <c r="A25" s="110" t="str">
        <f>VLOOKUP(B25,'[1]LISTADO ATM'!$A$2:$C$817,3,0)</f>
        <v>ESTE</v>
      </c>
      <c r="B25" s="110">
        <v>912</v>
      </c>
      <c r="C25" s="110" t="str">
        <f>VLOOKUP(B25,'[1]LISTADO ATM'!$A$2:$B$816,2,0)</f>
        <v xml:space="preserve">ATM Oficina San Pedro II </v>
      </c>
      <c r="D25" s="111" t="s">
        <v>2489</v>
      </c>
      <c r="E25" s="78">
        <v>335759223</v>
      </c>
    </row>
    <row r="26" spans="1:5" ht="17.399999999999999" x14ac:dyDescent="0.3">
      <c r="A26" s="110" t="str">
        <f>VLOOKUP(B26,'[1]LISTADO ATM'!$A$2:$C$817,3,0)</f>
        <v>NORTE</v>
      </c>
      <c r="B26" s="110">
        <v>291</v>
      </c>
      <c r="C26" s="110" t="str">
        <f>VLOOKUP(B26,'[1]LISTADO ATM'!$A$2:$B$816,2,0)</f>
        <v xml:space="preserve">ATM S/M Jumbo Las Colinas </v>
      </c>
      <c r="D26" s="111" t="s">
        <v>2489</v>
      </c>
      <c r="E26" s="78">
        <v>335759433</v>
      </c>
    </row>
    <row r="27" spans="1:5" ht="17.399999999999999" x14ac:dyDescent="0.3">
      <c r="A27" s="110" t="str">
        <f>VLOOKUP(B27,'[1]LISTADO ATM'!$A$2:$C$817,3,0)</f>
        <v>DISTRITO NACIONAL</v>
      </c>
      <c r="B27" s="110">
        <v>415</v>
      </c>
      <c r="C27" s="110" t="str">
        <f>VLOOKUP(B27,'[1]LISTADO ATM'!$A$2:$B$816,2,0)</f>
        <v xml:space="preserve">ATM Autobanco San Martín I </v>
      </c>
      <c r="D27" s="111" t="s">
        <v>2489</v>
      </c>
      <c r="E27" s="78">
        <v>335759658</v>
      </c>
    </row>
    <row r="28" spans="1:5" ht="17.399999999999999" x14ac:dyDescent="0.3">
      <c r="A28" s="110" t="str">
        <f>VLOOKUP(B28,'[1]LISTADO ATM'!$A$2:$C$817,3,0)</f>
        <v>NORTE</v>
      </c>
      <c r="B28" s="110">
        <v>807</v>
      </c>
      <c r="C28" s="110" t="str">
        <f>VLOOKUP(B28,'[1]LISTADO ATM'!$A$2:$B$816,2,0)</f>
        <v xml:space="preserve">ATM S/M Morel (Mao) </v>
      </c>
      <c r="D28" s="111" t="s">
        <v>2489</v>
      </c>
      <c r="E28" s="78">
        <v>335759694</v>
      </c>
    </row>
    <row r="29" spans="1:5" ht="17.399999999999999" x14ac:dyDescent="0.3">
      <c r="A29" s="110" t="str">
        <f>VLOOKUP(B29,'[1]LISTADO ATM'!$A$2:$C$817,3,0)</f>
        <v>DISTRITO NACIONAL</v>
      </c>
      <c r="B29" s="110">
        <v>967</v>
      </c>
      <c r="C29" s="110" t="str">
        <f>VLOOKUP(B29,'[1]LISTADO ATM'!$A$2:$B$816,2,0)</f>
        <v xml:space="preserve">ATM UNP Hiper Olé Autopista Duarte </v>
      </c>
      <c r="D29" s="111" t="s">
        <v>2489</v>
      </c>
      <c r="E29" s="78">
        <v>335760017</v>
      </c>
    </row>
    <row r="30" spans="1:5" ht="17.399999999999999" x14ac:dyDescent="0.3">
      <c r="A30" s="110" t="str">
        <f>VLOOKUP(B30,'[1]LISTADO ATM'!$A$2:$C$817,3,0)</f>
        <v>DISTRITO NACIONAL</v>
      </c>
      <c r="B30" s="110">
        <v>884</v>
      </c>
      <c r="C30" s="110" t="str">
        <f>VLOOKUP(B30,'[1]LISTADO ATM'!$A$2:$B$816,2,0)</f>
        <v xml:space="preserve">ATM UNP Olé Sabana Perdida </v>
      </c>
      <c r="D30" s="111" t="s">
        <v>2489</v>
      </c>
      <c r="E30" s="78">
        <v>335758707</v>
      </c>
    </row>
    <row r="31" spans="1:5" ht="17.399999999999999" x14ac:dyDescent="0.3">
      <c r="A31" s="110" t="str">
        <f>VLOOKUP(B31,'[1]LISTADO ATM'!$A$2:$C$817,3,0)</f>
        <v>DISTRITO NACIONAL</v>
      </c>
      <c r="B31" s="110">
        <v>889</v>
      </c>
      <c r="C31" s="110" t="str">
        <f>VLOOKUP(B31,'[1]LISTADO ATM'!$A$2:$B$816,2,0)</f>
        <v>ATM Oficina Plaza Lama Máximo Gómez II</v>
      </c>
      <c r="D31" s="111" t="s">
        <v>2489</v>
      </c>
      <c r="E31" s="78">
        <v>335759135</v>
      </c>
    </row>
    <row r="32" spans="1:5" ht="17.399999999999999" x14ac:dyDescent="0.3">
      <c r="A32" s="110" t="str">
        <f>VLOOKUP(B32,'[1]LISTADO ATM'!$A$2:$C$817,3,0)</f>
        <v>NORTE</v>
      </c>
      <c r="B32" s="110">
        <v>315</v>
      </c>
      <c r="C32" s="110" t="str">
        <f>VLOOKUP(B32,'[1]LISTADO ATM'!$A$2:$B$816,2,0)</f>
        <v xml:space="preserve">ATM Oficina Estrella Sadalá </v>
      </c>
      <c r="D32" s="111" t="s">
        <v>2489</v>
      </c>
      <c r="E32" s="78">
        <v>335759145</v>
      </c>
    </row>
    <row r="33" spans="1:5" ht="17.399999999999999" x14ac:dyDescent="0.3">
      <c r="A33" s="110" t="str">
        <f>VLOOKUP(B33,'[1]LISTADO ATM'!$A$2:$C$817,3,0)</f>
        <v>NORTE</v>
      </c>
      <c r="B33" s="110">
        <v>851</v>
      </c>
      <c r="C33" s="110" t="str">
        <f>VLOOKUP(B33,'[1]LISTADO ATM'!$A$2:$B$816,2,0)</f>
        <v xml:space="preserve">ATM Hospital Vinicio Calventi </v>
      </c>
      <c r="D33" s="111" t="s">
        <v>2489</v>
      </c>
      <c r="E33" s="78">
        <v>335759149</v>
      </c>
    </row>
    <row r="34" spans="1:5" ht="18.75" customHeight="1" x14ac:dyDescent="0.3">
      <c r="A34" s="110" t="str">
        <f>VLOOKUP(B34,'[1]LISTADO ATM'!$A$2:$C$817,3,0)</f>
        <v>DISTRITO NACIONAL</v>
      </c>
      <c r="B34" s="110">
        <v>678</v>
      </c>
      <c r="C34" s="110" t="str">
        <f>VLOOKUP(B34,'[1]LISTADO ATM'!$A$2:$B$816,2,0)</f>
        <v>ATM Eco Petroleo San Isidro</v>
      </c>
      <c r="D34" s="111" t="s">
        <v>2489</v>
      </c>
      <c r="E34" s="78">
        <v>335760026</v>
      </c>
    </row>
    <row r="35" spans="1:5" ht="17.399999999999999" x14ac:dyDescent="0.3">
      <c r="A35" s="110" t="str">
        <f>VLOOKUP(B35,'[1]LISTADO ATM'!$A$2:$C$817,3,0)</f>
        <v>NORTE</v>
      </c>
      <c r="B35" s="110">
        <v>282</v>
      </c>
      <c r="C35" s="110" t="str">
        <f>VLOOKUP(B35,'[1]LISTADO ATM'!$A$2:$B$816,2,0)</f>
        <v xml:space="preserve">ATM Autobanco Nibaje </v>
      </c>
      <c r="D35" s="111" t="s">
        <v>2489</v>
      </c>
      <c r="E35" s="78">
        <v>335760136</v>
      </c>
    </row>
    <row r="36" spans="1:5" ht="17.399999999999999" x14ac:dyDescent="0.3">
      <c r="A36" s="110" t="str">
        <f>VLOOKUP(B36,'[1]LISTADO ATM'!$A$2:$C$817,3,0)</f>
        <v>DISTRITO NACIONAL</v>
      </c>
      <c r="B36" s="110">
        <v>911</v>
      </c>
      <c r="C36" s="110" t="str">
        <f>VLOOKUP(B36,'[1]LISTADO ATM'!$A$2:$B$816,2,0)</f>
        <v xml:space="preserve">ATM Oficina Venezuela II </v>
      </c>
      <c r="D36" s="111" t="s">
        <v>2489</v>
      </c>
      <c r="E36" s="78">
        <v>335759210</v>
      </c>
    </row>
    <row r="37" spans="1:5" ht="17.399999999999999" x14ac:dyDescent="0.3">
      <c r="A37" s="110" t="str">
        <f>VLOOKUP(B37,'[1]LISTADO ATM'!$A$2:$C$817,3,0)</f>
        <v>DISTRITO NACIONAL</v>
      </c>
      <c r="B37" s="110">
        <v>672</v>
      </c>
      <c r="C37" s="110" t="str">
        <f>VLOOKUP(B37,'[1]LISTADO ATM'!$A$2:$B$816,2,0)</f>
        <v>ATM Destacamento Policía Nacional La Victoria</v>
      </c>
      <c r="D37" s="111" t="s">
        <v>2489</v>
      </c>
      <c r="E37" s="78">
        <v>335758415</v>
      </c>
    </row>
    <row r="38" spans="1:5" ht="17.399999999999999" x14ac:dyDescent="0.3">
      <c r="A38" s="110" t="str">
        <f>VLOOKUP(B38,'[1]LISTADO ATM'!$A$2:$C$817,3,0)</f>
        <v>NORTE</v>
      </c>
      <c r="B38" s="110">
        <v>703</v>
      </c>
      <c r="C38" s="110" t="str">
        <f>VLOOKUP(B38,'[1]LISTADO ATM'!$A$2:$B$816,2,0)</f>
        <v xml:space="preserve">ATM Oficina El Mamey Los Hidalgos </v>
      </c>
      <c r="D38" s="111" t="s">
        <v>2489</v>
      </c>
      <c r="E38" s="78">
        <v>335759146</v>
      </c>
    </row>
    <row r="39" spans="1:5" ht="17.399999999999999" x14ac:dyDescent="0.3">
      <c r="A39" s="110" t="str">
        <f>VLOOKUP(B39,'[1]LISTADO ATM'!$A$2:$C$817,3,0)</f>
        <v>DISTRITO NACIONAL</v>
      </c>
      <c r="B39" s="110">
        <v>655</v>
      </c>
      <c r="C39" s="110" t="str">
        <f>VLOOKUP(B39,'[1]LISTADO ATM'!$A$2:$B$816,2,0)</f>
        <v>ATM Farmacia Sandra</v>
      </c>
      <c r="D39" s="111" t="s">
        <v>2489</v>
      </c>
      <c r="E39" s="78">
        <v>335759381</v>
      </c>
    </row>
    <row r="40" spans="1:5" ht="17.399999999999999" x14ac:dyDescent="0.3">
      <c r="A40" s="110" t="str">
        <f>VLOOKUP(B40,'[1]LISTADO ATM'!$A$2:$C$817,3,0)</f>
        <v>NORTE</v>
      </c>
      <c r="B40" s="110">
        <v>142</v>
      </c>
      <c r="C40" s="110" t="str">
        <f>VLOOKUP(B40,'[1]LISTADO ATM'!$A$2:$B$816,2,0)</f>
        <v xml:space="preserve">ATM Centro de Caja Galerías Bonao </v>
      </c>
      <c r="D40" s="111" t="s">
        <v>2489</v>
      </c>
      <c r="E40" s="78">
        <v>335759945</v>
      </c>
    </row>
    <row r="41" spans="1:5" ht="17.399999999999999" x14ac:dyDescent="0.3">
      <c r="A41" s="110" t="str">
        <f>VLOOKUP(B41,'[1]LISTADO ATM'!$A$2:$C$817,3,0)</f>
        <v>DISTRITO NACIONAL</v>
      </c>
      <c r="B41" s="110">
        <v>32</v>
      </c>
      <c r="C41" s="110" t="str">
        <f>VLOOKUP(B41,'[1]LISTADO ATM'!$A$2:$B$816,2,0)</f>
        <v xml:space="preserve">ATM Oficina San Martín II </v>
      </c>
      <c r="D41" s="111" t="s">
        <v>2489</v>
      </c>
      <c r="E41" s="78">
        <v>335759669</v>
      </c>
    </row>
    <row r="42" spans="1:5" ht="17.399999999999999" x14ac:dyDescent="0.3">
      <c r="A42" s="110" t="str">
        <f>VLOOKUP(B42,'[1]LISTADO ATM'!$A$2:$C$817,3,0)</f>
        <v>NORTE</v>
      </c>
      <c r="B42" s="110">
        <v>413</v>
      </c>
      <c r="C42" s="110" t="str">
        <f>VLOOKUP(B42,'[1]LISTADO ATM'!$A$2:$B$816,2,0)</f>
        <v xml:space="preserve">ATM UNP Las Galeras Samaná </v>
      </c>
      <c r="D42" s="111" t="s">
        <v>2489</v>
      </c>
      <c r="E42" s="78">
        <v>335759999</v>
      </c>
    </row>
    <row r="43" spans="1:5" ht="17.399999999999999" x14ac:dyDescent="0.3">
      <c r="A43" s="110" t="str">
        <f>VLOOKUP(B43,'[1]LISTADO ATM'!$A$2:$C$817,3,0)</f>
        <v>DISTRITO NACIONAL</v>
      </c>
      <c r="B43" s="110">
        <v>722</v>
      </c>
      <c r="C43" s="110" t="str">
        <f>VLOOKUP(B43,'[1]LISTADO ATM'!$A$2:$B$816,2,0)</f>
        <v xml:space="preserve">ATM Oficina Charles de Gaulle III </v>
      </c>
      <c r="D43" s="111" t="s">
        <v>2489</v>
      </c>
      <c r="E43" s="78">
        <v>335759177</v>
      </c>
    </row>
    <row r="44" spans="1:5" ht="17.399999999999999" x14ac:dyDescent="0.3">
      <c r="A44" s="110" t="str">
        <f>VLOOKUP(B44,'[1]LISTADO ATM'!$A$2:$C$817,3,0)</f>
        <v>DISTRITO NACIONAL</v>
      </c>
      <c r="B44" s="110">
        <v>577</v>
      </c>
      <c r="C44" s="110" t="str">
        <f>VLOOKUP(B44,'[1]LISTADO ATM'!$A$2:$B$816,2,0)</f>
        <v xml:space="preserve">ATM Olé Ave. Duarte </v>
      </c>
      <c r="D44" s="111" t="s">
        <v>2489</v>
      </c>
      <c r="E44" s="78">
        <v>335760305</v>
      </c>
    </row>
    <row r="45" spans="1:5" ht="18" thickBot="1" x14ac:dyDescent="0.35">
      <c r="A45" s="106" t="s">
        <v>2428</v>
      </c>
      <c r="B45" s="124">
        <f>COUNT(B10:B44)</f>
        <v>35</v>
      </c>
      <c r="C45" s="143"/>
      <c r="D45" s="144"/>
      <c r="E45" s="145"/>
    </row>
    <row r="46" spans="1:5" ht="15" thickBot="1" x14ac:dyDescent="0.35">
      <c r="B46" s="125"/>
    </row>
    <row r="47" spans="1:5" ht="18" thickBot="1" x14ac:dyDescent="0.35">
      <c r="A47" s="134" t="s">
        <v>2430</v>
      </c>
      <c r="B47" s="135"/>
      <c r="C47" s="135"/>
      <c r="D47" s="135"/>
      <c r="E47" s="136"/>
    </row>
    <row r="48" spans="1:5" ht="17.399999999999999" x14ac:dyDescent="0.3">
      <c r="A48" s="101" t="s">
        <v>15</v>
      </c>
      <c r="B48" s="101" t="s">
        <v>2426</v>
      </c>
      <c r="C48" s="102" t="s">
        <v>46</v>
      </c>
      <c r="D48" s="102" t="s">
        <v>2433</v>
      </c>
      <c r="E48" s="102" t="s">
        <v>2427</v>
      </c>
    </row>
    <row r="49" spans="1:5" ht="17.399999999999999" x14ac:dyDescent="0.3">
      <c r="A49" s="110" t="str">
        <f>VLOOKUP(B49,'[1]LISTADO ATM'!$A$2:$C$817,3,0)</f>
        <v>DISTRITO NACIONAL</v>
      </c>
      <c r="B49" s="110">
        <v>527</v>
      </c>
      <c r="C49" s="110" t="str">
        <f>VLOOKUP(B49,'[1]LISTADO ATM'!$A$2:$B$816,2,0)</f>
        <v>ATM Oficina Zona Oriental II</v>
      </c>
      <c r="D49" s="112" t="s">
        <v>2455</v>
      </c>
      <c r="E49" s="78">
        <v>335759093</v>
      </c>
    </row>
    <row r="50" spans="1:5" ht="18.75" customHeight="1" x14ac:dyDescent="0.3">
      <c r="A50" s="110" t="str">
        <f>VLOOKUP(B50,'[1]LISTADO ATM'!$A$2:$C$817,3,0)</f>
        <v>NORTE</v>
      </c>
      <c r="B50" s="110">
        <v>895</v>
      </c>
      <c r="C50" s="110" t="str">
        <f>VLOOKUP(B50,'[1]LISTADO ATM'!$A$2:$B$816,2,0)</f>
        <v xml:space="preserve">ATM S/M Bravo (Santiago) </v>
      </c>
      <c r="D50" s="112" t="s">
        <v>2455</v>
      </c>
      <c r="E50" s="78">
        <v>335759019</v>
      </c>
    </row>
    <row r="51" spans="1:5" ht="17.399999999999999" x14ac:dyDescent="0.3">
      <c r="A51" s="110" t="str">
        <f>VLOOKUP(B51,'[1]LISTADO ATM'!$A$2:$C$817,3,0)</f>
        <v>SUR</v>
      </c>
      <c r="B51" s="110">
        <v>6</v>
      </c>
      <c r="C51" s="110" t="str">
        <f>VLOOKUP(B51,'[1]LISTADO ATM'!$A$2:$B$816,2,0)</f>
        <v xml:space="preserve">ATM Plaza WAO San Juan </v>
      </c>
      <c r="D51" s="112" t="s">
        <v>2455</v>
      </c>
      <c r="E51" s="78">
        <v>335759176</v>
      </c>
    </row>
    <row r="52" spans="1:5" ht="17.399999999999999" x14ac:dyDescent="0.3">
      <c r="A52" s="110" t="str">
        <f>VLOOKUP(B52,'[1]LISTADO ATM'!$A$2:$C$817,3,0)</f>
        <v>NORTE</v>
      </c>
      <c r="B52" s="110">
        <v>716</v>
      </c>
      <c r="C52" s="110" t="str">
        <f>VLOOKUP(B52,'[1]LISTADO ATM'!$A$2:$B$816,2,0)</f>
        <v xml:space="preserve">ATM Oficina Zona Franca (Santiago) </v>
      </c>
      <c r="D52" s="112" t="s">
        <v>2455</v>
      </c>
      <c r="E52" s="78">
        <v>335759275</v>
      </c>
    </row>
    <row r="53" spans="1:5" ht="17.399999999999999" x14ac:dyDescent="0.3">
      <c r="A53" s="110" t="str">
        <f>VLOOKUP(B53,'[1]LISTADO ATM'!$A$2:$C$817,3,0)</f>
        <v>ESTE</v>
      </c>
      <c r="B53" s="110">
        <v>114</v>
      </c>
      <c r="C53" s="110" t="str">
        <f>VLOOKUP(B53,'[1]LISTADO ATM'!$A$2:$B$816,2,0)</f>
        <v xml:space="preserve">ATM Oficina Hato Mayor </v>
      </c>
      <c r="D53" s="112" t="s">
        <v>2455</v>
      </c>
      <c r="E53" s="78" t="s">
        <v>2537</v>
      </c>
    </row>
    <row r="54" spans="1:5" ht="17.399999999999999" x14ac:dyDescent="0.3">
      <c r="A54" s="110" t="str">
        <f>VLOOKUP(B54,'[1]LISTADO ATM'!$A$2:$C$817,3,0)</f>
        <v>DISTRITO NACIONAL</v>
      </c>
      <c r="B54" s="110">
        <v>486</v>
      </c>
      <c r="C54" s="110" t="str">
        <f>VLOOKUP(B54,'[1]LISTADO ATM'!$A$2:$B$816,2,0)</f>
        <v xml:space="preserve">ATM Olé La Caleta </v>
      </c>
      <c r="D54" s="112" t="s">
        <v>2455</v>
      </c>
      <c r="E54" s="78">
        <v>335759786</v>
      </c>
    </row>
    <row r="55" spans="1:5" ht="17.399999999999999" x14ac:dyDescent="0.3">
      <c r="A55" s="110" t="str">
        <f>VLOOKUP(B55,'[1]LISTADO ATM'!$A$2:$C$817,3,0)</f>
        <v>NORTE</v>
      </c>
      <c r="B55" s="110">
        <v>986</v>
      </c>
      <c r="C55" s="110" t="str">
        <f>VLOOKUP(B55,'[1]LISTADO ATM'!$A$2:$B$816,2,0)</f>
        <v xml:space="preserve">ATM S/M Jumbo (La Vega) </v>
      </c>
      <c r="D55" s="112" t="s">
        <v>2455</v>
      </c>
      <c r="E55" s="78" t="s">
        <v>2546</v>
      </c>
    </row>
    <row r="56" spans="1:5" ht="17.399999999999999" x14ac:dyDescent="0.3">
      <c r="A56" s="110" t="str">
        <f>VLOOKUP(B56,'[1]LISTADO ATM'!$A$2:$C$817,3,0)</f>
        <v>NORTE</v>
      </c>
      <c r="B56" s="110">
        <v>4</v>
      </c>
      <c r="C56" s="110" t="str">
        <f>VLOOKUP(B56,'[1]LISTADO ATM'!$A$2:$B$816,2,0)</f>
        <v>ATM Avenida Rivas</v>
      </c>
      <c r="D56" s="112" t="s">
        <v>2455</v>
      </c>
      <c r="E56" s="78" t="s">
        <v>2547</v>
      </c>
    </row>
    <row r="57" spans="1:5" ht="17.399999999999999" x14ac:dyDescent="0.3">
      <c r="A57" s="110" t="str">
        <f>VLOOKUP(B57,'[1]LISTADO ATM'!$A$2:$C$817,3,0)</f>
        <v>DISTRITO NACIONAL</v>
      </c>
      <c r="B57" s="110">
        <v>551</v>
      </c>
      <c r="C57" s="110" t="str">
        <f>VLOOKUP(B57,'[1]LISTADO ATM'!$A$2:$B$816,2,0)</f>
        <v xml:space="preserve">ATM Oficina Padre Castellanos </v>
      </c>
      <c r="D57" s="112" t="s">
        <v>2455</v>
      </c>
      <c r="E57" s="78">
        <v>335760412</v>
      </c>
    </row>
    <row r="58" spans="1:5" ht="17.399999999999999" x14ac:dyDescent="0.3">
      <c r="A58" s="110" t="e">
        <f>VLOOKUP(B58,'[1]LISTADO ATM'!$A$2:$C$817,3,0)</f>
        <v>#N/A</v>
      </c>
      <c r="B58" s="110"/>
      <c r="C58" s="110" t="e">
        <f>VLOOKUP(B58,'[1]LISTADO ATM'!$A$2:$B$816,2,0)</f>
        <v>#N/A</v>
      </c>
      <c r="D58" s="112" t="s">
        <v>2455</v>
      </c>
      <c r="E58" s="78"/>
    </row>
    <row r="59" spans="1:5" ht="17.399999999999999" x14ac:dyDescent="0.3">
      <c r="A59" s="110" t="e">
        <f>VLOOKUP(B59,'[1]LISTADO ATM'!$A$2:$C$817,3,0)</f>
        <v>#N/A</v>
      </c>
      <c r="B59" s="110"/>
      <c r="C59" s="110" t="e">
        <f>VLOOKUP(B59,'[1]LISTADO ATM'!$A$2:$B$816,2,0)</f>
        <v>#N/A</v>
      </c>
      <c r="D59" s="112" t="s">
        <v>2455</v>
      </c>
      <c r="E59" s="78"/>
    </row>
    <row r="60" spans="1:5" ht="17.399999999999999" x14ac:dyDescent="0.3">
      <c r="A60" s="110" t="e">
        <f>VLOOKUP(B60,'[1]LISTADO ATM'!$A$2:$C$817,3,0)</f>
        <v>#N/A</v>
      </c>
      <c r="B60" s="110"/>
      <c r="C60" s="110" t="e">
        <f>VLOOKUP(B60,'[1]LISTADO ATM'!$A$2:$B$816,2,0)</f>
        <v>#N/A</v>
      </c>
      <c r="D60" s="112" t="s">
        <v>2455</v>
      </c>
      <c r="E60" s="78"/>
    </row>
    <row r="61" spans="1:5" ht="17.399999999999999" x14ac:dyDescent="0.3">
      <c r="A61" s="110" t="e">
        <f>VLOOKUP(B61,'[1]LISTADO ATM'!$A$2:$C$817,3,0)</f>
        <v>#N/A</v>
      </c>
      <c r="B61" s="110"/>
      <c r="C61" s="110" t="e">
        <f>VLOOKUP(B61,'[1]LISTADO ATM'!$A$2:$B$816,2,0)</f>
        <v>#N/A</v>
      </c>
      <c r="D61" s="112" t="s">
        <v>2455</v>
      </c>
      <c r="E61" s="78"/>
    </row>
    <row r="62" spans="1:5" ht="17.399999999999999" x14ac:dyDescent="0.3">
      <c r="A62" s="110" t="e">
        <f>VLOOKUP(B62,'[1]LISTADO ATM'!$A$2:$C$817,3,0)</f>
        <v>#N/A</v>
      </c>
      <c r="B62" s="110"/>
      <c r="C62" s="110" t="e">
        <f>VLOOKUP(B62,'[1]LISTADO ATM'!$A$2:$B$816,2,0)</f>
        <v>#N/A</v>
      </c>
      <c r="D62" s="112" t="s">
        <v>2455</v>
      </c>
      <c r="E62" s="78"/>
    </row>
    <row r="63" spans="1:5" ht="18" thickBot="1" x14ac:dyDescent="0.35">
      <c r="A63" s="106" t="s">
        <v>2428</v>
      </c>
      <c r="B63" s="124">
        <f>COUNT(B49:B62)</f>
        <v>9</v>
      </c>
      <c r="C63" s="103"/>
      <c r="D63" s="104"/>
      <c r="E63" s="105"/>
    </row>
    <row r="64" spans="1:5" ht="15" thickBot="1" x14ac:dyDescent="0.35">
      <c r="B64" s="125"/>
    </row>
    <row r="65" spans="1:5" ht="18" thickBot="1" x14ac:dyDescent="0.35">
      <c r="A65" s="134" t="s">
        <v>2431</v>
      </c>
      <c r="B65" s="135"/>
      <c r="C65" s="135"/>
      <c r="D65" s="135"/>
      <c r="E65" s="136"/>
    </row>
    <row r="66" spans="1:5" ht="17.399999999999999" x14ac:dyDescent="0.3">
      <c r="A66" s="101" t="s">
        <v>15</v>
      </c>
      <c r="B66" s="101" t="s">
        <v>2426</v>
      </c>
      <c r="C66" s="102" t="s">
        <v>46</v>
      </c>
      <c r="D66" s="102" t="s">
        <v>2433</v>
      </c>
      <c r="E66" s="102" t="s">
        <v>2427</v>
      </c>
    </row>
    <row r="67" spans="1:5" ht="17.399999999999999" x14ac:dyDescent="0.3">
      <c r="A67" s="110" t="str">
        <f>VLOOKUP(B67,'[1]LISTADO ATM'!$A$2:$C$817,3,0)</f>
        <v>DISTRITO NACIONAL</v>
      </c>
      <c r="B67" s="110">
        <v>302</v>
      </c>
      <c r="C67" s="110" t="str">
        <f>VLOOKUP(B67,'[1]LISTADO ATM'!$A$2:$B$816,2,0)</f>
        <v xml:space="preserve">ATM S/M Aprezio Los Mameyes  </v>
      </c>
      <c r="D67" s="110" t="s">
        <v>2459</v>
      </c>
      <c r="E67" s="78" t="s">
        <v>2500</v>
      </c>
    </row>
    <row r="68" spans="1:5" ht="17.399999999999999" x14ac:dyDescent="0.3">
      <c r="A68" s="110" t="str">
        <f>VLOOKUP(B68,'[1]LISTADO ATM'!$A$2:$C$817,3,0)</f>
        <v>ESTE</v>
      </c>
      <c r="B68" s="110">
        <v>480</v>
      </c>
      <c r="C68" s="110" t="str">
        <f>VLOOKUP(B68,'[1]LISTADO ATM'!$A$2:$B$816,2,0)</f>
        <v>ATM UNP Farmaconal Higuey</v>
      </c>
      <c r="D68" s="110" t="s">
        <v>2459</v>
      </c>
      <c r="E68" s="78" t="s">
        <v>2538</v>
      </c>
    </row>
    <row r="69" spans="1:5" ht="17.399999999999999" x14ac:dyDescent="0.3">
      <c r="A69" s="110" t="str">
        <f>VLOOKUP(B69,'[1]LISTADO ATM'!$A$2:$C$817,3,0)</f>
        <v>DISTRITO NACIONAL</v>
      </c>
      <c r="B69" s="110">
        <v>578</v>
      </c>
      <c r="C69" s="110" t="str">
        <f>VLOOKUP(B69,'[1]LISTADO ATM'!$A$2:$B$816,2,0)</f>
        <v xml:space="preserve">ATM Procuraduría General de la República </v>
      </c>
      <c r="D69" s="110" t="s">
        <v>2459</v>
      </c>
      <c r="E69" s="78">
        <v>335760499</v>
      </c>
    </row>
    <row r="70" spans="1:5" ht="17.399999999999999" x14ac:dyDescent="0.3">
      <c r="A70" s="110" t="str">
        <f>VLOOKUP(B70,'[1]LISTADO ATM'!$A$2:$C$817,3,0)</f>
        <v>DISTRITO NACIONAL</v>
      </c>
      <c r="B70" s="110">
        <v>815</v>
      </c>
      <c r="C70" s="110" t="str">
        <f>VLOOKUP(B70,'[1]LISTADO ATM'!$A$2:$B$816,2,0)</f>
        <v xml:space="preserve">ATM Oficina Atalaya del Mar </v>
      </c>
      <c r="D70" s="110" t="s">
        <v>2459</v>
      </c>
      <c r="E70" s="78">
        <v>335760525</v>
      </c>
    </row>
    <row r="71" spans="1:5" ht="17.399999999999999" x14ac:dyDescent="0.3">
      <c r="A71" s="110" t="str">
        <f>VLOOKUP(B71,'[1]LISTADO ATM'!$A$2:$C$817,3,0)</f>
        <v>NORTE</v>
      </c>
      <c r="B71" s="110">
        <v>937</v>
      </c>
      <c r="C71" s="110" t="str">
        <f>VLOOKUP(B71,'[1]LISTADO ATM'!$A$2:$B$816,2,0)</f>
        <v xml:space="preserve">ATM Autobanco Oficina La Vega II </v>
      </c>
      <c r="D71" s="110" t="s">
        <v>2459</v>
      </c>
      <c r="E71" s="78">
        <v>335760633</v>
      </c>
    </row>
    <row r="72" spans="1:5" ht="17.399999999999999" x14ac:dyDescent="0.3">
      <c r="A72" s="110" t="str">
        <f>VLOOKUP(B72,'[1]LISTADO ATM'!$A$2:$C$817,3,0)</f>
        <v>DISTRITO NACIONAL</v>
      </c>
      <c r="B72" s="110">
        <v>790</v>
      </c>
      <c r="C72" s="110" t="str">
        <f>VLOOKUP(B72,'[1]LISTADO ATM'!$A$2:$B$816,2,0)</f>
        <v xml:space="preserve">ATM Oficina Bella Vista Mall I </v>
      </c>
      <c r="D72" s="110" t="s">
        <v>2459</v>
      </c>
      <c r="E72" s="78" t="s">
        <v>2548</v>
      </c>
    </row>
    <row r="73" spans="1:5" ht="17.399999999999999" x14ac:dyDescent="0.3">
      <c r="A73" s="110" t="str">
        <f>VLOOKUP(B73,'[1]LISTADO ATM'!$A$2:$C$817,3,0)</f>
        <v>ESTE</v>
      </c>
      <c r="B73" s="110">
        <v>838</v>
      </c>
      <c r="C73" s="110" t="str">
        <f>VLOOKUP(B73,'[1]LISTADO ATM'!$A$2:$B$816,2,0)</f>
        <v xml:space="preserve">ATM UNP Consuelo </v>
      </c>
      <c r="D73" s="110" t="s">
        <v>2459</v>
      </c>
      <c r="E73" s="78">
        <v>335760637</v>
      </c>
    </row>
    <row r="74" spans="1:5" ht="17.399999999999999" x14ac:dyDescent="0.3">
      <c r="A74" s="110" t="str">
        <f>VLOOKUP(B74,'[1]LISTADO ATM'!$A$2:$C$817,3,0)</f>
        <v>NORTE</v>
      </c>
      <c r="B74" s="110">
        <v>752</v>
      </c>
      <c r="C74" s="110" t="str">
        <f>VLOOKUP(B74,'[1]LISTADO ATM'!$A$2:$B$816,2,0)</f>
        <v xml:space="preserve">ATM UNP Las Carolinas (La Vega) </v>
      </c>
      <c r="D74" s="110" t="s">
        <v>2459</v>
      </c>
      <c r="E74" s="78">
        <v>335760638</v>
      </c>
    </row>
    <row r="75" spans="1:5" ht="17.399999999999999" x14ac:dyDescent="0.3">
      <c r="A75" s="110" t="e">
        <f>VLOOKUP(B75,'[1]LISTADO ATM'!$A$2:$C$817,3,0)</f>
        <v>#N/A</v>
      </c>
      <c r="B75" s="110"/>
      <c r="C75" s="110" t="e">
        <f>VLOOKUP(B75,'[1]LISTADO ATM'!$A$2:$B$816,2,0)</f>
        <v>#N/A</v>
      </c>
      <c r="D75" s="110" t="s">
        <v>2459</v>
      </c>
      <c r="E75" s="78"/>
    </row>
    <row r="76" spans="1:5" ht="17.399999999999999" x14ac:dyDescent="0.3">
      <c r="A76" s="110" t="e">
        <f>VLOOKUP(B76,'[1]LISTADO ATM'!$A$2:$C$817,3,0)</f>
        <v>#N/A</v>
      </c>
      <c r="B76" s="110"/>
      <c r="C76" s="110" t="e">
        <f>VLOOKUP(B76,'[1]LISTADO ATM'!$A$2:$B$816,2,0)</f>
        <v>#N/A</v>
      </c>
      <c r="D76" s="110" t="s">
        <v>2459</v>
      </c>
      <c r="E76" s="78"/>
    </row>
    <row r="77" spans="1:5" ht="17.399999999999999" x14ac:dyDescent="0.3">
      <c r="A77" s="110" t="e">
        <f>VLOOKUP(B77,'[1]LISTADO ATM'!$A$2:$C$817,3,0)</f>
        <v>#N/A</v>
      </c>
      <c r="B77" s="110"/>
      <c r="C77" s="110" t="e">
        <f>VLOOKUP(B77,'[1]LISTADO ATM'!$A$2:$B$816,2,0)</f>
        <v>#N/A</v>
      </c>
      <c r="D77" s="110" t="s">
        <v>2459</v>
      </c>
      <c r="E77" s="78"/>
    </row>
    <row r="78" spans="1:5" ht="17.399999999999999" x14ac:dyDescent="0.3">
      <c r="A78" s="110" t="e">
        <f>VLOOKUP(B78,'[1]LISTADO ATM'!$A$2:$C$817,3,0)</f>
        <v>#N/A</v>
      </c>
      <c r="B78" s="110"/>
      <c r="C78" s="110" t="e">
        <f>VLOOKUP(B78,'[1]LISTADO ATM'!$A$2:$B$816,2,0)</f>
        <v>#N/A</v>
      </c>
      <c r="D78" s="110" t="s">
        <v>2459</v>
      </c>
      <c r="E78" s="78"/>
    </row>
    <row r="79" spans="1:5" ht="17.399999999999999" x14ac:dyDescent="0.3">
      <c r="A79" s="110" t="e">
        <f>VLOOKUP(B79,'[1]LISTADO ATM'!$A$2:$C$817,3,0)</f>
        <v>#N/A</v>
      </c>
      <c r="B79" s="110"/>
      <c r="C79" s="110" t="e">
        <f>VLOOKUP(B79,'[1]LISTADO ATM'!$A$2:$B$816,2,0)</f>
        <v>#N/A</v>
      </c>
      <c r="D79" s="110" t="s">
        <v>2459</v>
      </c>
      <c r="E79" s="78"/>
    </row>
    <row r="80" spans="1:5" ht="17.399999999999999" x14ac:dyDescent="0.3">
      <c r="A80" s="110" t="e">
        <f>VLOOKUP(B80,'[1]LISTADO ATM'!$A$2:$C$817,3,0)</f>
        <v>#N/A</v>
      </c>
      <c r="B80" s="110"/>
      <c r="C80" s="110" t="e">
        <f>VLOOKUP(B80,'[1]LISTADO ATM'!$A$2:$B$816,2,0)</f>
        <v>#N/A</v>
      </c>
      <c r="D80" s="110" t="s">
        <v>2459</v>
      </c>
      <c r="E80" s="78"/>
    </row>
    <row r="81" spans="1:5" ht="17.399999999999999" x14ac:dyDescent="0.3">
      <c r="A81" s="110" t="e">
        <f>VLOOKUP(B81,'[1]LISTADO ATM'!$A$2:$C$817,3,0)</f>
        <v>#N/A</v>
      </c>
      <c r="B81" s="110"/>
      <c r="C81" s="110" t="e">
        <f>VLOOKUP(B81,'[1]LISTADO ATM'!$A$2:$B$816,2,0)</f>
        <v>#N/A</v>
      </c>
      <c r="D81" s="110" t="s">
        <v>2459</v>
      </c>
      <c r="E81" s="78"/>
    </row>
    <row r="82" spans="1:5" ht="18" thickBot="1" x14ac:dyDescent="0.35">
      <c r="A82" s="106" t="s">
        <v>2428</v>
      </c>
      <c r="B82" s="124">
        <f>COUNT(B67:B81)</f>
        <v>8</v>
      </c>
      <c r="C82" s="104"/>
      <c r="D82" s="104"/>
      <c r="E82" s="105"/>
    </row>
    <row r="83" spans="1:5" ht="15" thickBot="1" x14ac:dyDescent="0.35">
      <c r="B83" s="125"/>
    </row>
    <row r="84" spans="1:5" ht="18" thickBot="1" x14ac:dyDescent="0.35">
      <c r="A84" s="146" t="s">
        <v>2429</v>
      </c>
      <c r="B84" s="147"/>
    </row>
    <row r="85" spans="1:5" ht="18" thickBot="1" x14ac:dyDescent="0.35">
      <c r="A85" s="148">
        <f>+B63+B82</f>
        <v>17</v>
      </c>
      <c r="B85" s="149"/>
    </row>
    <row r="86" spans="1:5" ht="15" thickBot="1" x14ac:dyDescent="0.35">
      <c r="B86" s="125"/>
    </row>
    <row r="87" spans="1:5" ht="18" thickBot="1" x14ac:dyDescent="0.35">
      <c r="A87" s="134" t="s">
        <v>2432</v>
      </c>
      <c r="B87" s="135"/>
      <c r="C87" s="135"/>
      <c r="D87" s="135"/>
      <c r="E87" s="136"/>
    </row>
    <row r="88" spans="1:5" ht="17.399999999999999" x14ac:dyDescent="0.3">
      <c r="A88" s="101" t="s">
        <v>15</v>
      </c>
      <c r="B88" s="101" t="s">
        <v>2426</v>
      </c>
      <c r="C88" s="107" t="s">
        <v>46</v>
      </c>
      <c r="D88" s="152" t="s">
        <v>2433</v>
      </c>
      <c r="E88" s="153"/>
    </row>
    <row r="89" spans="1:5" ht="17.399999999999999" x14ac:dyDescent="0.3">
      <c r="A89" s="110" t="str">
        <f>VLOOKUP(B89,'[1]LISTADO ATM'!$A$2:$C$817,3,0)</f>
        <v>DISTRITO NACIONAL</v>
      </c>
      <c r="B89" s="110">
        <v>448</v>
      </c>
      <c r="C89" s="110" t="str">
        <f>VLOOKUP(B89,'[1]LISTADO ATM'!$A$2:$B$816,2,0)</f>
        <v xml:space="preserve">ATM Club Banco Central </v>
      </c>
      <c r="D89" s="150" t="s">
        <v>2490</v>
      </c>
      <c r="E89" s="151"/>
    </row>
    <row r="90" spans="1:5" ht="17.399999999999999" x14ac:dyDescent="0.3">
      <c r="A90" s="110" t="str">
        <f>VLOOKUP(B90,'[1]LISTADO ATM'!$A$2:$C$817,3,0)</f>
        <v>ESTE</v>
      </c>
      <c r="B90" s="110">
        <v>159</v>
      </c>
      <c r="C90" s="110" t="str">
        <f>VLOOKUP(B90,'[1]LISTADO ATM'!$A$2:$B$816,2,0)</f>
        <v xml:space="preserve">ATM Hotel Dreams Bayahibe I </v>
      </c>
      <c r="D90" s="150" t="s">
        <v>2490</v>
      </c>
      <c r="E90" s="151"/>
    </row>
    <row r="91" spans="1:5" ht="17.399999999999999" x14ac:dyDescent="0.3">
      <c r="A91" s="110" t="str">
        <f>VLOOKUP(B91,'[1]LISTADO ATM'!$A$2:$C$817,3,0)</f>
        <v>NORTE</v>
      </c>
      <c r="B91" s="110">
        <v>689</v>
      </c>
      <c r="C91" s="110" t="str">
        <f>VLOOKUP(B91,'[1]LISTADO ATM'!$A$2:$B$816,2,0)</f>
        <v>ATM Eco Petroleo Villa Gonzalez</v>
      </c>
      <c r="D91" s="150" t="s">
        <v>2490</v>
      </c>
      <c r="E91" s="151"/>
    </row>
    <row r="92" spans="1:5" ht="17.399999999999999" x14ac:dyDescent="0.3">
      <c r="A92" s="110" t="str">
        <f>VLOOKUP(B92,'[1]LISTADO ATM'!$A$2:$C$817,3,0)</f>
        <v>DISTRITO NACIONAL</v>
      </c>
      <c r="B92" s="110">
        <v>718</v>
      </c>
      <c r="C92" s="110" t="str">
        <f>VLOOKUP(B92,'[1]LISTADO ATM'!$A$2:$B$816,2,0)</f>
        <v xml:space="preserve">ATM Feria Ganadera </v>
      </c>
      <c r="D92" s="150" t="s">
        <v>2490</v>
      </c>
      <c r="E92" s="151"/>
    </row>
    <row r="93" spans="1:5" ht="17.399999999999999" x14ac:dyDescent="0.3">
      <c r="A93" s="110" t="str">
        <f>VLOOKUP(B93,'[1]LISTADO ATM'!$A$2:$C$817,3,0)</f>
        <v>DISTRITO NACIONAL</v>
      </c>
      <c r="B93" s="110">
        <v>717</v>
      </c>
      <c r="C93" s="110" t="str">
        <f>VLOOKUP(B93,'[1]LISTADO ATM'!$A$2:$B$816,2,0)</f>
        <v xml:space="preserve">ATM Oficina Los Alcarrizos </v>
      </c>
      <c r="D93" s="150" t="s">
        <v>2476</v>
      </c>
      <c r="E93" s="151"/>
    </row>
    <row r="94" spans="1:5" ht="17.399999999999999" x14ac:dyDescent="0.3">
      <c r="A94" s="110" t="str">
        <f>VLOOKUP(B94,'[1]LISTADO ATM'!$A$2:$C$817,3,0)</f>
        <v>DISTRITO NACIONAL</v>
      </c>
      <c r="B94" s="110">
        <v>823</v>
      </c>
      <c r="C94" s="110" t="str">
        <f>VLOOKUP(B94,'[1]LISTADO ATM'!$A$2:$B$816,2,0)</f>
        <v xml:space="preserve">ATM UNP El Carril (Haina) </v>
      </c>
      <c r="D94" s="150" t="s">
        <v>2498</v>
      </c>
      <c r="E94" s="151"/>
    </row>
    <row r="95" spans="1:5" ht="17.399999999999999" x14ac:dyDescent="0.3">
      <c r="A95" s="110" t="str">
        <f>VLOOKUP(B95,'[1]LISTADO ATM'!$A$2:$C$817,3,0)</f>
        <v>DISTRITO NACIONAL</v>
      </c>
      <c r="B95" s="110">
        <v>39</v>
      </c>
      <c r="C95" s="110" t="str">
        <f>VLOOKUP(B95,'[1]LISTADO ATM'!$A$2:$B$816,2,0)</f>
        <v xml:space="preserve">ATM Oficina Ovando </v>
      </c>
      <c r="D95" s="150" t="s">
        <v>2498</v>
      </c>
      <c r="E95" s="151"/>
    </row>
    <row r="96" spans="1:5" ht="17.399999999999999" x14ac:dyDescent="0.3">
      <c r="A96" s="110" t="str">
        <f>VLOOKUP(B96,'[1]LISTADO ATM'!$A$2:$C$817,3,0)</f>
        <v>NORTE</v>
      </c>
      <c r="B96" s="110">
        <v>599</v>
      </c>
      <c r="C96" s="110" t="str">
        <f>VLOOKUP(B96,'[1]LISTADO ATM'!$A$2:$B$816,2,0)</f>
        <v xml:space="preserve">ATM Oficina Plaza Internacional (Santiago) </v>
      </c>
      <c r="D96" s="150" t="s">
        <v>2498</v>
      </c>
      <c r="E96" s="151"/>
    </row>
    <row r="97" spans="1:5" ht="17.399999999999999" x14ac:dyDescent="0.3">
      <c r="A97" s="110" t="str">
        <f>VLOOKUP(B97,'[1]LISTADO ATM'!$A$2:$C$817,3,0)</f>
        <v>DISTRITO NACIONAL</v>
      </c>
      <c r="B97" s="110">
        <v>541</v>
      </c>
      <c r="C97" s="110" t="str">
        <f>VLOOKUP(B97,'[1]LISTADO ATM'!$A$2:$B$816,2,0)</f>
        <v xml:space="preserve">ATM Oficina Sambil II </v>
      </c>
      <c r="D97" s="150" t="s">
        <v>2498</v>
      </c>
      <c r="E97" s="151"/>
    </row>
    <row r="98" spans="1:5" ht="17.399999999999999" x14ac:dyDescent="0.3">
      <c r="A98" s="110" t="str">
        <f>VLOOKUP(B98,'[1]LISTADO ATM'!$A$2:$C$817,3,0)</f>
        <v>NORTE</v>
      </c>
      <c r="B98" s="110">
        <v>283</v>
      </c>
      <c r="C98" s="110" t="str">
        <f>VLOOKUP(B98,'[1]LISTADO ATM'!$A$2:$B$816,2,0)</f>
        <v xml:space="preserve">ATM Oficina Nibaje </v>
      </c>
      <c r="D98" s="150" t="s">
        <v>2476</v>
      </c>
      <c r="E98" s="151"/>
    </row>
    <row r="99" spans="1:5" ht="17.399999999999999" x14ac:dyDescent="0.3">
      <c r="A99" s="110" t="str">
        <f>VLOOKUP(B99,'[1]LISTADO ATM'!$A$2:$C$817,3,0)</f>
        <v>DISTRITO NACIONAL</v>
      </c>
      <c r="B99" s="110">
        <v>235</v>
      </c>
      <c r="C99" s="110" t="str">
        <f>VLOOKUP(B99,'[1]LISTADO ATM'!$A$2:$B$816,2,0)</f>
        <v xml:space="preserve">ATM Oficina Multicentro La Sirena San Isidro </v>
      </c>
      <c r="D99" s="150" t="s">
        <v>2476</v>
      </c>
      <c r="E99" s="151"/>
    </row>
    <row r="100" spans="1:5" ht="17.399999999999999" x14ac:dyDescent="0.3">
      <c r="A100" s="110" t="str">
        <f>VLOOKUP(B100,'[1]LISTADO ATM'!$A$2:$C$817,3,0)</f>
        <v>NORTE</v>
      </c>
      <c r="B100" s="110">
        <v>936</v>
      </c>
      <c r="C100" s="110" t="str">
        <f>VLOOKUP(B100,'[1]LISTADO ATM'!$A$2:$B$816,2,0)</f>
        <v xml:space="preserve">ATM Autobanco Oficina La Vega I </v>
      </c>
      <c r="D100" s="150" t="s">
        <v>2476</v>
      </c>
      <c r="E100" s="151"/>
    </row>
    <row r="101" spans="1:5" ht="17.399999999999999" x14ac:dyDescent="0.3">
      <c r="A101" s="110" t="str">
        <f>VLOOKUP(B101,'[1]LISTADO ATM'!$A$2:$C$817,3,0)</f>
        <v>ESTE</v>
      </c>
      <c r="B101" s="110">
        <v>427</v>
      </c>
      <c r="C101" s="110" t="str">
        <f>VLOOKUP(B101,'[1]LISTADO ATM'!$A$2:$B$816,2,0)</f>
        <v xml:space="preserve">ATM Almacenes Iberia (Hato Mayor) </v>
      </c>
      <c r="D101" s="150" t="s">
        <v>2476</v>
      </c>
      <c r="E101" s="151"/>
    </row>
    <row r="102" spans="1:5" ht="17.399999999999999" x14ac:dyDescent="0.3">
      <c r="A102" s="110" t="str">
        <f>VLOOKUP(B102,'[1]LISTADO ATM'!$A$2:$C$817,3,0)</f>
        <v>NORTE</v>
      </c>
      <c r="B102" s="110">
        <v>643</v>
      </c>
      <c r="C102" s="110" t="str">
        <f>VLOOKUP(B102,'[1]LISTADO ATM'!$A$2:$B$816,2,0)</f>
        <v xml:space="preserve">ATM Oficina Valerio </v>
      </c>
      <c r="D102" s="150" t="s">
        <v>2476</v>
      </c>
      <c r="E102" s="151"/>
    </row>
    <row r="103" spans="1:5" ht="17.399999999999999" x14ac:dyDescent="0.3">
      <c r="A103" s="110" t="e">
        <f>VLOOKUP(B103,'[1]LISTADO ATM'!$A$2:$C$817,3,0)</f>
        <v>#N/A</v>
      </c>
      <c r="B103" s="110"/>
      <c r="C103" s="110" t="e">
        <f>VLOOKUP(B103,'[1]LISTADO ATM'!$A$2:$B$816,2,0)</f>
        <v>#N/A</v>
      </c>
      <c r="D103" s="150" t="s">
        <v>2476</v>
      </c>
      <c r="E103" s="151"/>
    </row>
    <row r="104" spans="1:5" ht="17.399999999999999" x14ac:dyDescent="0.3">
      <c r="A104" s="110" t="e">
        <f>VLOOKUP(B104,'[1]LISTADO ATM'!$A$2:$C$817,3,0)</f>
        <v>#N/A</v>
      </c>
      <c r="B104" s="110"/>
      <c r="C104" s="110" t="e">
        <f>VLOOKUP(B104,'[1]LISTADO ATM'!$A$2:$B$816,2,0)</f>
        <v>#N/A</v>
      </c>
      <c r="D104" s="150" t="s">
        <v>2498</v>
      </c>
      <c r="E104" s="151"/>
    </row>
    <row r="105" spans="1:5" ht="17.399999999999999" x14ac:dyDescent="0.3">
      <c r="A105" s="110" t="e">
        <f>VLOOKUP(B105,'[1]LISTADO ATM'!$A$2:$C$817,3,0)</f>
        <v>#N/A</v>
      </c>
      <c r="B105" s="110"/>
      <c r="C105" s="110" t="e">
        <f>VLOOKUP(B105,'[1]LISTADO ATM'!$A$2:$B$816,2,0)</f>
        <v>#N/A</v>
      </c>
      <c r="D105" s="150" t="s">
        <v>2498</v>
      </c>
      <c r="E105" s="151"/>
    </row>
    <row r="106" spans="1:5" ht="17.399999999999999" x14ac:dyDescent="0.3">
      <c r="A106" s="110" t="e">
        <f>VLOOKUP(B106,'[1]LISTADO ATM'!$A$2:$C$817,3,0)</f>
        <v>#N/A</v>
      </c>
      <c r="B106" s="110"/>
      <c r="C106" s="110" t="e">
        <f>VLOOKUP(B106,'[1]LISTADO ATM'!$A$2:$B$816,2,0)</f>
        <v>#N/A</v>
      </c>
      <c r="D106" s="150" t="s">
        <v>2476</v>
      </c>
      <c r="E106" s="151"/>
    </row>
    <row r="107" spans="1:5" ht="17.399999999999999" x14ac:dyDescent="0.3">
      <c r="A107" s="110" t="e">
        <f>VLOOKUP(B107,'[1]LISTADO ATM'!$A$2:$C$817,3,0)</f>
        <v>#N/A</v>
      </c>
      <c r="B107" s="110"/>
      <c r="C107" s="110" t="e">
        <f>VLOOKUP(B107,'[1]LISTADO ATM'!$A$2:$B$816,2,0)</f>
        <v>#N/A</v>
      </c>
      <c r="D107" s="150" t="s">
        <v>2476</v>
      </c>
      <c r="E107" s="151"/>
    </row>
    <row r="108" spans="1:5" ht="17.399999999999999" x14ac:dyDescent="0.3">
      <c r="A108" s="110" t="e">
        <f>VLOOKUP(B108,'[1]LISTADO ATM'!$A$2:$C$817,3,0)</f>
        <v>#N/A</v>
      </c>
      <c r="B108" s="110"/>
      <c r="C108" s="110" t="e">
        <f>VLOOKUP(B108,'[1]LISTADO ATM'!$A$2:$B$816,2,0)</f>
        <v>#N/A</v>
      </c>
      <c r="D108" s="150" t="s">
        <v>2498</v>
      </c>
      <c r="E108" s="151"/>
    </row>
    <row r="109" spans="1:5" ht="17.399999999999999" x14ac:dyDescent="0.3">
      <c r="A109" s="110" t="e">
        <f>VLOOKUP(B109,'[1]LISTADO ATM'!$A$2:$C$817,3,0)</f>
        <v>#N/A</v>
      </c>
      <c r="B109" s="110"/>
      <c r="C109" s="110" t="e">
        <f>VLOOKUP(B109,'[1]LISTADO ATM'!$A$2:$B$816,2,0)</f>
        <v>#N/A</v>
      </c>
      <c r="D109" s="150" t="s">
        <v>2476</v>
      </c>
      <c r="E109" s="151"/>
    </row>
    <row r="110" spans="1:5" ht="17.399999999999999" x14ac:dyDescent="0.3">
      <c r="A110" s="110" t="e">
        <f>VLOOKUP(B110,'[1]LISTADO ATM'!$A$2:$C$817,3,0)</f>
        <v>#N/A</v>
      </c>
      <c r="B110" s="110"/>
      <c r="C110" s="110" t="e">
        <f>VLOOKUP(B110,'[1]LISTADO ATM'!$A$2:$B$816,2,0)</f>
        <v>#N/A</v>
      </c>
      <c r="D110" s="150" t="s">
        <v>2476</v>
      </c>
      <c r="E110" s="151"/>
    </row>
    <row r="111" spans="1:5" ht="17.399999999999999" x14ac:dyDescent="0.3">
      <c r="A111" s="110" t="e">
        <f>VLOOKUP(B111,'[1]LISTADO ATM'!$A$2:$C$817,3,0)</f>
        <v>#N/A</v>
      </c>
      <c r="B111" s="110"/>
      <c r="C111" s="110" t="e">
        <f>VLOOKUP(B111,'[1]LISTADO ATM'!$A$2:$B$816,2,0)</f>
        <v>#N/A</v>
      </c>
      <c r="D111" s="150" t="s">
        <v>2490</v>
      </c>
      <c r="E111" s="151"/>
    </row>
    <row r="112" spans="1:5" ht="17.399999999999999" x14ac:dyDescent="0.3">
      <c r="A112" s="110" t="e">
        <f>VLOOKUP(B112,'[1]LISTADO ATM'!$A$2:$C$817,3,0)</f>
        <v>#N/A</v>
      </c>
      <c r="B112" s="110"/>
      <c r="C112" s="110" t="e">
        <f>VLOOKUP(B112,'[1]LISTADO ATM'!$A$2:$B$816,2,0)</f>
        <v>#N/A</v>
      </c>
      <c r="D112" s="150" t="s">
        <v>2476</v>
      </c>
      <c r="E112" s="151"/>
    </row>
    <row r="113" spans="1:5" ht="18" thickBot="1" x14ac:dyDescent="0.35">
      <c r="A113" s="110" t="e">
        <f>VLOOKUP(B113,'[1]LISTADO ATM'!$A$2:$C$817,3,0)</f>
        <v>#N/A</v>
      </c>
      <c r="B113" s="110"/>
      <c r="C113" s="110" t="e">
        <f>VLOOKUP(B113,'[1]LISTADO ATM'!$A$2:$B$816,2,0)</f>
        <v>#N/A</v>
      </c>
      <c r="D113" s="150" t="s">
        <v>2476</v>
      </c>
      <c r="E113" s="151"/>
    </row>
    <row r="114" spans="1:5" ht="18" thickBot="1" x14ac:dyDescent="0.35">
      <c r="A114" s="106" t="s">
        <v>2428</v>
      </c>
      <c r="B114" s="127">
        <f>COUNT(B89:B113)</f>
        <v>14</v>
      </c>
      <c r="C114" s="104"/>
      <c r="D114" s="104"/>
      <c r="E114" s="105"/>
    </row>
  </sheetData>
  <mergeCells count="36">
    <mergeCell ref="D113:E113"/>
    <mergeCell ref="D108:E108"/>
    <mergeCell ref="D109:E109"/>
    <mergeCell ref="D110:E110"/>
    <mergeCell ref="D111:E111"/>
    <mergeCell ref="D112:E112"/>
    <mergeCell ref="D103:E103"/>
    <mergeCell ref="D104:E104"/>
    <mergeCell ref="D105:E105"/>
    <mergeCell ref="D106:E106"/>
    <mergeCell ref="D107:E107"/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A65:E65"/>
    <mergeCell ref="A84:B84"/>
    <mergeCell ref="A85:B85"/>
    <mergeCell ref="A87:E87"/>
    <mergeCell ref="D92:E92"/>
    <mergeCell ref="D88:E88"/>
    <mergeCell ref="D89:E89"/>
    <mergeCell ref="D90:E90"/>
    <mergeCell ref="D91:E91"/>
    <mergeCell ref="A47:E47"/>
    <mergeCell ref="A1:E1"/>
    <mergeCell ref="A2:E2"/>
    <mergeCell ref="A3:E3"/>
    <mergeCell ref="A8:E8"/>
    <mergeCell ref="C45:E45"/>
  </mergeCells>
  <phoneticPr fontId="47" type="noConversion"/>
  <conditionalFormatting sqref="B92">
    <cfRule type="duplicateValues" dxfId="219" priority="135"/>
    <cfRule type="duplicateValues" dxfId="218" priority="136"/>
    <cfRule type="duplicateValues" dxfId="217" priority="137"/>
  </conditionalFormatting>
  <conditionalFormatting sqref="B92">
    <cfRule type="duplicateValues" dxfId="216" priority="134"/>
  </conditionalFormatting>
  <conditionalFormatting sqref="E92">
    <cfRule type="duplicateValues" dxfId="215" priority="133"/>
  </conditionalFormatting>
  <conditionalFormatting sqref="E104">
    <cfRule type="duplicateValues" dxfId="214" priority="132"/>
  </conditionalFormatting>
  <conditionalFormatting sqref="E104">
    <cfRule type="duplicateValues" dxfId="213" priority="131"/>
  </conditionalFormatting>
  <conditionalFormatting sqref="B12">
    <cfRule type="duplicateValues" dxfId="212" priority="128"/>
    <cfRule type="duplicateValues" dxfId="211" priority="129"/>
    <cfRule type="duplicateValues" dxfId="210" priority="130"/>
  </conditionalFormatting>
  <conditionalFormatting sqref="B12">
    <cfRule type="duplicateValues" dxfId="209" priority="127"/>
  </conditionalFormatting>
  <conditionalFormatting sqref="E11">
    <cfRule type="duplicateValues" dxfId="208" priority="126"/>
  </conditionalFormatting>
  <conditionalFormatting sqref="E12">
    <cfRule type="duplicateValues" dxfId="207" priority="125"/>
  </conditionalFormatting>
  <conditionalFormatting sqref="E13">
    <cfRule type="duplicateValues" dxfId="206" priority="124"/>
  </conditionalFormatting>
  <conditionalFormatting sqref="E14">
    <cfRule type="duplicateValues" dxfId="205" priority="123"/>
  </conditionalFormatting>
  <conditionalFormatting sqref="E15">
    <cfRule type="duplicateValues" dxfId="204" priority="122"/>
  </conditionalFormatting>
  <conditionalFormatting sqref="E68">
    <cfRule type="duplicateValues" dxfId="203" priority="121"/>
  </conditionalFormatting>
  <conditionalFormatting sqref="E68">
    <cfRule type="duplicateValues" dxfId="202" priority="120"/>
  </conditionalFormatting>
  <conditionalFormatting sqref="E105">
    <cfRule type="duplicateValues" dxfId="201" priority="119"/>
  </conditionalFormatting>
  <conditionalFormatting sqref="E105">
    <cfRule type="duplicateValues" dxfId="200" priority="118"/>
  </conditionalFormatting>
  <conditionalFormatting sqref="E94">
    <cfRule type="duplicateValues" dxfId="199" priority="117"/>
  </conditionalFormatting>
  <conditionalFormatting sqref="E94">
    <cfRule type="duplicateValues" dxfId="198" priority="116"/>
  </conditionalFormatting>
  <conditionalFormatting sqref="E19">
    <cfRule type="duplicateValues" dxfId="197" priority="115"/>
  </conditionalFormatting>
  <conditionalFormatting sqref="B24:B25">
    <cfRule type="duplicateValues" dxfId="196" priority="111"/>
    <cfRule type="duplicateValues" dxfId="195" priority="112"/>
    <cfRule type="duplicateValues" dxfId="194" priority="113"/>
  </conditionalFormatting>
  <conditionalFormatting sqref="B24:B25">
    <cfRule type="duplicateValues" dxfId="193" priority="114"/>
  </conditionalFormatting>
  <conditionalFormatting sqref="E24:E25">
    <cfRule type="duplicateValues" dxfId="192" priority="110"/>
  </conditionalFormatting>
  <conditionalFormatting sqref="E26:E29">
    <cfRule type="duplicateValues" dxfId="191" priority="109"/>
  </conditionalFormatting>
  <conditionalFormatting sqref="E30:E32">
    <cfRule type="duplicateValues" dxfId="190" priority="108"/>
  </conditionalFormatting>
  <conditionalFormatting sqref="E33">
    <cfRule type="duplicateValues" dxfId="189" priority="107"/>
  </conditionalFormatting>
  <conditionalFormatting sqref="E36 E39 E41">
    <cfRule type="duplicateValues" dxfId="188" priority="106"/>
  </conditionalFormatting>
  <conditionalFormatting sqref="E42">
    <cfRule type="duplicateValues" dxfId="187" priority="105"/>
  </conditionalFormatting>
  <conditionalFormatting sqref="E95">
    <cfRule type="duplicateValues" dxfId="186" priority="104"/>
  </conditionalFormatting>
  <conditionalFormatting sqref="E95">
    <cfRule type="duplicateValues" dxfId="185" priority="103"/>
  </conditionalFormatting>
  <conditionalFormatting sqref="E96">
    <cfRule type="duplicateValues" dxfId="184" priority="102"/>
  </conditionalFormatting>
  <conditionalFormatting sqref="E96">
    <cfRule type="duplicateValues" dxfId="183" priority="101"/>
  </conditionalFormatting>
  <conditionalFormatting sqref="E108">
    <cfRule type="duplicateValues" dxfId="182" priority="100"/>
  </conditionalFormatting>
  <conditionalFormatting sqref="E97">
    <cfRule type="duplicateValues" dxfId="181" priority="99"/>
  </conditionalFormatting>
  <conditionalFormatting sqref="E97">
    <cfRule type="duplicateValues" dxfId="180" priority="98"/>
  </conditionalFormatting>
  <conditionalFormatting sqref="B52:B53 B34:B35">
    <cfRule type="duplicateValues" dxfId="179" priority="138"/>
    <cfRule type="duplicateValues" dxfId="178" priority="139"/>
    <cfRule type="duplicateValues" dxfId="177" priority="140"/>
  </conditionalFormatting>
  <conditionalFormatting sqref="B52:B53 B34:B35">
    <cfRule type="duplicateValues" dxfId="176" priority="141"/>
  </conditionalFormatting>
  <conditionalFormatting sqref="E52:E53 E34:E35">
    <cfRule type="duplicateValues" dxfId="175" priority="142"/>
  </conditionalFormatting>
  <conditionalFormatting sqref="E10:E33 E39 E36 E41:E42">
    <cfRule type="duplicateValues" dxfId="174" priority="143"/>
  </conditionalFormatting>
  <conditionalFormatting sqref="E93">
    <cfRule type="duplicateValues" dxfId="173" priority="144"/>
  </conditionalFormatting>
  <conditionalFormatting sqref="E103">
    <cfRule type="duplicateValues" dxfId="172" priority="96"/>
  </conditionalFormatting>
  <conditionalFormatting sqref="E103">
    <cfRule type="duplicateValues" dxfId="171" priority="97"/>
  </conditionalFormatting>
  <conditionalFormatting sqref="B49:B53 B1:B8 B10:B42 B114 B89:B97 B104:B105 B108:B109 B62:B65 B67:B70 B76:B77 B45:B47 B81:B87">
    <cfRule type="duplicateValues" dxfId="170" priority="145"/>
  </conditionalFormatting>
  <conditionalFormatting sqref="B114 B1:B8 B49:B53 B10:B42 B62:B65 B67:B70 B76:B77 B45:B47 B81:B97 B104:B105 B108:B109">
    <cfRule type="duplicateValues" dxfId="169" priority="146"/>
  </conditionalFormatting>
  <conditionalFormatting sqref="E111">
    <cfRule type="duplicateValues" dxfId="168" priority="95"/>
  </conditionalFormatting>
  <conditionalFormatting sqref="E111">
    <cfRule type="duplicateValues" dxfId="167" priority="94"/>
  </conditionalFormatting>
  <conditionalFormatting sqref="E107">
    <cfRule type="duplicateValues" dxfId="166" priority="92"/>
  </conditionalFormatting>
  <conditionalFormatting sqref="E107">
    <cfRule type="duplicateValues" dxfId="165" priority="93"/>
  </conditionalFormatting>
  <conditionalFormatting sqref="E98">
    <cfRule type="duplicateValues" dxfId="164" priority="90"/>
  </conditionalFormatting>
  <conditionalFormatting sqref="E98">
    <cfRule type="duplicateValues" dxfId="163" priority="91"/>
  </conditionalFormatting>
  <conditionalFormatting sqref="B114 B1:B42 B45:B53 B62:B70 B76:B77 B81:B99 B103:B105 B107:B109 B111">
    <cfRule type="duplicateValues" dxfId="162" priority="85"/>
    <cfRule type="duplicateValues" dxfId="161" priority="88"/>
    <cfRule type="duplicateValues" dxfId="160" priority="89"/>
  </conditionalFormatting>
  <conditionalFormatting sqref="E99">
    <cfRule type="duplicateValues" dxfId="159" priority="86"/>
  </conditionalFormatting>
  <conditionalFormatting sqref="E99">
    <cfRule type="duplicateValues" dxfId="158" priority="87"/>
  </conditionalFormatting>
  <conditionalFormatting sqref="E108">
    <cfRule type="duplicateValues" dxfId="157" priority="147"/>
  </conditionalFormatting>
  <conditionalFormatting sqref="B104:B105 B93:B97 B108">
    <cfRule type="duplicateValues" dxfId="156" priority="148"/>
    <cfRule type="duplicateValues" dxfId="155" priority="149"/>
    <cfRule type="duplicateValues" dxfId="154" priority="150"/>
  </conditionalFormatting>
  <conditionalFormatting sqref="B104:B105 B93:B97 B108">
    <cfRule type="duplicateValues" dxfId="153" priority="151"/>
  </conditionalFormatting>
  <conditionalFormatting sqref="B103 B111 B98:B99 B107">
    <cfRule type="duplicateValues" dxfId="152" priority="152"/>
  </conditionalFormatting>
  <conditionalFormatting sqref="B103 B111 B98:B99 B107">
    <cfRule type="duplicateValues" dxfId="151" priority="153"/>
    <cfRule type="duplicateValues" dxfId="150" priority="154"/>
    <cfRule type="duplicateValues" dxfId="149" priority="155"/>
  </conditionalFormatting>
  <conditionalFormatting sqref="E54:E56 E58:E61">
    <cfRule type="duplicateValues" dxfId="148" priority="78"/>
  </conditionalFormatting>
  <conditionalFormatting sqref="E60 E54:E56">
    <cfRule type="duplicateValues" dxfId="147" priority="77"/>
  </conditionalFormatting>
  <conditionalFormatting sqref="B54">
    <cfRule type="duplicateValues" dxfId="146" priority="79"/>
  </conditionalFormatting>
  <conditionalFormatting sqref="B54">
    <cfRule type="duplicateValues" dxfId="145" priority="80"/>
    <cfRule type="duplicateValues" dxfId="144" priority="81"/>
    <cfRule type="duplicateValues" dxfId="143" priority="82"/>
  </conditionalFormatting>
  <conditionalFormatting sqref="B54">
    <cfRule type="duplicateValues" dxfId="142" priority="83"/>
  </conditionalFormatting>
  <conditionalFormatting sqref="B54">
    <cfRule type="duplicateValues" dxfId="141" priority="84"/>
  </conditionalFormatting>
  <conditionalFormatting sqref="B54">
    <cfRule type="duplicateValues" dxfId="140" priority="74"/>
    <cfRule type="duplicateValues" dxfId="139" priority="75"/>
    <cfRule type="duplicateValues" dxfId="138" priority="76"/>
  </conditionalFormatting>
  <conditionalFormatting sqref="E114 E1:E8 E49:E53 E10:E42 E62:E67 E109 E45:E47 E69:E93">
    <cfRule type="duplicateValues" dxfId="137" priority="156"/>
  </conditionalFormatting>
  <conditionalFormatting sqref="B43">
    <cfRule type="duplicateValues" dxfId="136" priority="66"/>
  </conditionalFormatting>
  <conditionalFormatting sqref="B43">
    <cfRule type="duplicateValues" dxfId="135" priority="67"/>
    <cfRule type="duplicateValues" dxfId="134" priority="68"/>
    <cfRule type="duplicateValues" dxfId="133" priority="69"/>
  </conditionalFormatting>
  <conditionalFormatting sqref="B43">
    <cfRule type="duplicateValues" dxfId="132" priority="70"/>
  </conditionalFormatting>
  <conditionalFormatting sqref="B43">
    <cfRule type="duplicateValues" dxfId="131" priority="71"/>
  </conditionalFormatting>
  <conditionalFormatting sqref="B43">
    <cfRule type="duplicateValues" dxfId="130" priority="63"/>
    <cfRule type="duplicateValues" dxfId="129" priority="64"/>
    <cfRule type="duplicateValues" dxfId="128" priority="65"/>
  </conditionalFormatting>
  <conditionalFormatting sqref="E43">
    <cfRule type="duplicateValues" dxfId="127" priority="72"/>
  </conditionalFormatting>
  <conditionalFormatting sqref="E43">
    <cfRule type="duplicateValues" dxfId="126" priority="73"/>
  </conditionalFormatting>
  <conditionalFormatting sqref="B100">
    <cfRule type="duplicateValues" dxfId="125" priority="54"/>
    <cfRule type="duplicateValues" dxfId="124" priority="57"/>
    <cfRule type="duplicateValues" dxfId="123" priority="58"/>
  </conditionalFormatting>
  <conditionalFormatting sqref="E100">
    <cfRule type="duplicateValues" dxfId="122" priority="55"/>
  </conditionalFormatting>
  <conditionalFormatting sqref="E100">
    <cfRule type="duplicateValues" dxfId="121" priority="56"/>
  </conditionalFormatting>
  <conditionalFormatting sqref="B100">
    <cfRule type="duplicateValues" dxfId="120" priority="59"/>
  </conditionalFormatting>
  <conditionalFormatting sqref="B100">
    <cfRule type="duplicateValues" dxfId="119" priority="60"/>
    <cfRule type="duplicateValues" dxfId="118" priority="61"/>
    <cfRule type="duplicateValues" dxfId="117" priority="62"/>
  </conditionalFormatting>
  <conditionalFormatting sqref="B71:B75 B78:B80">
    <cfRule type="duplicateValues" dxfId="116" priority="53"/>
  </conditionalFormatting>
  <conditionalFormatting sqref="B71:B75 B78:B80">
    <cfRule type="duplicateValues" dxfId="115" priority="50"/>
    <cfRule type="duplicateValues" dxfId="114" priority="51"/>
    <cfRule type="duplicateValues" dxfId="113" priority="52"/>
  </conditionalFormatting>
  <conditionalFormatting sqref="B114 B1:B43 B103:B105 B111 B45:B54 B62:B100 B107:B109">
    <cfRule type="duplicateValues" dxfId="112" priority="49"/>
  </conditionalFormatting>
  <conditionalFormatting sqref="B113">
    <cfRule type="duplicateValues" dxfId="111" priority="42"/>
    <cfRule type="duplicateValues" dxfId="110" priority="43"/>
    <cfRule type="duplicateValues" dxfId="109" priority="44"/>
  </conditionalFormatting>
  <conditionalFormatting sqref="B113">
    <cfRule type="duplicateValues" dxfId="108" priority="45"/>
  </conditionalFormatting>
  <conditionalFormatting sqref="B113">
    <cfRule type="duplicateValues" dxfId="107" priority="46"/>
    <cfRule type="duplicateValues" dxfId="106" priority="47"/>
    <cfRule type="duplicateValues" dxfId="105" priority="48"/>
  </conditionalFormatting>
  <conditionalFormatting sqref="B113">
    <cfRule type="duplicateValues" dxfId="104" priority="41"/>
  </conditionalFormatting>
  <conditionalFormatting sqref="B101:B102 B110 B112 B106">
    <cfRule type="duplicateValues" dxfId="103" priority="37"/>
    <cfRule type="duplicateValues" dxfId="102" priority="38"/>
    <cfRule type="duplicateValues" dxfId="101" priority="39"/>
  </conditionalFormatting>
  <conditionalFormatting sqref="B101:B102 B110 B112 B106">
    <cfRule type="duplicateValues" dxfId="100" priority="40"/>
  </conditionalFormatting>
  <conditionalFormatting sqref="E101:E102 E110 E112:E113 E106">
    <cfRule type="duplicateValues" dxfId="99" priority="36"/>
  </conditionalFormatting>
  <conditionalFormatting sqref="B55:B56 B58:B61">
    <cfRule type="duplicateValues" dxfId="98" priority="31"/>
  </conditionalFormatting>
  <conditionalFormatting sqref="B55:B56 B60">
    <cfRule type="duplicateValues" dxfId="97" priority="32"/>
  </conditionalFormatting>
  <conditionalFormatting sqref="B55:B56 B58:B61">
    <cfRule type="duplicateValues" dxfId="96" priority="28"/>
    <cfRule type="duplicateValues" dxfId="95" priority="29"/>
    <cfRule type="duplicateValues" dxfId="94" priority="30"/>
  </conditionalFormatting>
  <conditionalFormatting sqref="B55:B56 B60">
    <cfRule type="duplicateValues" dxfId="93" priority="33"/>
    <cfRule type="duplicateValues" dxfId="92" priority="34"/>
    <cfRule type="duplicateValues" dxfId="91" priority="35"/>
  </conditionalFormatting>
  <conditionalFormatting sqref="B114 B1:B8 B49:B51 B89:B91 B109 B62:B65 B10:B42 B67:B70 B76:B77 B45:B47 B81:B87">
    <cfRule type="duplicateValues" dxfId="90" priority="157"/>
  </conditionalFormatting>
  <conditionalFormatting sqref="B114 B1:B8 B49:B51 B89:B91 B109 B62:B65 B10:B42 B67:B70 B76:B77 B45:B47 B81:B87">
    <cfRule type="duplicateValues" dxfId="89" priority="158"/>
    <cfRule type="duplicateValues" dxfId="88" priority="159"/>
    <cfRule type="duplicateValues" dxfId="87" priority="160"/>
  </conditionalFormatting>
  <conditionalFormatting sqref="E114 E1:E8 E45:E47 E49:E51 E62:E67 E40 E37:E38 E109 E69:E91">
    <cfRule type="duplicateValues" dxfId="86" priority="161"/>
  </conditionalFormatting>
  <conditionalFormatting sqref="B1:B43 B45:B56 B58:B114">
    <cfRule type="duplicateValues" dxfId="85" priority="27"/>
  </conditionalFormatting>
  <conditionalFormatting sqref="B57">
    <cfRule type="duplicateValues" dxfId="84" priority="19"/>
  </conditionalFormatting>
  <conditionalFormatting sqref="B57">
    <cfRule type="duplicateValues" dxfId="83" priority="20"/>
  </conditionalFormatting>
  <conditionalFormatting sqref="B57">
    <cfRule type="duplicateValues" dxfId="82" priority="16"/>
    <cfRule type="duplicateValues" dxfId="81" priority="17"/>
    <cfRule type="duplicateValues" dxfId="80" priority="18"/>
  </conditionalFormatting>
  <conditionalFormatting sqref="E57">
    <cfRule type="duplicateValues" dxfId="79" priority="21"/>
  </conditionalFormatting>
  <conditionalFormatting sqref="B57">
    <cfRule type="duplicateValues" dxfId="78" priority="15"/>
  </conditionalFormatting>
  <conditionalFormatting sqref="B57">
    <cfRule type="duplicateValues" dxfId="77" priority="22"/>
  </conditionalFormatting>
  <conditionalFormatting sqref="B57">
    <cfRule type="duplicateValues" dxfId="76" priority="23"/>
    <cfRule type="duplicateValues" dxfId="75" priority="24"/>
    <cfRule type="duplicateValues" dxfId="74" priority="25"/>
  </conditionalFormatting>
  <conditionalFormatting sqref="E57">
    <cfRule type="duplicateValues" dxfId="73" priority="26"/>
  </conditionalFormatting>
  <conditionalFormatting sqref="B57">
    <cfRule type="duplicateValues" dxfId="72" priority="14"/>
  </conditionalFormatting>
  <conditionalFormatting sqref="B44">
    <cfRule type="duplicateValues" dxfId="71" priority="6"/>
  </conditionalFormatting>
  <conditionalFormatting sqref="B44">
    <cfRule type="duplicateValues" dxfId="70" priority="7"/>
  </conditionalFormatting>
  <conditionalFormatting sqref="B44">
    <cfRule type="duplicateValues" dxfId="69" priority="3"/>
    <cfRule type="duplicateValues" dxfId="68" priority="4"/>
    <cfRule type="duplicateValues" dxfId="67" priority="5"/>
  </conditionalFormatting>
  <conditionalFormatting sqref="E44">
    <cfRule type="duplicateValues" dxfId="66" priority="8"/>
  </conditionalFormatting>
  <conditionalFormatting sqref="B44">
    <cfRule type="duplicateValues" dxfId="65" priority="2"/>
  </conditionalFormatting>
  <conditionalFormatting sqref="B44">
    <cfRule type="duplicateValues" dxfId="64" priority="9"/>
  </conditionalFormatting>
  <conditionalFormatting sqref="B44">
    <cfRule type="duplicateValues" dxfId="63" priority="10"/>
    <cfRule type="duplicateValues" dxfId="62" priority="11"/>
    <cfRule type="duplicateValues" dxfId="61" priority="12"/>
  </conditionalFormatting>
  <conditionalFormatting sqref="E44">
    <cfRule type="duplicateValues" dxfId="60" priority="13"/>
  </conditionalFormatting>
  <conditionalFormatting sqref="B44">
    <cfRule type="duplicateValues" dxfId="5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2487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08">
        <v>581</v>
      </c>
      <c r="B430" s="108" t="s">
        <v>1606</v>
      </c>
      <c r="C430" s="108" t="s">
        <v>1275</v>
      </c>
    </row>
    <row r="431" spans="1:3" x14ac:dyDescent="0.3">
      <c r="A431" s="40">
        <v>582</v>
      </c>
      <c r="B431" s="40" t="s">
        <v>2491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4" t="s">
        <v>2437</v>
      </c>
      <c r="B1" s="155"/>
      <c r="C1" s="155"/>
      <c r="D1" s="155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54" t="s">
        <v>2447</v>
      </c>
      <c r="B25" s="155"/>
      <c r="C25" s="155"/>
      <c r="D25" s="155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55">
        <v>335756590</v>
      </c>
      <c r="B27" s="55">
        <v>720</v>
      </c>
      <c r="C27" s="68" t="s">
        <v>2492</v>
      </c>
      <c r="D27" s="68" t="s">
        <v>2493</v>
      </c>
    </row>
    <row r="28" spans="1:4" ht="15.6" x14ac:dyDescent="0.3">
      <c r="A28" s="55">
        <v>335756603</v>
      </c>
      <c r="B28" s="55">
        <v>822</v>
      </c>
      <c r="C28" s="68" t="s">
        <v>2492</v>
      </c>
      <c r="D28" s="68" t="s">
        <v>2493</v>
      </c>
    </row>
    <row r="29" spans="1:4" ht="15.6" x14ac:dyDescent="0.3">
      <c r="A29" s="55">
        <v>335756614</v>
      </c>
      <c r="B29" s="55">
        <v>137</v>
      </c>
      <c r="C29" s="68" t="s">
        <v>2492</v>
      </c>
      <c r="D29" s="68" t="s">
        <v>2493</v>
      </c>
    </row>
    <row r="30" spans="1:4" ht="15.6" x14ac:dyDescent="0.3">
      <c r="A30" s="55">
        <v>335756621</v>
      </c>
      <c r="B30" s="55">
        <v>175</v>
      </c>
      <c r="C30" s="68" t="s">
        <v>2492</v>
      </c>
      <c r="D30" s="68" t="s">
        <v>2493</v>
      </c>
    </row>
    <row r="31" spans="1:4" ht="15.6" x14ac:dyDescent="0.3">
      <c r="A31" s="55">
        <v>335756627</v>
      </c>
      <c r="B31" s="55">
        <v>378</v>
      </c>
      <c r="C31" s="68" t="s">
        <v>2492</v>
      </c>
      <c r="D31" s="68" t="s">
        <v>2493</v>
      </c>
    </row>
    <row r="32" spans="1:4" s="69" customFormat="1" ht="15.6" x14ac:dyDescent="0.3">
      <c r="A32" s="55">
        <v>335757579</v>
      </c>
      <c r="B32" s="55">
        <v>801</v>
      </c>
      <c r="C32" s="68" t="s">
        <v>2492</v>
      </c>
      <c r="D32" s="68" t="s">
        <v>2493</v>
      </c>
    </row>
    <row r="33" spans="1:4" s="69" customFormat="1" ht="15.6" x14ac:dyDescent="0.3">
      <c r="A33" s="55">
        <v>335757580</v>
      </c>
      <c r="B33" s="55">
        <v>642</v>
      </c>
      <c r="C33" s="68" t="s">
        <v>2492</v>
      </c>
      <c r="D33" s="68" t="s">
        <v>2493</v>
      </c>
    </row>
    <row r="34" spans="1:4" s="69" customFormat="1" ht="15.6" x14ac:dyDescent="0.3">
      <c r="A34" s="55">
        <v>335757581</v>
      </c>
      <c r="B34" s="55">
        <v>438</v>
      </c>
      <c r="C34" s="68" t="s">
        <v>2492</v>
      </c>
      <c r="D34" s="68" t="s">
        <v>2493</v>
      </c>
    </row>
    <row r="35" spans="1:4" s="69" customFormat="1" ht="15.6" x14ac:dyDescent="0.3">
      <c r="A35" s="55">
        <v>335757582</v>
      </c>
      <c r="B35" s="55">
        <v>461</v>
      </c>
      <c r="C35" s="68" t="s">
        <v>2492</v>
      </c>
      <c r="D35" s="68" t="s">
        <v>2493</v>
      </c>
    </row>
    <row r="36" spans="1:4" s="69" customFormat="1" ht="15.6" x14ac:dyDescent="0.3">
      <c r="A36" s="55">
        <v>335757584</v>
      </c>
      <c r="B36" s="55">
        <v>568</v>
      </c>
      <c r="C36" s="68" t="s">
        <v>2492</v>
      </c>
      <c r="D36" s="68" t="s">
        <v>2493</v>
      </c>
    </row>
    <row r="37" spans="1:4" s="69" customFormat="1" ht="15.6" x14ac:dyDescent="0.3">
      <c r="A37" s="55">
        <v>335757585</v>
      </c>
      <c r="B37" s="55">
        <v>552</v>
      </c>
      <c r="C37" s="68" t="s">
        <v>2492</v>
      </c>
      <c r="D37" s="68" t="s">
        <v>2493</v>
      </c>
    </row>
    <row r="38" spans="1:4" s="69" customFormat="1" ht="15.6" x14ac:dyDescent="0.3">
      <c r="A38" s="55">
        <v>335757586</v>
      </c>
      <c r="B38" s="55">
        <v>495</v>
      </c>
      <c r="C38" s="68" t="s">
        <v>2492</v>
      </c>
      <c r="D38" s="68" t="s">
        <v>2493</v>
      </c>
    </row>
    <row r="39" spans="1:4" s="71" customFormat="1" ht="15.6" x14ac:dyDescent="0.3">
      <c r="A39" s="55">
        <v>335757587</v>
      </c>
      <c r="B39" s="55">
        <v>396</v>
      </c>
      <c r="C39" s="68" t="s">
        <v>2492</v>
      </c>
      <c r="D39" s="68" t="s">
        <v>2493</v>
      </c>
    </row>
    <row r="40" spans="1:4" s="71" customFormat="1" ht="15.6" x14ac:dyDescent="0.3">
      <c r="A40" s="55">
        <v>335757588</v>
      </c>
      <c r="B40" s="55">
        <v>703</v>
      </c>
      <c r="C40" s="68" t="s">
        <v>2492</v>
      </c>
      <c r="D40" s="68" t="s">
        <v>2493</v>
      </c>
    </row>
    <row r="41" spans="1:4" s="71" customFormat="1" ht="15.6" x14ac:dyDescent="0.3">
      <c r="A41" s="55">
        <v>335757589</v>
      </c>
      <c r="B41" s="55">
        <v>136</v>
      </c>
      <c r="C41" s="68" t="s">
        <v>2492</v>
      </c>
      <c r="D41" s="68" t="s">
        <v>2493</v>
      </c>
    </row>
    <row r="42" spans="1:4" s="71" customFormat="1" ht="15.6" x14ac:dyDescent="0.3">
      <c r="A42" s="55">
        <v>335757538</v>
      </c>
      <c r="B42" s="55">
        <v>954</v>
      </c>
      <c r="C42" s="68" t="s">
        <v>2492</v>
      </c>
      <c r="D42" s="68" t="s">
        <v>2493</v>
      </c>
    </row>
    <row r="43" spans="1:4" s="71" customFormat="1" ht="15.6" x14ac:dyDescent="0.3">
      <c r="A43" s="55">
        <v>335757569</v>
      </c>
      <c r="B43" s="55">
        <v>276</v>
      </c>
      <c r="C43" s="68" t="s">
        <v>2492</v>
      </c>
      <c r="D43" s="68" t="s">
        <v>2493</v>
      </c>
    </row>
    <row r="44" spans="1:4" s="71" customFormat="1" ht="15.6" x14ac:dyDescent="0.3">
      <c r="A44" s="55">
        <v>335757542</v>
      </c>
      <c r="B44" s="55">
        <v>98</v>
      </c>
      <c r="C44" s="68" t="s">
        <v>2492</v>
      </c>
      <c r="D44" s="68" t="s">
        <v>2493</v>
      </c>
    </row>
    <row r="45" spans="1:4" s="71" customFormat="1" ht="15.6" x14ac:dyDescent="0.3">
      <c r="A45" s="55">
        <v>335757555</v>
      </c>
      <c r="B45" s="55">
        <v>85</v>
      </c>
      <c r="C45" s="68" t="s">
        <v>2492</v>
      </c>
      <c r="D45" s="68" t="s">
        <v>2493</v>
      </c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19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19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>
        <f>D49/D48</f>
        <v>1</v>
      </c>
    </row>
    <row r="52" spans="1:4" ht="15" thickBot="1" x14ac:dyDescent="0.35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58" priority="119152"/>
  </conditionalFormatting>
  <conditionalFormatting sqref="A7:A11">
    <cfRule type="duplicateValues" dxfId="57" priority="119156"/>
    <cfRule type="duplicateValues" dxfId="56" priority="119157"/>
  </conditionalFormatting>
  <conditionalFormatting sqref="A7:A11">
    <cfRule type="duplicateValues" dxfId="55" priority="119160"/>
    <cfRule type="duplicateValues" dxfId="54" priority="119161"/>
  </conditionalFormatting>
  <conditionalFormatting sqref="B37:B39">
    <cfRule type="duplicateValues" dxfId="53" priority="219"/>
    <cfRule type="duplicateValues" dxfId="52" priority="220"/>
  </conditionalFormatting>
  <conditionalFormatting sqref="B37:B39">
    <cfRule type="duplicateValues" dxfId="51" priority="218"/>
  </conditionalFormatting>
  <conditionalFormatting sqref="B37:B39">
    <cfRule type="duplicateValues" dxfId="50" priority="217"/>
  </conditionalFormatting>
  <conditionalFormatting sqref="B37:B39">
    <cfRule type="duplicateValues" dxfId="49" priority="215"/>
    <cfRule type="duplicateValues" dxfId="48" priority="216"/>
  </conditionalFormatting>
  <conditionalFormatting sqref="B3">
    <cfRule type="duplicateValues" dxfId="47" priority="193"/>
    <cfRule type="duplicateValues" dxfId="46" priority="194"/>
  </conditionalFormatting>
  <conditionalFormatting sqref="B3">
    <cfRule type="duplicateValues" dxfId="45" priority="192"/>
  </conditionalFormatting>
  <conditionalFormatting sqref="B3">
    <cfRule type="duplicateValues" dxfId="44" priority="191"/>
  </conditionalFormatting>
  <conditionalFormatting sqref="B3">
    <cfRule type="duplicateValues" dxfId="43" priority="189"/>
    <cfRule type="duplicateValues" dxfId="42" priority="190"/>
  </conditionalFormatting>
  <conditionalFormatting sqref="A4:A6">
    <cfRule type="duplicateValues" dxfId="41" priority="188"/>
  </conditionalFormatting>
  <conditionalFormatting sqref="A4:A6">
    <cfRule type="duplicateValues" dxfId="40" priority="186"/>
    <cfRule type="duplicateValues" dxfId="39" priority="187"/>
  </conditionalFormatting>
  <conditionalFormatting sqref="A4:A6">
    <cfRule type="duplicateValues" dxfId="38" priority="184"/>
    <cfRule type="duplicateValues" dxfId="37" priority="185"/>
  </conditionalFormatting>
  <conditionalFormatting sqref="A3:A6">
    <cfRule type="duplicateValues" dxfId="36" priority="165"/>
  </conditionalFormatting>
  <conditionalFormatting sqref="A3:A6">
    <cfRule type="duplicateValues" dxfId="35" priority="163"/>
    <cfRule type="duplicateValues" dxfId="34" priority="164"/>
  </conditionalFormatting>
  <conditionalFormatting sqref="A3:A6">
    <cfRule type="duplicateValues" dxfId="33" priority="161"/>
    <cfRule type="duplicateValues" dxfId="32" priority="162"/>
  </conditionalFormatting>
  <conditionalFormatting sqref="B4:B6">
    <cfRule type="duplicateValues" dxfId="31" priority="158"/>
    <cfRule type="duplicateValues" dxfId="30" priority="159"/>
  </conditionalFormatting>
  <conditionalFormatting sqref="B4:B6">
    <cfRule type="duplicateValues" dxfId="29" priority="157"/>
  </conditionalFormatting>
  <conditionalFormatting sqref="B4:B6">
    <cfRule type="duplicateValues" dxfId="28" priority="156"/>
  </conditionalFormatting>
  <conditionalFormatting sqref="B4:B6">
    <cfRule type="duplicateValues" dxfId="27" priority="154"/>
    <cfRule type="duplicateValues" dxfId="2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115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96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95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95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94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93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54.5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53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53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59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7.399999999999999" x14ac:dyDescent="0.3">
      <c r="A13" s="74" t="str">
        <f t="shared" ca="1" si="0"/>
        <v>12.15079861111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3" t="s">
        <v>2494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5" priority="51"/>
  </conditionalFormatting>
  <conditionalFormatting sqref="E9:E1048576 E1:E2">
    <cfRule type="duplicateValues" dxfId="24" priority="99232"/>
  </conditionalFormatting>
  <conditionalFormatting sqref="E4">
    <cfRule type="duplicateValues" dxfId="23" priority="44"/>
  </conditionalFormatting>
  <conditionalFormatting sqref="E5:E8">
    <cfRule type="duplicateValues" dxfId="22" priority="42"/>
  </conditionalFormatting>
  <conditionalFormatting sqref="B12">
    <cfRule type="duplicateValues" dxfId="21" priority="16"/>
    <cfRule type="duplicateValues" dxfId="20" priority="17"/>
    <cfRule type="duplicateValues" dxfId="19" priority="18"/>
  </conditionalFormatting>
  <conditionalFormatting sqref="B12">
    <cfRule type="duplicateValues" dxfId="18" priority="15"/>
  </conditionalFormatting>
  <conditionalFormatting sqref="B12">
    <cfRule type="duplicateValues" dxfId="17" priority="13"/>
    <cfRule type="duplicateValues" dxfId="16" priority="14"/>
  </conditionalFormatting>
  <conditionalFormatting sqref="B12">
    <cfRule type="duplicateValues" dxfId="15" priority="10"/>
    <cfRule type="duplicateValues" dxfId="14" priority="11"/>
    <cfRule type="duplicateValues" dxfId="13" priority="12"/>
  </conditionalFormatting>
  <conditionalFormatting sqref="B12">
    <cfRule type="duplicateValues" dxfId="12" priority="9"/>
  </conditionalFormatting>
  <conditionalFormatting sqref="B12">
    <cfRule type="duplicateValues" dxfId="11" priority="7"/>
    <cfRule type="duplicateValues" dxfId="10" priority="8"/>
  </conditionalFormatting>
  <conditionalFormatting sqref="B12">
    <cfRule type="duplicateValues" dxfId="9" priority="6"/>
  </conditionalFormatting>
  <conditionalFormatting sqref="B12">
    <cfRule type="duplicateValues" dxfId="8" priority="3"/>
    <cfRule type="duplicateValues" dxfId="7" priority="4"/>
    <cfRule type="duplicateValues" dxfId="6" priority="5"/>
  </conditionalFormatting>
  <conditionalFormatting sqref="B12">
    <cfRule type="duplicateValues" dxfId="5" priority="2"/>
  </conditionalFormatting>
  <conditionalFormatting sqref="B12">
    <cfRule type="duplicateValues" dxfId="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2021-01-12T11:56:58Z</dcterms:modified>
</cp:coreProperties>
</file>