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3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44" i="1" l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44" i="1"/>
  <c r="A143" i="1"/>
  <c r="A142" i="1"/>
  <c r="A141" i="1"/>
  <c r="A140" i="1"/>
  <c r="A139" i="1"/>
  <c r="A138" i="1"/>
  <c r="A137" i="1"/>
  <c r="A136" i="1"/>
  <c r="A135" i="1"/>
  <c r="A161" i="1"/>
  <c r="A162" i="1"/>
  <c r="A163" i="1"/>
  <c r="A164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36" i="16"/>
  <c r="A36" i="16"/>
  <c r="C42" i="16"/>
  <c r="A42" i="16"/>
  <c r="B38" i="16"/>
  <c r="A46" i="16" s="1"/>
  <c r="C37" i="16"/>
  <c r="A37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8" i="16"/>
  <c r="A8" i="16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34" i="1" l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4" i="1"/>
  <c r="A133" i="1"/>
  <c r="A132" i="1"/>
  <c r="A76" i="1"/>
  <c r="F76" i="1"/>
  <c r="G76" i="1"/>
  <c r="H76" i="1"/>
  <c r="I76" i="1"/>
  <c r="J76" i="1"/>
  <c r="K76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16" i="1"/>
  <c r="A115" i="1"/>
  <c r="A114" i="1"/>
  <c r="A113" i="1"/>
  <c r="A112" i="1"/>
  <c r="A111" i="1"/>
  <c r="A110" i="1"/>
  <c r="A109" i="1"/>
  <c r="A108" i="1"/>
  <c r="A107" i="1"/>
  <c r="F92" i="1"/>
  <c r="G92" i="1"/>
  <c r="H92" i="1"/>
  <c r="I92" i="1"/>
  <c r="J92" i="1"/>
  <c r="K92" i="1"/>
  <c r="F91" i="1"/>
  <c r="G91" i="1"/>
  <c r="H91" i="1"/>
  <c r="I91" i="1"/>
  <c r="J91" i="1"/>
  <c r="K91" i="1"/>
  <c r="A92" i="1"/>
  <c r="A91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A106" i="1"/>
  <c r="A105" i="1"/>
  <c r="A104" i="1"/>
  <c r="A103" i="1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02" i="1"/>
  <c r="A101" i="1"/>
  <c r="A100" i="1"/>
  <c r="A99" i="1"/>
  <c r="A98" i="1"/>
  <c r="A97" i="1"/>
  <c r="A96" i="1"/>
  <c r="A95" i="1"/>
  <c r="A94" i="1"/>
  <c r="A93" i="1"/>
  <c r="F90" i="1" l="1"/>
  <c r="G90" i="1"/>
  <c r="H90" i="1"/>
  <c r="I90" i="1"/>
  <c r="J90" i="1"/>
  <c r="K90" i="1"/>
  <c r="F77" i="1"/>
  <c r="G77" i="1"/>
  <c r="H77" i="1"/>
  <c r="I77" i="1"/>
  <c r="J77" i="1"/>
  <c r="K77" i="1"/>
  <c r="F70" i="1"/>
  <c r="G70" i="1"/>
  <c r="H70" i="1"/>
  <c r="I70" i="1"/>
  <c r="J70" i="1"/>
  <c r="K70" i="1"/>
  <c r="A90" i="1"/>
  <c r="A77" i="1"/>
  <c r="A7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89" i="1"/>
  <c r="A88" i="1"/>
  <c r="A87" i="1"/>
  <c r="A86" i="1"/>
  <c r="A85" i="1"/>
  <c r="A84" i="1"/>
  <c r="A83" i="1"/>
  <c r="A82" i="1"/>
  <c r="A81" i="1"/>
  <c r="A80" i="1"/>
  <c r="A79" i="1"/>
  <c r="A78" i="1"/>
  <c r="A75" i="1"/>
  <c r="A74" i="1"/>
  <c r="A73" i="1"/>
  <c r="A72" i="1"/>
  <c r="A71" i="1"/>
  <c r="A69" i="1"/>
  <c r="A68" i="1"/>
  <c r="A67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6" i="1"/>
  <c r="A65" i="1"/>
  <c r="A64" i="1"/>
  <c r="A63" i="1"/>
  <c r="A62" i="1"/>
  <c r="A61" i="1" l="1"/>
  <c r="A60" i="1"/>
  <c r="A59" i="1"/>
  <c r="A58" i="1"/>
  <c r="A57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/>
  <c r="A55" i="1"/>
  <c r="A54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6" i="1" l="1"/>
  <c r="G16" i="1"/>
  <c r="H16" i="1"/>
  <c r="I16" i="1"/>
  <c r="J16" i="1"/>
  <c r="K16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G19" i="1" l="1"/>
  <c r="H19" i="1"/>
  <c r="I19" i="1"/>
  <c r="J19" i="1"/>
  <c r="K19" i="1"/>
  <c r="G18" i="1"/>
  <c r="H18" i="1"/>
  <c r="I18" i="1"/>
  <c r="J18" i="1"/>
  <c r="K18" i="1"/>
  <c r="F19" i="1"/>
  <c r="F18" i="1"/>
  <c r="F17" i="1" l="1"/>
  <c r="G17" i="1"/>
  <c r="H17" i="1"/>
  <c r="I17" i="1"/>
  <c r="J17" i="1"/>
  <c r="K17" i="1"/>
  <c r="F15" i="1" l="1"/>
  <c r="G15" i="1"/>
  <c r="H15" i="1"/>
  <c r="I15" i="1"/>
  <c r="J15" i="1"/>
  <c r="K15" i="1"/>
  <c r="F14" i="1" l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<sst xmlns="http://schemas.openxmlformats.org/spreadsheetml/2006/main" count="13673" uniqueCount="2650">
  <si>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</si>
  <si>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</si>
  <si>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</si>
  <si>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</si>
  <si>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</si>
  <si>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</si>
  <si>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</si>
  <si>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</si>
  <si>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</si>
  <si>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</si>
  <si>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</si>
  <si>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</si>
  <si>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</si>
  <si>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</si>
  <si>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</si>
  <si>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</si>
  <si>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</si>
  <si>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</si>
  <si>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</si>
  <si>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</si>
  <si>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</si>
  <si>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</si>
  <si>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</si>
  <si>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</si>
  <si>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</si>
  <si>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</si>
  <si>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</si>
  <si>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</si>
  <si>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</si>
  <si>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</si>
  <si>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</si>
  <si>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</si>
  <si>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</si>
  <si>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</si>
  <si>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</si>
  <si>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</si>
  <si>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</si>
  <si>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</si>
  <si>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</si>
  <si>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</si>
  <si>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</si>
  <si>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</si>
  <si>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</si>
  <si>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</si>
  <si>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</si>
  <si>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</si>
  <si>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</si>
  <si>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</si>
  <si>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</si>
  <si>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</si>
  <si>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</si>
  <si>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</si>
  <si>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</si>
  <si>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</si>
  <si>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</si>
  <si>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</si>
  <si>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</si>
  <si>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</si>
  <si>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</si>
  <si>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</si>
  <si>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</si>
  <si>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</si>
  <si>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</si>
  <si>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</si>
  <si>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</si>
  <si>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</si>
  <si>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</si>
  <si>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</si>
  <si>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</si>
  <si>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</si>
  <si>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</si>
  <si>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</si>
  <si>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</si>
  <si>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</si>
  <si>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</si>
  <si>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</si>
  <si>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</si>
  <si>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</si>
  <si>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</si>
  <si>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</si>
  <si>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</si>
  <si>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</si>
  <si>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</si>
  <si>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</si>
  <si>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</si>
  <si>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</si>
  <si>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</si>
  <si>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</si>
  <si>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</si>
  <si>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</si>
  <si>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</si>
  <si>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</si>
  <si>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</si>
  <si>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</si>
  <si>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</si>
  <si>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</si>
  <si>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</si>
  <si>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</si>
  <si>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</si>
  <si>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</si>
  <si>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</si>
  <si>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</si>
  <si>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</si>
  <si>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</si>
  <si>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</si>
  <si>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</si>
  <si>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</si>
  <si>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</si>
  <si>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</si>
  <si>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</si>
  <si>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</si>
  <si>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</si>
  <si>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</si>
  <si>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</si>
  <si>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</si>
  <si>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</si>
  <si>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</si>
  <si>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</si>
  <si>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</si>
  <si>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</si>
  <si>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</si>
  <si>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</si>
  <si>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</si>
  <si>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</si>
  <si>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</si>
  <si>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</si>
  <si>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</si>
  <si>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</si>
  <si>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</si>
  <si>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</si>
  <si>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</si>
  <si>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</si>
  <si>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</si>
  <si>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</si>
  <si>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</si>
  <si>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</si>
  <si>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</si>
  <si>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</si>
  <si>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</si>
  <si>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</si>
  <si>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</si>
  <si>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</si>
  <si>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</si>
  <si>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</si>
  <si>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</si>
  <si>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</si>
  <si>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</si>
  <si>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</si>
  <si>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</si>
  <si>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</si>
  <si>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</si>
  <si>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</si>
  <si>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</si>
  <si>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</si>
  <si>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</si>
  <si>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</si>
  <si>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</si>
  <si>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</si>
  <si>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</si>
  <si>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</si>
  <si>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</si>
  <si>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</si>
  <si>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</si>
  <si>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</si>
  <si>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</si>
  <si>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</si>
  <si>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</si>
  <si>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</si>
  <si>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</si>
  <si>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</si>
  <si>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</si>
  <si>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</si>
  <si>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</si>
  <si>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</si>
  <si>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</si>
  <si>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</si>
  <si>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</si>
  <si>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</si>
  <si>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</si>
  <si>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</si>
  <si>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</si>
  <si>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</si>
  <si>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</si>
  <si>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</si>
  <si>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</si>
  <si>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</si>
  <si>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</si>
  <si>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</si>
  <si>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</si>
  <si>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</si>
  <si>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</si>
  <si>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</si>
  <si>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</si>
  <si>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</si>
  <si>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</si>
  <si>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</si>
  <si>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</si>
  <si>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</si>
  <si>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</si>
  <si>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</si>
  <si>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</si>
  <si>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</si>
  <si>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</si>
  <si>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</si>
  <si>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</si>
  <si>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</si>
  <si>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</si>
  <si>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</si>
  <si>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</si>
  <si>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</si>
  <si>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</si>
  <si>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</si>
  <si>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</si>
  <si>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</si>
  <si>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</si>
  <si>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</si>
  <si>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</si>
  <si>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</si>
  <si>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</si>
  <si>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</si>
  <si>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</si>
  <si>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</si>
  <si>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</si>
  <si>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</si>
  <si>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</si>
  <si>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</si>
  <si>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</si>
  <si>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</si>
  <si>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</si>
  <si>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</si>
  <si>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</si>
  <si>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</si>
  <si>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</si>
  <si>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</si>
  <si>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</si>
  <si>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</si>
  <si>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</si>
  <si>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</si>
  <si>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</si>
  <si>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</si>
  <si>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</si>
  <si>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</si>
  <si>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</si>
  <si>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</si>
  <si>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</si>
  <si>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</si>
  <si>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</si>
  <si>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</si>
  <si>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</si>
  <si>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</si>
  <si>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</si>
  <si>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</si>
  <si>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</si>
  <si>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</si>
  <si>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</si>
  <si>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</si>
  <si>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</si>
  <si>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</si>
  <si>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</si>
  <si>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</si>
  <si>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</si>
  <si>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</si>
  <si>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</si>
  <si>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</si>
  <si>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</si>
  <si>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</si>
  <si>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</si>
  <si>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</si>
  <si>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</si>
  <si>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</si>
  <si>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</si>
  <si>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</si>
  <si>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</si>
  <si>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</si>
  <si>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</si>
  <si>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</si>
  <si>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</si>
  <si>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</si>
  <si>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</si>
  <si>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</si>
  <si>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</si>
  <si>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</si>
  <si>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</si>
  <si>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</si>
  <si>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</si>
  <si>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</si>
  <si>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</si>
  <si>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</si>
  <si>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</si>
  <si>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</si>
  <si>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</si>
  <si>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</si>
  <si>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</si>
  <si>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</si>
  <si>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</si>
  <si>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</si>
  <si>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</si>
  <si>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</si>
  <si>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</si>
  <si>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</si>
  <si>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</si>
  <si>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</si>
  <si>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</si>
  <si>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</si>
  <si>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</si>
  <si>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</si>
  <si>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</si>
  <si>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</si>
  <si>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</si>
  <si>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</si>
  <si>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</si>
  <si>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</si>
  <si>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</si>
  <si>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</si>
  <si>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</si>
  <si>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</si>
  <si>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</si>
  <si>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</si>
  <si>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</si>
  <si>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</si>
  <si>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</si>
  <si>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</si>
  <si>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</si>
  <si>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</si>
  <si>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</si>
  <si>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</si>
  <si>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</si>
  <si>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</si>
  <si>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</si>
  <si>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</si>
  <si>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</si>
  <si>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</si>
  <si>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</si>
  <si>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</si>
  <si>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</si>
  <si>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</si>
  <si>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</si>
  <si>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</si>
  <si>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</si>
  <si>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</si>
  <si>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</si>
  <si>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</si>
  <si>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</si>
  <si>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</si>
  <si>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</si>
  <si>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</si>
  <si>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</si>
  <si>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</si>
  <si>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</si>
  <si>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</si>
  <si>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</si>
  <si>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</si>
  <si>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</si>
  <si>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</si>
  <si>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</si>
  <si>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</si>
  <si>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</si>
  <si>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</si>
  <si>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</si>
  <si>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</si>
  <si>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</si>
  <si>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</si>
  <si>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</si>
  <si>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</si>
  <si>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</si>
  <si>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</si>
  <si>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</si>
  <si>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</si>
  <si>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</si>
  <si>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</si>
  <si>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</si>
  <si>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</si>
  <si>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</si>
  <si>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</si>
  <si>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</si>
  <si>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</si>
  <si>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</si>
  <si>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</si>
  <si>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</si>
  <si>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</si>
  <si>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</si>
  <si>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</si>
  <si>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</si>
  <si>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</si>
  <si>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</si>
  <si>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</si>
  <si>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</si>
  <si>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</si>
  <si>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</si>
  <si>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</si>
  <si>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</si>
  <si>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</si>
  <si>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</si>
  <si>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</si>
  <si>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</si>
  <si>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</si>
  <si>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</si>
  <si>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</si>
  <si>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</si>
  <si>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</si>
  <si>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</si>
  <si>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</si>
  <si>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</si>
  <si>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</si>
  <si>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</si>
  <si>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</si>
  <si>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</si>
  <si>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</si>
  <si>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</si>
  <si>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</si>
  <si>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</si>
  <si>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</si>
  <si>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</si>
  <si>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</si>
  <si>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</si>
  <si>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</si>
  <si>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</si>
  <si>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</si>
  <si>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</si>
  <si>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</si>
  <si>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</si>
  <si>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</si>
  <si>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</si>
  <si>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</si>
  <si>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</si>
  <si>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</si>
  <si>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</si>
  <si>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</si>
  <si>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</si>
  <si>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</si>
  <si>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</si>
  <si>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</si>
  <si>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</si>
  <si>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</si>
  <si>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</si>
  <si>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</si>
  <si>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</si>
  <si>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</si>
  <si>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</si>
  <si>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</si>
  <si>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</si>
  <si>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</si>
  <si>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</si>
  <si>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</si>
  <si>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</si>
  <si>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</si>
  <si>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</si>
  <si>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</si>
  <si>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</si>
  <si>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</si>
  <si>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</si>
  <si>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</si>
  <si>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</si>
  <si>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</si>
  <si>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</si>
  <si>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</si>
  <si>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</si>
  <si>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</si>
  <si>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</si>
  <si>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</si>
  <si>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</si>
  <si>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</si>
  <si>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</si>
  <si>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</si>
  <si>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</si>
  <si>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</si>
  <si>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</si>
  <si>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</si>
  <si>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</si>
  <si>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</si>
  <si>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</si>
  <si>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</si>
  <si>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</si>
  <si>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</si>
  <si>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</si>
  <si>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</si>
  <si>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</si>
  <si>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</si>
  <si>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</si>
  <si>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</si>
  <si>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</si>
  <si>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</si>
  <si>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</si>
  <si>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</si>
  <si>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</si>
  <si>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</si>
  <si>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</si>
  <si>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</si>
  <si>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</si>
  <si>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</si>
  <si>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</si>
  <si>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</si>
  <si>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</si>
  <si>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</si>
  <si>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</si>
  <si>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</si>
  <si>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</si>
  <si>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</si>
  <si>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</si>
  <si>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</si>
  <si>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</si>
  <si>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</si>
  <si>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</si>
  <si>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</si>
  <si>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</si>
  <si>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</si>
  <si>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</si>
  <si>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</si>
  <si>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</si>
  <si>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</si>
  <si>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</si>
  <si>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</si>
  <si>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</si>
  <si>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</si>
  <si>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</si>
  <si>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</si>
  <si>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</si>
  <si>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</si>
  <si>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</si>
  <si>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</si>
  <si>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</si>
  <si>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</si>
  <si>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</si>
  <si>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</si>
  <si>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</si>
  <si>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</si>
  <si>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</si>
  <si>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</si>
  <si>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</si>
  <si>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</si>
  <si>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</si>
  <si>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</si>
  <si>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</si>
  <si>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</si>
  <si>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</si>
  <si>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</si>
  <si>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</si>
  <si>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</si>
  <si>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</si>
  <si>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</si>
  <si>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</si>
  <si>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</si>
  <si>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</si>
  <si>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</si>
  <si>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</si>
  <si>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</si>
  <si>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</si>
  <si>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</si>
  <si>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</si>
  <si>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</si>
  <si>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</si>
  <si>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</si>
  <si>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</si>
  <si>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</si>
  <si>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</si>
  <si>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</si>
  <si>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</si>
  <si>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</si>
  <si>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</si>
  <si>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</si>
  <si>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</si>
  <si>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</si>
  <si>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</si>
  <si>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</si>
  <si>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</si>
  <si>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</si>
  <si>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</si>
  <si>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</si>
  <si>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</si>
  <si>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</si>
  <si>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</si>
  <si>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</si>
  <si>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</si>
  <si>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</si>
  <si>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</si>
  <si>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</si>
  <si>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</si>
  <si>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</si>
  <si>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</si>
  <si>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</si>
  <si>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</si>
  <si>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</si>
  <si>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</si>
  <si>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</si>
  <si>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</si>
  <si>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</si>
  <si>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</si>
  <si>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</si>
  <si>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</si>
  <si>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</si>
  <si>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</si>
  <si>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</si>
  <si>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</si>
  <si>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</si>
  <si>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</si>
  <si>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</si>
  <si>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</si>
  <si>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</si>
  <si>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</si>
  <si>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</si>
  <si>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</si>
  <si>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</si>
  <si>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</si>
  <si>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</si>
  <si>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</si>
  <si>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</si>
  <si>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</si>
  <si>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</si>
  <si>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</si>
  <si>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</si>
  <si>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</si>
  <si>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</si>
  <si>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</si>
  <si>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</si>
  <si>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</si>
  <si>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</si>
  <si>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</si>
  <si>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</si>
  <si>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</si>
  <si>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</si>
  <si>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</si>
  <si>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</si>
  <si>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</si>
  <si>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</si>
  <si>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</si>
  <si>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</si>
  <si>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</si>
  <si>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</si>
  <si>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</si>
  <si>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</si>
  <si>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</si>
  <si>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</si>
  <si>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</si>
  <si>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</si>
  <si>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</si>
  <si>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</si>
  <si>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</si>
  <si>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</si>
  <si>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</si>
  <si>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</si>
  <si>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</si>
  <si>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</si>
  <si>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</si>
  <si>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</si>
  <si>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</si>
  <si>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</si>
  <si>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</si>
  <si>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</si>
  <si>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</si>
  <si>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</si>
  <si>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</si>
  <si>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</si>
  <si>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</si>
  <si>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</si>
  <si>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</si>
  <si>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</si>
  <si>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</si>
  <si>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</si>
  <si>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</si>
  <si>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</si>
  <si>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</si>
  <si>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</si>
  <si>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</si>
  <si>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</si>
  <si>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</si>
  <si>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</si>
  <si>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</si>
  <si>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</si>
  <si>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</si>
  <si>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</si>
  <si>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</si>
  <si>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</si>
  <si>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</si>
  <si>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</si>
  <si>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</si>
  <si>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</si>
  <si>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</si>
  <si>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</si>
  <si>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</si>
  <si>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</si>
  <si>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</si>
  <si>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</si>
  <si>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</si>
  <si>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</si>
  <si>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</si>
  <si>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</si>
  <si>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</si>
  <si>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</si>
  <si>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</si>
  <si>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</si>
  <si>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</si>
  <si>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</si>
  <si>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</si>
  <si>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</si>
  <si>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</si>
  <si>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</si>
  <si>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</si>
  <si>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</si>
  <si>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</si>
  <si>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</si>
  <si>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</si>
  <si>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</si>
  <si>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</si>
  <si>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</si>
  <si>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</si>
  <si>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</si>
  <si>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</si>
  <si>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</si>
  <si>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</si>
  <si>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</si>
  <si>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</si>
  <si>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</si>
  <si>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</si>
  <si>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</si>
  <si>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</si>
  <si>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</si>
  <si>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</si>
  <si>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</si>
  <si>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</si>
  <si>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</si>
  <si>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</si>
  <si>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</si>
  <si>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</si>
  <si>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</si>
  <si>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</si>
  <si>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</si>
  <si>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</si>
  <si>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</si>
  <si>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</si>
  <si>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</si>
  <si>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</si>
  <si>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</si>
  <si>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</si>
  <si>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</si>
  <si>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</si>
  <si>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</si>
  <si>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</si>
  <si>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</si>
  <si>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</si>
  <si>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</si>
  <si>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</si>
  <si>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</si>
  <si>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</si>
  <si>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</si>
  <si>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</si>
  <si>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</si>
  <si>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</si>
  <si>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</si>
  <si>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</si>
  <si>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</si>
  <si>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</si>
  <si>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</si>
  <si>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</si>
  <si>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</si>
  <si>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</si>
  <si>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</si>
  <si>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</si>
  <si>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</si>
  <si>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</si>
  <si>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</si>
  <si>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</si>
  <si>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</si>
  <si>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</si>
  <si>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</si>
  <si>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</si>
  <si>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</si>
  <si>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</si>
  <si>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</si>
  <si>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</si>
  <si>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</si>
  <si>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</si>
  <si>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</si>
  <si>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</si>
  <si>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</si>
  <si>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</si>
  <si>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</si>
  <si>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</si>
  <si>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</si>
  <si>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</si>
  <si>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</si>
  <si>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</si>
  <si>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</si>
  <si>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</si>
  <si>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</si>
  <si>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</si>
  <si>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</si>
  <si>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</si>
  <si>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</si>
  <si>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</si>
  <si>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</si>
  <si>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</si>
  <si>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</si>
  <si>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</si>
  <si>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</si>
  <si>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</si>
  <si>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</si>
  <si>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</si>
  <si>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</si>
  <si>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</si>
  <si>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</si>
  <si>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</si>
  <si>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</si>
  <si>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</si>
  <si>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</si>
  <si>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</si>
  <si>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</si>
  <si>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</si>
  <si>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</si>
  <si>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</si>
  <si>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</si>
  <si>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</si>
  <si>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</si>
  <si>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</si>
  <si>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</si>
  <si>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</si>
  <si>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</si>
  <si>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</si>
  <si>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</si>
  <si>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</si>
  <si>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</si>
  <si>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</si>
  <si>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</si>
  <si>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</si>
  <si>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</si>
  <si>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</si>
  <si>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</si>
  <si>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</si>
  <si>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</si>
  <si>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</si>
  <si>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</si>
  <si>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</si>
  <si>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</si>
  <si>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</si>
  <si>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</si>
  <si>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</si>
  <si>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</si>
  <si>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</si>
  <si>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</si>
  <si>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</si>
  <si>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</si>
  <si>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</si>
  <si>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</si>
  <si>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</si>
  <si>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</si>
  <si>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</si>
  <si>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</si>
  <si>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</si>
  <si>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</si>
  <si>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</si>
  <si>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</si>
  <si>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</si>
  <si>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</si>
  <si>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</si>
  <si>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</si>
  <si>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</si>
  <si>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</si>
  <si>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</si>
  <si>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</si>
  <si>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</si>
  <si>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</si>
  <si>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</si>
  <si>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</si>
  <si>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</si>
  <si>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</si>
  <si>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</si>
  <si>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</si>
  <si>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</si>
  <si>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</si>
  <si>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</si>
  <si>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</si>
  <si>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</si>
  <si>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</si>
  <si>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</si>
  <si>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</si>
  <si>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</si>
  <si>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</si>
  <si>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</si>
  <si>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</si>
  <si>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</si>
  <si>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</si>
  <si>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</si>
  <si>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</si>
  <si>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</si>
  <si>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</si>
  <si>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</si>
  <si>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</si>
  <si>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</si>
  <si>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</si>
  <si>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</si>
  <si>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</si>
  <si>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</si>
  <si>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</si>
  <si>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</si>
  <si>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</si>
  <si>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</si>
  <si>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</si>
  <si>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</si>
  <si>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</si>
  <si>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</si>
  <si>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</si>
  <si>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</si>
  <si>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</si>
  <si>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</si>
  <si>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</si>
  <si>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</si>
  <si>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</si>
  <si>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</si>
  <si>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</si>
  <si>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</si>
  <si>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</si>
  <si>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</si>
  <si>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</si>
  <si>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</si>
  <si>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</si>
  <si>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</si>
  <si>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</si>
  <si>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</si>
  <si>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</si>
  <si>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</si>
  <si>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</si>
  <si>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</si>
  <si>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</si>
  <si>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</si>
  <si>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</si>
  <si>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</si>
  <si>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</si>
  <si>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</si>
  <si>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</si>
  <si>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</si>
  <si>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</si>
  <si>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</si>
  <si>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</si>
  <si>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</si>
  <si>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</si>
  <si>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</si>
  <si>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</si>
  <si>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</si>
  <si>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</si>
  <si>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</si>
  <si>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</si>
  <si>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</si>
  <si>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</si>
  <si>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</si>
  <si>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</si>
  <si>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</si>
  <si>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</si>
  <si>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</si>
  <si>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</si>
  <si>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</si>
  <si>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</si>
  <si>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</si>
  <si>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</si>
  <si>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</si>
  <si>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</si>
  <si>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</si>
  <si>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</si>
  <si>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</si>
  <si>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</si>
  <si>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</si>
  <si>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</si>
  <si>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</si>
  <si>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</si>
  <si>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</si>
  <si>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</si>
  <si>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</si>
  <si>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</si>
  <si>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</si>
  <si>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</si>
  <si>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</si>
  <si>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</si>
  <si>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</si>
  <si>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</si>
  <si>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</si>
  <si>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</si>
  <si>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</si>
  <si>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</si>
  <si>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</si>
  <si>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</si>
  <si>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</si>
  <si>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</si>
  <si>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</si>
  <si>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</si>
  <si>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</si>
  <si>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</si>
  <si>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</si>
  <si>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</si>
  <si>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</si>
  <si>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</si>
  <si>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</si>
  <si>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</si>
  <si>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</si>
  <si>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</si>
  <si>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</si>
  <si>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</si>
  <si>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</si>
  <si>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</si>
  <si>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</si>
  <si>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</si>
  <si>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</si>
  <si>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</si>
  <si>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</si>
  <si>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</si>
  <si>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</si>
  <si>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</si>
  <si>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</si>
  <si>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</si>
  <si>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</si>
  <si>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</si>
  <si>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</si>
  <si>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</si>
  <si>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</si>
  <si>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</si>
  <si>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</si>
  <si>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</si>
  <si>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</si>
  <si>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</si>
  <si>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</si>
  <si>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</si>
  <si>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</si>
  <si>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</si>
  <si>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</si>
  <si>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</si>
  <si>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</si>
  <si>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</si>
  <si>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</si>
  <si>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</si>
  <si>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</si>
  <si>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</si>
  <si>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</si>
  <si>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</si>
  <si>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</si>
  <si>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</si>
  <si>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</si>
  <si>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</si>
  <si>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</si>
  <si>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</si>
  <si>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</si>
  <si>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</si>
  <si>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</si>
  <si>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</si>
  <si>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</si>
  <si>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</si>
  <si>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</si>
  <si>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</si>
  <si>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</si>
  <si>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</si>
  <si>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</si>
  <si>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</si>
  <si>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</si>
  <si>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</si>
  <si>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</si>
  <si>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</si>
  <si>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</si>
  <si>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</si>
  <si>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</si>
  <si>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</si>
  <si>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</si>
  <si>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</si>
  <si>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</si>
  <si>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</si>
  <si>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</si>
  <si>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</si>
  <si>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</si>
  <si>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</si>
  <si>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</si>
  <si>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</si>
  <si>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</si>
  <si>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</si>
  <si>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</si>
  <si>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</si>
  <si>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</si>
  <si>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</si>
  <si>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</si>
  <si>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</si>
  <si>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</si>
  <si>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</si>
  <si>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</si>
  <si>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</si>
  <si>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</si>
  <si>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</si>
  <si>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</si>
  <si>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</si>
  <si>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</si>
  <si>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</si>
  <si>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</si>
  <si>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</si>
  <si>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</si>
  <si>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</si>
  <si>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</si>
  <si>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</si>
  <si>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</si>
  <si>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</si>
  <si>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</si>
  <si>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</si>
  <si>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</si>
  <si>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</si>
  <si>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</si>
  <si>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</si>
  <si>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</si>
  <si>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</si>
  <si>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</si>
  <si>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</si>
  <si>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</si>
  <si>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</si>
  <si>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</si>
  <si>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</si>
  <si>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</si>
  <si>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</si>
  <si>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</si>
  <si>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</si>
  <si>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</si>
  <si>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</si>
  <si>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</si>
  <si>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</si>
  <si>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</si>
  <si>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</si>
  <si>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</si>
  <si>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</si>
  <si>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</si>
  <si>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</si>
  <si>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</si>
  <si>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</si>
  <si>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</si>
  <si>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</si>
  <si>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</si>
  <si>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</si>
  <si>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</si>
  <si>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</si>
  <si>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</si>
  <si>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</si>
  <si>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</si>
  <si>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</si>
  <si>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</si>
  <si>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</si>
  <si>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</si>
  <si>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</si>
  <si>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</si>
  <si>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</si>
  <si>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</si>
  <si>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</si>
  <si>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</si>
  <si>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</si>
  <si>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</si>
  <si>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</si>
  <si>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</si>
  <si>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</si>
  <si>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</si>
  <si>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</si>
  <si>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</si>
  <si>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</si>
  <si>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</si>
  <si>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</si>
  <si>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</si>
  <si>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</si>
  <si>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</si>
  <si>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</si>
  <si>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</si>
  <si>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</si>
  <si>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</si>
  <si>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</si>
  <si>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</si>
  <si>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</si>
  <si>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</si>
  <si>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</si>
  <si>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</si>
  <si>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</si>
  <si>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</si>
  <si>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</si>
  <si>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</si>
  <si>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</si>
  <si>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</si>
  <si>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</si>
  <si>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</si>
  <si>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</si>
  <si>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</si>
  <si>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</si>
  <si>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</si>
  <si>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</si>
  <si>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</si>
  <si>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</si>
  <si>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</si>
  <si>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</si>
  <si>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</si>
  <si>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</si>
  <si>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</si>
  <si>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</si>
  <si>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</si>
  <si>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</si>
  <si>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</si>
  <si>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</si>
  <si>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</si>
  <si>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</si>
  <si>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</si>
  <si>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</si>
  <si>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</si>
  <si>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</si>
  <si>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</si>
  <si>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</si>
  <si>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</si>
  <si>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</si>
  <si>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</si>
  <si>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</si>
  <si>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</si>
  <si>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</si>
  <si>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</si>
  <si>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</si>
  <si>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</si>
  <si>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</si>
  <si>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</si>
  <si>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</si>
  <si>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</si>
  <si>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</si>
  <si>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</si>
  <si>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</si>
  <si>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</si>
  <si>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</si>
  <si>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</si>
  <si>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</si>
  <si>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</si>
  <si>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</si>
  <si>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</si>
  <si>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</si>
  <si>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</si>
  <si>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</si>
  <si>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</si>
  <si>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</si>
  <si>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</si>
  <si>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</si>
  <si>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</si>
  <si>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</si>
  <si>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</si>
  <si>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</si>
  <si>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</si>
  <si>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</si>
  <si>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</si>
  <si>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</si>
  <si>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</si>
  <si>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</si>
  <si>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</si>
  <si>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</si>
  <si>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</si>
  <si>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</si>
  <si>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</si>
  <si>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</si>
  <si>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</si>
  <si>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</si>
  <si>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</si>
  <si>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</si>
  <si>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</si>
  <si>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</si>
  <si>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</si>
  <si>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</si>
  <si>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</si>
  <si>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</si>
  <si>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</si>
  <si>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</si>
  <si>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</si>
  <si>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</si>
  <si>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</si>
  <si>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</si>
  <si>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</si>
  <si>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</si>
  <si>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</si>
  <si>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</si>
  <si>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</si>
  <si>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</si>
  <si>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</si>
  <si>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</si>
  <si>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</si>
  <si>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</si>
  <si>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</si>
  <si>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</si>
  <si>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</si>
  <si>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</si>
  <si>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</si>
  <si>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</si>
  <si>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</si>
  <si>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</si>
  <si>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</si>
  <si>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</si>
  <si>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</si>
  <si>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</si>
  <si>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</si>
  <si>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</si>
  <si>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</si>
  <si>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</si>
  <si>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</si>
  <si>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</si>
  <si>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</si>
  <si>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</si>
  <si>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</si>
  <si>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</si>
  <si>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</si>
  <si>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</si>
  <si>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</si>
  <si>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</si>
  <si>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</si>
  <si>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</si>
  <si>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</si>
  <si>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</si>
  <si>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</si>
  <si>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</si>
  <si>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</si>
  <si>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</si>
  <si>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</si>
  <si>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</si>
  <si>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</si>
  <si>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</si>
  <si>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</si>
  <si>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</si>
  <si>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</si>
  <si>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</si>
  <si>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</si>
  <si>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</si>
  <si>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</si>
  <si>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</si>
  <si>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</si>
  <si>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</si>
  <si>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</si>
  <si>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</si>
  <si>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</si>
  <si>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</si>
  <si>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</si>
  <si>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</si>
  <si>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</si>
  <si>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</si>
  <si>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</si>
  <si>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</si>
  <si>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</si>
  <si>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</si>
  <si>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</si>
  <si>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</si>
  <si>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</si>
  <si>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</si>
  <si>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</si>
  <si>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</si>
  <si>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</si>
  <si>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</si>
  <si>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</si>
  <si>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</si>
  <si>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</si>
  <si>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</si>
  <si>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</si>
  <si>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</si>
  <si>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</si>
  <si>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</si>
  <si>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</si>
  <si>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</si>
  <si>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</si>
  <si>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</si>
  <si>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</si>
  <si>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</si>
  <si>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</si>
  <si>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</si>
  <si>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</si>
  <si>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</si>
  <si>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</si>
  <si>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</si>
  <si>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</si>
  <si>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</si>
  <si>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</si>
  <si>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</si>
  <si>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</si>
  <si>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</si>
  <si>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</si>
  <si>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</si>
  <si>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</si>
  <si>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</si>
  <si>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</si>
  <si>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</si>
  <si>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</si>
  <si>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</si>
  <si>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</si>
  <si>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</si>
  <si>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</si>
  <si>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</si>
  <si>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</si>
  <si>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</si>
  <si>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</si>
  <si>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</si>
  <si>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</si>
  <si>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</si>
  <si>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</si>
  <si>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</si>
  <si>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</si>
  <si>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</si>
  <si>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</si>
  <si>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</si>
  <si>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</si>
  <si>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</si>
  <si>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</si>
  <si>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</si>
  <si>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</si>
  <si>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</si>
  <si>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</si>
  <si>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</si>
  <si>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</si>
  <si>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</si>
  <si>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</si>
  <si>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</si>
  <si>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</si>
  <si>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</si>
  <si>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</si>
  <si>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</si>
  <si>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</si>
  <si>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</si>
  <si>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</si>
  <si>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</si>
  <si>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</si>
  <si>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</si>
  <si>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</si>
  <si>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</si>
  <si>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</si>
  <si>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</si>
  <si>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</si>
  <si>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</si>
  <si>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</si>
  <si>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</si>
  <si>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</si>
  <si>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</si>
  <si>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</si>
  <si>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</si>
  <si>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</si>
  <si>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</si>
  <si>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</si>
  <si>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</si>
  <si>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</si>
  <si>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</si>
  <si>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</si>
  <si>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</si>
  <si>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</si>
  <si>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</si>
  <si>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</si>
  <si>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</si>
  <si>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</si>
  <si>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</si>
  <si>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</si>
  <si>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</si>
  <si>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</si>
  <si>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</si>
  <si>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</si>
  <si>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</si>
  <si>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</si>
  <si>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</si>
  <si>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</si>
  <si>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</si>
  <si>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</si>
  <si>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</si>
  <si>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</si>
  <si>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</si>
  <si>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</si>
  <si>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</si>
  <si>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</si>
  <si>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</si>
  <si>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</si>
  <si>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</si>
  <si>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</si>
  <si>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</si>
  <si>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</si>
  <si>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</si>
  <si>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</si>
  <si>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</si>
  <si>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</si>
  <si>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</si>
  <si>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</si>
  <si>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</si>
  <si>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</si>
  <si>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</si>
  <si>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</si>
  <si>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</si>
  <si>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</si>
  <si>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</si>
  <si>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</si>
  <si>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</si>
  <si>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</si>
  <si>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</si>
  <si>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</si>
  <si>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</si>
  <si>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</si>
  <si>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</si>
  <si>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</si>
  <si>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</si>
  <si>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</si>
  <si>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</si>
  <si>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</si>
  <si>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</si>
  <si>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</si>
  <si>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</si>
  <si>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</si>
  <si>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</si>
  <si>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</si>
  <si>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</si>
  <si>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</si>
  <si>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</si>
  <si>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</si>
  <si>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</si>
  <si>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</si>
  <si>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</si>
  <si>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</si>
  <si>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</si>
  <si>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</si>
  <si>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</si>
  <si>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</si>
  <si>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</si>
  <si>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</si>
  <si>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</si>
  <si>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</si>
  <si>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</si>
  <si>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</si>
  <si>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</si>
  <si>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</si>
  <si>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</si>
  <si>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</si>
  <si>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</si>
  <si>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</si>
  <si>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</si>
  <si>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</si>
  <si>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</si>
  <si>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</si>
  <si>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</si>
  <si>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</si>
  <si>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</si>
  <si>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</si>
  <si>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</si>
  <si>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</si>
  <si>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</si>
  <si>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</si>
  <si>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</si>
  <si>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</si>
  <si>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</si>
  <si>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</si>
  <si>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</si>
  <si>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</si>
  <si>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</si>
  <si>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</si>
  <si>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</si>
  <si>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</si>
  <si>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</si>
  <si>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</si>
  <si>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</si>
  <si>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</si>
  <si>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</si>
  <si>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</si>
  <si>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</si>
  <si>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</si>
  <si>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</si>
  <si>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</si>
  <si>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</si>
  <si>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</si>
  <si>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</si>
  <si>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</si>
  <si>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</si>
  <si>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</si>
  <si>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</si>
  <si>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</si>
  <si>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</si>
  <si>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</si>
  <si>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</si>
  <si>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</si>
  <si>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</si>
  <si>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</si>
  <si>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</si>
  <si>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</si>
  <si>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</si>
  <si>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</si>
  <si>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</si>
  <si>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</si>
  <si>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</si>
  <si>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</si>
  <si>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</si>
  <si>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</si>
  <si>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</si>
  <si>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</si>
  <si>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</si>
  <si>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</si>
  <si>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</si>
  <si>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</si>
  <si>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</si>
  <si>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</si>
  <si>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</si>
  <si>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</si>
  <si>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</si>
  <si>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</si>
  <si>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</si>
  <si>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</si>
  <si>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</si>
  <si>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</si>
  <si>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</si>
  <si>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</si>
  <si>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</si>
  <si>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</si>
  <si>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</si>
  <si>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</si>
  <si>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</si>
  <si>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</si>
  <si>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</si>
  <si>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</si>
  <si>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</si>
  <si>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</si>
  <si>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</si>
  <si>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</si>
  <si>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</si>
  <si>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</si>
  <si>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</si>
  <si>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</si>
  <si>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</si>
  <si>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</si>
  <si>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</si>
  <si>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</si>
  <si>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</si>
  <si>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</si>
  <si>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</si>
  <si>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</si>
  <si>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</si>
  <si>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</si>
  <si>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</si>
  <si>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</si>
  <si>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</si>
  <si>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</si>
  <si>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</si>
  <si>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</si>
  <si>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</si>
  <si>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</si>
  <si>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</si>
  <si>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</si>
  <si>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</si>
  <si>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</si>
  <si>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</si>
  <si>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</si>
  <si>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</si>
  <si>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</si>
  <si>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</si>
  <si>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</si>
  <si>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</si>
  <si>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</si>
  <si>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</si>
  <si>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</si>
  <si>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</si>
  <si>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</si>
  <si>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</si>
  <si>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</si>
  <si>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</si>
  <si>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</si>
  <si>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</si>
  <si>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</si>
  <si>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</si>
  <si>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</si>
  <si>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</si>
  <si>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</si>
  <si>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</si>
  <si>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</si>
  <si>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</si>
  <si>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</si>
  <si>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</si>
  <si>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</si>
  <si>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</si>
  <si>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</si>
  <si>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</si>
  <si>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</si>
  <si>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</si>
  <si>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</si>
  <si>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</si>
  <si>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</si>
  <si>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</si>
  <si>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</si>
  <si>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</si>
  <si>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</si>
  <si>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</si>
  <si>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</si>
  <si>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</si>
  <si>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</si>
  <si>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</si>
  <si>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</si>
  <si>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</si>
  <si>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</si>
  <si>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</si>
  <si>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</si>
  <si>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</si>
  <si>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</si>
  <si>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</si>
  <si>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</si>
  <si>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</si>
  <si>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</si>
  <si>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</si>
  <si>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</si>
  <si>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</si>
  <si>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</si>
  <si>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</si>
  <si>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</si>
  <si>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</si>
  <si>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</si>
  <si>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</si>
  <si>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</si>
  <si>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</si>
  <si>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</si>
  <si>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</si>
  <si>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</si>
  <si>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</si>
  <si>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</si>
  <si>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</si>
  <si>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</si>
  <si>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</si>
  <si>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</si>
  <si>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</si>
  <si>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</si>
  <si>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</si>
  <si>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</si>
  <si>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</si>
  <si>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</si>
  <si>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</si>
  <si>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</si>
  <si>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</si>
  <si>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</si>
  <si>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</si>
  <si>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</si>
  <si>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</si>
  <si>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</si>
  <si>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</si>
  <si>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</si>
  <si>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</si>
  <si>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</si>
  <si>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</si>
  <si>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</si>
  <si>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</si>
  <si>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</si>
  <si>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</si>
  <si>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</si>
  <si>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</si>
  <si>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</si>
  <si>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</si>
  <si>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</si>
  <si>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</si>
  <si>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</si>
  <si>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</si>
  <si>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</si>
  <si>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</si>
  <si>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</si>
  <si>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</si>
  <si>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</si>
  <si>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</si>
  <si>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</si>
  <si>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</si>
  <si>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</si>
  <si>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</si>
  <si>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</si>
  <si>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</si>
  <si>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</si>
  <si>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</si>
  <si>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</si>
  <si>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</si>
  <si>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</si>
  <si>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</si>
  <si>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</si>
  <si>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</si>
  <si>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</si>
  <si>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</si>
  <si>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</si>
  <si>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</si>
  <si>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</si>
  <si>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</si>
  <si>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</si>
  <si>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</si>
  <si>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</si>
  <si>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</si>
  <si>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</si>
  <si>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</si>
  <si>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</si>
  <si>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</si>
  <si>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</si>
  <si>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</si>
  <si>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</si>
  <si>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</si>
  <si>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</si>
  <si>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</si>
  <si>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</si>
  <si>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</si>
  <si>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</si>
  <si>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</si>
  <si>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</si>
  <si>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</si>
  <si>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</si>
  <si>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</si>
  <si>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</si>
  <si>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</si>
  <si>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</si>
  <si>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</si>
  <si>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</si>
  <si>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</si>
  <si>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</si>
  <si>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</si>
  <si>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</si>
  <si>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</si>
  <si>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</si>
  <si>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</si>
  <si>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</si>
  <si>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</si>
  <si>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</si>
  <si>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</si>
  <si>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</si>
  <si>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</si>
  <si>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</si>
  <si>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</si>
  <si>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</si>
  <si>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</si>
  <si>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</si>
  <si>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</si>
  <si>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</si>
  <si>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</si>
  <si>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</si>
  <si>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</si>
  <si>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</si>
  <si>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</si>
  <si>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</si>
  <si>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</si>
  <si>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</si>
  <si>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</si>
  <si>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</si>
  <si>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</si>
  <si>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</si>
  <si>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</si>
  <si>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</si>
  <si>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</si>
  <si>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</si>
  <si>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</si>
  <si>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</si>
  <si>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</si>
  <si>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</si>
  <si>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</si>
  <si>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</si>
  <si>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</si>
  <si>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</si>
  <si>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</si>
  <si>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</si>
  <si>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</si>
  <si>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</si>
  <si>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</si>
  <si>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</si>
  <si>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</si>
  <si>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</si>
  <si>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</si>
  <si>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</si>
  <si>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</si>
  <si>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</si>
  <si>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</si>
  <si>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</si>
  <si>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</si>
  <si>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</si>
  <si>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</si>
  <si>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</si>
  <si>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</si>
  <si>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</si>
  <si>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</si>
  <si>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</si>
  <si>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</si>
  <si>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</si>
  <si>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</si>
  <si>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</si>
  <si>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</si>
  <si>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</si>
  <si>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</si>
  <si>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</si>
  <si>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</si>
  <si>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</si>
  <si>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</si>
  <si>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</si>
  <si>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</si>
  <si>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</si>
  <si>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</si>
  <si>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</si>
  <si>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</si>
  <si>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</si>
  <si>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</si>
  <si>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</si>
  <si>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</si>
  <si>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</si>
  <si>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</si>
  <si>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</si>
  <si>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</si>
  <si>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</si>
  <si>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</si>
  <si>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</si>
  <si>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</si>
  <si>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</si>
  <si>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</si>
  <si>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</si>
  <si>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</si>
  <si>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</si>
  <si>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</si>
  <si>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</si>
  <si>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</si>
  <si>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</si>
  <si>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</si>
  <si>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</si>
  <si>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</si>
  <si>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</si>
  <si>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</si>
  <si>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</si>
  <si>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</si>
  <si>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</si>
  <si>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</si>
  <si>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</si>
  <si>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</si>
  <si>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</si>
  <si>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</si>
  <si>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</si>
  <si>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</si>
  <si>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</si>
  <si>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</si>
  <si>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</si>
  <si>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</si>
  <si>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</si>
  <si>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</si>
  <si>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</si>
  <si>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</si>
  <si>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</si>
  <si>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</si>
  <si>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</si>
  <si>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</si>
  <si>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</si>
  <si>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</si>
  <si>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</si>
  <si>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</si>
  <si>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</si>
  <si>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</si>
  <si>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</si>
  <si>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</si>
  <si>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</si>
  <si>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</si>
  <si>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</si>
  <si>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</si>
  <si>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</si>
  <si>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</si>
  <si>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</si>
  <si>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</si>
  <si>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</si>
  <si>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</si>
  <si>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</si>
  <si>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</si>
  <si>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</si>
  <si>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</si>
  <si>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</si>
  <si>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</si>
  <si>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</si>
  <si>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</si>
  <si>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</si>
  <si>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</si>
  <si>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</si>
  <si>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</si>
  <si>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</si>
  <si>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</si>
  <si>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</si>
  <si>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</si>
  <si>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</si>
  <si>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</si>
  <si>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</si>
  <si>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</si>
  <si>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</si>
  <si>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</si>
  <si>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</si>
  <si>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</si>
  <si>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</si>
  <si>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</si>
  <si>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</si>
  <si>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</si>
  <si>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</si>
  <si>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</si>
  <si>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</si>
  <si>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</si>
  <si>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</si>
  <si>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</si>
  <si>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</si>
  <si>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</si>
  <si>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</si>
  <si>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</si>
  <si>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</si>
  <si>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</si>
  <si>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</si>
  <si>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</si>
  <si>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</si>
  <si>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</si>
  <si>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</si>
  <si>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</si>
  <si>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</si>
  <si>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</si>
  <si>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</si>
  <si>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</si>
  <si>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</si>
  <si>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</si>
  <si>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</si>
  <si>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</si>
  <si>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</si>
  <si>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</si>
  <si>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</si>
  <si>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</si>
  <si>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</si>
  <si>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</si>
  <si>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</si>
  <si>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</si>
  <si>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</si>
  <si>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</si>
  <si>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</si>
  <si>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</si>
  <si>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</si>
  <si>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</si>
  <si>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</si>
  <si>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</si>
  <si>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</si>
  <si>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</si>
  <si>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</si>
  <si>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</si>
  <si>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</si>
  <si>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</si>
  <si>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</si>
  <si>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</si>
  <si>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</si>
  <si>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</si>
  <si>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</si>
  <si>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</si>
  <si>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</si>
  <si>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</si>
  <si>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</si>
  <si>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</si>
  <si>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</si>
  <si>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</si>
  <si>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</si>
  <si>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</si>
  <si>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</si>
  <si>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</si>
  <si>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</si>
  <si>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</si>
  <si>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</si>
  <si>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</si>
  <si>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</si>
  <si>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</si>
  <si>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</si>
  <si>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</si>
  <si>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</si>
  <si>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</si>
  <si>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</si>
  <si>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</si>
  <si>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</si>
  <si>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</si>
  <si>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</si>
  <si>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</si>
  <si>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</si>
  <si>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</si>
  <si>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</si>
  <si>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</si>
  <si>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</si>
  <si>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</si>
  <si>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</si>
  <si>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</si>
  <si>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</si>
  <si>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</si>
  <si>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</si>
  <si>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</si>
  <si>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</si>
  <si>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</si>
  <si>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</si>
  <si>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</si>
  <si>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</si>
  <si>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</si>
  <si>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</si>
  <si>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</si>
  <si>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</si>
  <si>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</si>
  <si>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</si>
  <si>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</si>
  <si>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</si>
  <si>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</si>
  <si>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</si>
  <si>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</si>
  <si>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</si>
  <si>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</si>
  <si>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</si>
  <si>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</si>
  <si>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</si>
  <si>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</si>
  <si>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</si>
  <si>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</si>
  <si>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</si>
  <si>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</si>
  <si>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</si>
  <si>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</si>
  <si>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</si>
  <si>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</si>
  <si>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</si>
  <si>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</si>
  <si>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</si>
  <si>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</si>
  <si>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</si>
  <si>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</si>
  <si>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</si>
  <si>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</si>
  <si>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</si>
  <si>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</si>
  <si>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</si>
  <si>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</si>
  <si>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</si>
  <si>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</si>
  <si>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</si>
  <si>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</si>
  <si>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</si>
  <si>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</si>
  <si>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</si>
  <si>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</si>
  <si>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</si>
  <si>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</si>
  <si>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</si>
  <si>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</si>
  <si>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</si>
  <si>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</si>
  <si>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</si>
  <si>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</si>
  <si>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</si>
  <si>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</si>
  <si>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</si>
  <si>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</si>
  <si>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</si>
  <si>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</si>
  <si>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</si>
  <si>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</si>
  <si>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</si>
  <si>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</si>
  <si>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</si>
  <si>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</si>
  <si>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</si>
  <si>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</si>
  <si>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</si>
  <si>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</si>
  <si>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</si>
  <si>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</si>
  <si>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</si>
  <si>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</si>
  <si>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</si>
  <si>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</si>
  <si>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</si>
  <si>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</si>
  <si>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</si>
  <si>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</si>
  <si>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</si>
  <si>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</si>
  <si>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</si>
  <si>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</si>
  <si>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</si>
  <si>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</si>
  <si>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</si>
  <si>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</si>
  <si>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</si>
  <si>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</si>
  <si>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</si>
  <si>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</si>
  <si>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</si>
  <si>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</si>
  <si>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</si>
  <si>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</si>
  <si>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</si>
  <si>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</si>
  <si>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</si>
  <si>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</si>
  <si>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</si>
  <si>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</si>
  <si>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</si>
  <si>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</si>
  <si>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</si>
  <si>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</si>
  <si>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</si>
  <si>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</si>
  <si>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</si>
  <si>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</si>
  <si>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</si>
  <si>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</si>
  <si>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</si>
  <si>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</si>
  <si>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</si>
  <si>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</si>
  <si>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</si>
  <si>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</si>
  <si>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</si>
  <si>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</si>
  <si>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</si>
  <si>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</si>
  <si>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</si>
  <si>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</si>
  <si>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</si>
  <si>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</si>
  <si>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</si>
  <si>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</si>
  <si>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</si>
  <si>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</si>
  <si>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</si>
  <si>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</si>
  <si>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</si>
  <si>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</si>
  <si>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</si>
  <si>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</si>
  <si>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</si>
  <si>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</si>
  <si>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</si>
  <si>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</si>
  <si>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</si>
  <si>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</si>
  <si>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</si>
  <si>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</si>
  <si>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</si>
  <si>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</si>
  <si>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</si>
  <si>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</si>
  <si>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</si>
  <si>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</si>
  <si>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</si>
  <si>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</si>
  <si>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</si>
  <si>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</si>
  <si>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</si>
  <si>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</si>
  <si>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</si>
  <si>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</si>
  <si>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</si>
  <si>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</si>
  <si>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</si>
  <si>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</si>
  <si>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</si>
  <si>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</si>
  <si>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</si>
  <si>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</si>
  <si>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</si>
  <si>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</si>
  <si>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</si>
  <si>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</si>
  <si>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</si>
  <si>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</si>
  <si>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</si>
  <si>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</si>
  <si>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</si>
  <si>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</si>
  <si>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</si>
  <si>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</si>
  <si>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</si>
  <si>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</si>
  <si>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</si>
  <si>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</si>
  <si>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</si>
  <si>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</si>
  <si>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</si>
  <si>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</si>
  <si>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</si>
  <si>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</si>
  <si>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</si>
  <si>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</si>
  <si>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</si>
  <si>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</si>
  <si>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</si>
  <si>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</si>
  <si>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</si>
  <si>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</si>
  <si>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</si>
  <si>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</si>
  <si>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</si>
  <si>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</si>
  <si>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</si>
  <si>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</si>
  <si>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</si>
  <si>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</si>
  <si>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</si>
  <si>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</si>
  <si>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</si>
  <si>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</si>
  <si>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</si>
  <si>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</si>
  <si>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</si>
  <si>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</si>
  <si>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</si>
  <si>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</si>
  <si>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</si>
  <si>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</si>
  <si>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</si>
  <si>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</si>
  <si>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</si>
  <si>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</si>
  <si>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</si>
  <si>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</si>
  <si>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</si>
  <si>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</si>
  <si>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</si>
  <si>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</si>
  <si>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</si>
  <si>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</si>
  <si>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</si>
  <si>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</si>
  <si>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</si>
  <si>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</si>
  <si>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</si>
  <si>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</si>
  <si>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</si>
  <si>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</si>
  <si>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</si>
  <si>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</si>
  <si>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</si>
  <si>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</si>
  <si>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</si>
  <si>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</si>
  <si>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</si>
  <si>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</si>
  <si>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</si>
  <si>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</si>
  <si>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</si>
  <si>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</si>
  <si>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</si>
  <si>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</si>
  <si>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</si>
  <si>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</si>
  <si>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</si>
  <si>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</si>
  <si>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</si>
  <si>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</si>
  <si>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</si>
  <si>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</si>
  <si>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</si>
  <si>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</si>
  <si>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</si>
  <si>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</si>
  <si>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</si>
  <si>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</si>
  <si>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</si>
  <si>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</si>
  <si>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</si>
  <si>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</si>
  <si>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</si>
  <si>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</si>
  <si>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</si>
  <si>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</si>
  <si>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</si>
  <si>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</si>
  <si>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</si>
  <si>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</si>
  <si>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</si>
  <si>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</si>
  <si>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</si>
  <si>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</si>
  <si>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</si>
  <si>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</si>
  <si>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</si>
  <si>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</si>
  <si>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</si>
  <si>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</si>
  <si>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</si>
  <si>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</si>
  <si>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</si>
  <si>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</si>
  <si>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</si>
  <si>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</si>
  <si>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</si>
  <si>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</si>
  <si>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</si>
  <si>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</si>
  <si>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</si>
  <si>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</si>
  <si>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</si>
  <si>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</si>
  <si>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</si>
  <si>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</si>
  <si>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</si>
  <si>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</si>
  <si>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</si>
  <si>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</si>
  <si>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</si>
  <si>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</si>
  <si>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</si>
  <si>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</si>
  <si>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</si>
  <si>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</si>
  <si>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</si>
  <si>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</si>
  <si>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</si>
  <si>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</si>
  <si>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</si>
  <si>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</si>
  <si>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</si>
  <si>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</si>
  <si>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</si>
  <si>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</si>
  <si>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</si>
  <si>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</si>
  <si>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</si>
  <si>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</si>
  <si>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</si>
  <si>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</si>
  <si>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</si>
  <si>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</si>
  <si>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</si>
  <si>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</si>
  <si>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</si>
  <si>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</si>
  <si>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</si>
  <si>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</si>
  <si>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</si>
  <si>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</si>
  <si>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</si>
  <si>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</si>
  <si>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</si>
  <si>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</si>
  <si>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</si>
  <si>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</si>
  <si>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</si>
  <si>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</si>
  <si>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</si>
  <si>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</si>
  <si>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</si>
  <si>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</si>
  <si>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</si>
  <si>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</si>
  <si>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</si>
  <si>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</si>
  <si>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</si>
  <si>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</si>
  <si>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</si>
  <si>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</si>
  <si>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</si>
  <si>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</si>
  <si>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</si>
  <si>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</si>
  <si>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</si>
  <si>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</si>
  <si>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</si>
  <si>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</si>
  <si>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</si>
  <si>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</si>
  <si>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</si>
  <si>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</si>
  <si>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</si>
  <si>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</si>
  <si>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</si>
  <si>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</si>
  <si>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</si>
  <si>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</si>
  <si>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</si>
  <si>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</si>
  <si>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</si>
  <si>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</si>
  <si>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</si>
  <si>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</si>
  <si>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</si>
  <si>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</si>
  <si>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</si>
  <si>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</si>
  <si>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</si>
  <si>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</si>
  <si>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</si>
  <si>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</si>
  <si>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</si>
  <si>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</si>
  <si>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</si>
  <si>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</si>
  <si>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</si>
  <si>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</si>
  <si>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</si>
  <si>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</si>
  <si>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</si>
  <si>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</si>
  <si>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</si>
  <si>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</si>
  <si>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</si>
  <si>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</si>
  <si>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</si>
  <si>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</si>
  <si>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</si>
  <si>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</si>
  <si>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</si>
  <si>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</si>
  <si>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</si>
  <si>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</si>
  <si>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</si>
  <si>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</si>
  <si>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</si>
  <si>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</si>
  <si>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</si>
  <si>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</si>
  <si>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</si>
  <si>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</si>
  <si>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</si>
  <si>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</si>
  <si>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</si>
  <si>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</si>
  <si>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</si>
  <si>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</si>
  <si>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</si>
  <si>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</si>
  <si>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</si>
  <si>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</si>
  <si>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</si>
  <si>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</si>
  <si>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</si>
  <si>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</si>
  <si>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</si>
  <si>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</si>
  <si>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</si>
  <si>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</si>
  <si>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335760043</t>
  </si>
  <si>
    <t xml:space="preserve">Gil Carrera, Santiago </t>
  </si>
  <si>
    <t>335760301</t>
  </si>
  <si>
    <t>335760265</t>
  </si>
  <si>
    <t>335760398</t>
  </si>
  <si>
    <t>335760499</t>
  </si>
  <si>
    <t>335760645</t>
  </si>
  <si>
    <t>GAVETA DE RECHAZO LLENA</t>
  </si>
  <si>
    <t>335760902</t>
  </si>
  <si>
    <t>335760838</t>
  </si>
  <si>
    <t>Closed</t>
  </si>
  <si>
    <t>335761549</t>
  </si>
  <si>
    <t>335761546</t>
  </si>
  <si>
    <t>335761540</t>
  </si>
  <si>
    <t>335761537</t>
  </si>
  <si>
    <t>335761529</t>
  </si>
  <si>
    <t>335761401</t>
  </si>
  <si>
    <t>335761374</t>
  </si>
  <si>
    <t>335761358</t>
  </si>
  <si>
    <t>335761354</t>
  </si>
  <si>
    <t>335761350</t>
  </si>
  <si>
    <t>335761342</t>
  </si>
  <si>
    <t>335761320</t>
  </si>
  <si>
    <t>335761314</t>
  </si>
  <si>
    <t>335761301</t>
  </si>
  <si>
    <t>335761259</t>
  </si>
  <si>
    <t>335761157</t>
  </si>
  <si>
    <t>335761613</t>
  </si>
  <si>
    <t>335761607</t>
  </si>
  <si>
    <t>335760525 </t>
  </si>
  <si>
    <t>335761898</t>
  </si>
  <si>
    <t>335761869</t>
  </si>
  <si>
    <t>335761862</t>
  </si>
  <si>
    <t>335761852</t>
  </si>
  <si>
    <t>335761849</t>
  </si>
  <si>
    <t>335761848</t>
  </si>
  <si>
    <t>335761844</t>
  </si>
  <si>
    <t>335761838</t>
  </si>
  <si>
    <t>335761820</t>
  </si>
  <si>
    <t>335761803</t>
  </si>
  <si>
    <t>335761752</t>
  </si>
  <si>
    <t>335761743</t>
  </si>
  <si>
    <t>335761742</t>
  </si>
  <si>
    <t>335761739</t>
  </si>
  <si>
    <t>335761725</t>
  </si>
  <si>
    <t>335761723</t>
  </si>
  <si>
    <t>335761715</t>
  </si>
  <si>
    <t>335761680</t>
  </si>
  <si>
    <t>335761916</t>
  </si>
  <si>
    <t>335761913</t>
  </si>
  <si>
    <t>335761910</t>
  </si>
  <si>
    <t>335761909</t>
  </si>
  <si>
    <t>335761908</t>
  </si>
  <si>
    <t>13 Enero de 2021</t>
  </si>
  <si>
    <t>ATM Nizao</t>
  </si>
  <si>
    <t>DRBR576</t>
  </si>
  <si>
    <t>Nizao</t>
  </si>
  <si>
    <t>335761968</t>
  </si>
  <si>
    <t>335761967</t>
  </si>
  <si>
    <t>335761965</t>
  </si>
  <si>
    <t>335761964</t>
  </si>
  <si>
    <t>335761922</t>
  </si>
  <si>
    <t>335762379</t>
  </si>
  <si>
    <t>335762377</t>
  </si>
  <si>
    <t>335762373</t>
  </si>
  <si>
    <t>335762371</t>
  </si>
  <si>
    <t>335762369</t>
  </si>
  <si>
    <t>335762365</t>
  </si>
  <si>
    <t>335762364</t>
  </si>
  <si>
    <t>335762262</t>
  </si>
  <si>
    <t>335762253</t>
  </si>
  <si>
    <t>335762251</t>
  </si>
  <si>
    <t>335762246</t>
  </si>
  <si>
    <t>335762226</t>
  </si>
  <si>
    <t>335762170</t>
  </si>
  <si>
    <t>335762152</t>
  </si>
  <si>
    <t>335762146</t>
  </si>
  <si>
    <t>335762119</t>
  </si>
  <si>
    <t>335762115</t>
  </si>
  <si>
    <t>335762084</t>
  </si>
  <si>
    <t>335762067</t>
  </si>
  <si>
    <t>335762064</t>
  </si>
  <si>
    <t>335762061</t>
  </si>
  <si>
    <t>SIN ACTIVIDAD DE RETIRO</t>
  </si>
  <si>
    <t>En Servicio</t>
  </si>
  <si>
    <t>335762431</t>
  </si>
  <si>
    <t>335762223</t>
  </si>
  <si>
    <t>335762070</t>
  </si>
  <si>
    <t>CARGA</t>
  </si>
  <si>
    <t>REINICIO EXITOSO</t>
  </si>
  <si>
    <t>CARGA EXITOSA</t>
  </si>
  <si>
    <t>335762571</t>
  </si>
  <si>
    <t>335762568</t>
  </si>
  <si>
    <t>335762516</t>
  </si>
  <si>
    <t>335762515</t>
  </si>
  <si>
    <t>335762513</t>
  </si>
  <si>
    <t>335762509</t>
  </si>
  <si>
    <t>335762492</t>
  </si>
  <si>
    <t>335762489</t>
  </si>
  <si>
    <t>335762467</t>
  </si>
  <si>
    <t>335762464</t>
  </si>
  <si>
    <t>335762696</t>
  </si>
  <si>
    <t>335762694</t>
  </si>
  <si>
    <t>335762691</t>
  </si>
  <si>
    <t>335762629</t>
  </si>
  <si>
    <t>335762435</t>
  </si>
  <si>
    <t>335762432</t>
  </si>
  <si>
    <t>De La Cruz Marcelo, Mawel Andres</t>
  </si>
  <si>
    <t>335762887</t>
  </si>
  <si>
    <t>335762884</t>
  </si>
  <si>
    <t>335762881</t>
  </si>
  <si>
    <t>335762845</t>
  </si>
  <si>
    <t>335762842</t>
  </si>
  <si>
    <t>335762818</t>
  </si>
  <si>
    <t>335762815</t>
  </si>
  <si>
    <t>335762805</t>
  </si>
  <si>
    <t>335762798</t>
  </si>
  <si>
    <t>335762766</t>
  </si>
  <si>
    <t>335763056</t>
  </si>
  <si>
    <t>335763052</t>
  </si>
  <si>
    <t>335763048</t>
  </si>
  <si>
    <t>335763046</t>
  </si>
  <si>
    <t>335763043</t>
  </si>
  <si>
    <t>335763041</t>
  </si>
  <si>
    <t>335763040</t>
  </si>
  <si>
    <t>335763039</t>
  </si>
  <si>
    <t>335763038</t>
  </si>
  <si>
    <t>335763037</t>
  </si>
  <si>
    <t>335763035</t>
  </si>
  <si>
    <t>335763000</t>
  </si>
  <si>
    <t>335762989</t>
  </si>
  <si>
    <t>335762985</t>
  </si>
  <si>
    <t>335762950</t>
  </si>
  <si>
    <t>335763067</t>
  </si>
  <si>
    <t>335763066</t>
  </si>
  <si>
    <t>335763064</t>
  </si>
  <si>
    <t>FALLO DE LECTOR</t>
  </si>
  <si>
    <t>Cuevas Peralta, Ivan Hanell</t>
  </si>
  <si>
    <t>1 Gaveta Vacía y 2 Fallando</t>
  </si>
  <si>
    <t>Observacion</t>
  </si>
  <si>
    <t>13/1/2021  6:00:00 AM</t>
  </si>
  <si>
    <t>13/1/2021  5:00:00 PM</t>
  </si>
  <si>
    <t>335763097</t>
  </si>
  <si>
    <t>335763096</t>
  </si>
  <si>
    <t>335763092</t>
  </si>
  <si>
    <t>335763091</t>
  </si>
  <si>
    <t>335763090</t>
  </si>
  <si>
    <t>335763085</t>
  </si>
  <si>
    <t>335763079</t>
  </si>
  <si>
    <t>335763074</t>
  </si>
  <si>
    <t>335763073</t>
  </si>
  <si>
    <t>335763072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</si>
</sst>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0" fontId="49" fillId="5" borderId="67" xfId="0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/>
    </xf>
    <xf numFmtId="22" fontId="49" fillId="5" borderId="67" xfId="0" applyNumberFormat="1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50" fillId="5" borderId="67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5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4"/>
      <tableStyleElement type="headerRow" dxfId="573"/>
      <tableStyleElement type="totalRow" dxfId="572"/>
      <tableStyleElement type="firstColumn" dxfId="571"/>
      <tableStyleElement type="lastColumn" dxfId="570"/>
      <tableStyleElement type="firstRowStripe" dxfId="569"/>
      <tableStyleElement type="firstColumnStripe" dxfId="5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4"/>
  <sheetViews>
    <sheetView tabSelected="1" zoomScale="85" zoomScaleNormal="85" workbookViewId="0">
      <pane ySplit="4" topLeftCell="A5" activePane="bottomLeft" state="frozen"/>
      <selection pane="bottomLeft" activeCell="M145" sqref="M145:M164"/>
    </sheetView>
  </sheetViews>
  <sheetFormatPr baseColWidth="10" defaultColWidth="27.28515625" defaultRowHeight="15" x14ac:dyDescent="0.25"/>
  <cols>
    <col min="1" max="1" width="27.140625" style="71" customWidth="1"/>
    <col min="2" max="2" width="20.140625" style="47" bestFit="1" customWidth="1"/>
    <col min="3" max="3" width="17" style="48" bestFit="1" customWidth="1"/>
    <col min="4" max="4" width="29.28515625" style="71" bestFit="1" customWidth="1"/>
    <col min="5" max="5" width="12.28515625" style="85" bestFit="1" customWidth="1"/>
    <col min="6" max="6" width="11.7109375" style="49" bestFit="1" customWidth="1"/>
    <col min="7" max="7" width="57.42578125" style="49" bestFit="1" customWidth="1"/>
    <col min="8" max="11" width="5.7109375" style="49" bestFit="1" customWidth="1"/>
    <col min="12" max="12" width="51.85546875" style="49" bestFit="1" customWidth="1"/>
    <col min="13" max="13" width="20" style="71" bestFit="1" customWidth="1"/>
    <col min="14" max="14" width="17.5703125" style="87" bestFit="1" customWidth="1"/>
    <col min="15" max="15" width="40.140625" style="87" bestFit="1" customWidth="1"/>
    <col min="16" max="16" width="23.7109375" style="75" bestFit="1" customWidth="1"/>
    <col min="17" max="17" width="51.85546875" style="67" bestFit="1" customWidth="1"/>
    <col min="18" max="16384" width="27.28515625" style="45"/>
  </cols>
  <sheetData>
    <row r="1" spans="1:17" ht="18" x14ac:dyDescent="0.25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8" x14ac:dyDescent="0.25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.75" thickBot="1" x14ac:dyDescent="0.3">
      <c r="A3" s="135" t="s">
        <v>2551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7">
        <v>335756487</v>
      </c>
      <c r="C5" s="114">
        <v>44202.821018518516</v>
      </c>
      <c r="D5" s="114" t="s">
        <v>2189</v>
      </c>
      <c r="E5" s="109">
        <v>560</v>
      </c>
      <c r="F5" s="86" t="str">
        <f>VLOOKUP(E5,VIP!$A$2:$O11206,2,0)</f>
        <v>DRBR229</v>
      </c>
      <c r="G5" s="108" t="str">
        <f>VLOOKUP(E5,'LISTADO ATM'!$A$2:$B$893,2,0)</f>
        <v xml:space="preserve">ATM Junta Central Electoral </v>
      </c>
      <c r="H5" s="108" t="str">
        <f>VLOOKUP(E5,VIP!$A$2:$O16127,7,FALSE)</f>
        <v>Si</v>
      </c>
      <c r="I5" s="108" t="str">
        <f>VLOOKUP(E5,VIP!$A$2:$O8092,8,FALSE)</f>
        <v>Si</v>
      </c>
      <c r="J5" s="108" t="str">
        <f>VLOOKUP(E5,VIP!$A$2:$O8042,8,FALSE)</f>
        <v>Si</v>
      </c>
      <c r="K5" s="108" t="str">
        <f>VLOOKUP(E5,VIP!$A$2:$O11616,6,0)</f>
        <v>SI</v>
      </c>
      <c r="L5" s="119" t="s">
        <v>2228</v>
      </c>
      <c r="M5" s="115" t="s">
        <v>2473</v>
      </c>
      <c r="N5" s="115" t="s">
        <v>2488</v>
      </c>
      <c r="O5" s="113" t="s">
        <v>2485</v>
      </c>
      <c r="P5" s="116"/>
      <c r="Q5" s="118" t="s">
        <v>2228</v>
      </c>
    </row>
    <row r="6" spans="1:17" ht="18" x14ac:dyDescent="0.25">
      <c r="A6" s="86" t="str">
        <f>VLOOKUP(E6,'LISTADO ATM'!$A$2:$C$894,3,0)</f>
        <v>DISTRITO NACIONAL</v>
      </c>
      <c r="B6" s="117">
        <v>335757431</v>
      </c>
      <c r="C6" s="114">
        <v>44203.628935185188</v>
      </c>
      <c r="D6" s="114" t="s">
        <v>2189</v>
      </c>
      <c r="E6" s="109">
        <v>904</v>
      </c>
      <c r="F6" s="86" t="str">
        <f>VLOOKUP(E6,VIP!$A$2:$O11207,2,0)</f>
        <v>DRBR24B</v>
      </c>
      <c r="G6" s="108" t="str">
        <f>VLOOKUP(E6,'LISTADO ATM'!$A$2:$B$893,2,0)</f>
        <v xml:space="preserve">ATM Oficina Multicentro La Sirena Churchill </v>
      </c>
      <c r="H6" s="108" t="str">
        <f>VLOOKUP(E6,VIP!$A$2:$O16128,7,FALSE)</f>
        <v>Si</v>
      </c>
      <c r="I6" s="108" t="str">
        <f>VLOOKUP(E6,VIP!$A$2:$O8093,8,FALSE)</f>
        <v>Si</v>
      </c>
      <c r="J6" s="108" t="str">
        <f>VLOOKUP(E6,VIP!$A$2:$O8043,8,FALSE)</f>
        <v>Si</v>
      </c>
      <c r="K6" s="108" t="str">
        <f>VLOOKUP(E6,VIP!$A$2:$O11617,6,0)</f>
        <v>SI</v>
      </c>
      <c r="L6" s="119" t="s">
        <v>2228</v>
      </c>
      <c r="M6" s="115" t="s">
        <v>2473</v>
      </c>
      <c r="N6" s="115" t="s">
        <v>2488</v>
      </c>
      <c r="O6" s="113" t="s">
        <v>2485</v>
      </c>
      <c r="P6" s="116"/>
      <c r="Q6" s="118" t="s">
        <v>2228</v>
      </c>
    </row>
    <row r="7" spans="1:17" ht="18" x14ac:dyDescent="0.25">
      <c r="A7" s="86" t="str">
        <f>VLOOKUP(E7,'LISTADO ATM'!$A$2:$C$894,3,0)</f>
        <v>SUR</v>
      </c>
      <c r="B7" s="113">
        <v>335759105</v>
      </c>
      <c r="C7" s="114">
        <v>44205.907199074078</v>
      </c>
      <c r="D7" s="114" t="s">
        <v>2189</v>
      </c>
      <c r="E7" s="109">
        <v>751</v>
      </c>
      <c r="F7" s="86" t="str">
        <f>VLOOKUP(E7,VIP!$A$2:$O11248,2,0)</f>
        <v>DRBR751</v>
      </c>
      <c r="G7" s="108" t="str">
        <f>VLOOKUP(E7,'LISTADO ATM'!$A$2:$B$893,2,0)</f>
        <v>ATM Eco Petroleo Camilo</v>
      </c>
      <c r="H7" s="108" t="str">
        <f>VLOOKUP(E7,VIP!$A$2:$O16169,7,FALSE)</f>
        <v>N/A</v>
      </c>
      <c r="I7" s="108" t="str">
        <f>VLOOKUP(E7,VIP!$A$2:$O8134,8,FALSE)</f>
        <v>N/A</v>
      </c>
      <c r="J7" s="108" t="str">
        <f>VLOOKUP(E7,VIP!$A$2:$O8084,8,FALSE)</f>
        <v>N/A</v>
      </c>
      <c r="K7" s="108" t="str">
        <f>VLOOKUP(E7,VIP!$A$2:$O11658,6,0)</f>
        <v>N/A</v>
      </c>
      <c r="L7" s="119" t="s">
        <v>2228</v>
      </c>
      <c r="M7" s="129" t="s">
        <v>2582</v>
      </c>
      <c r="N7" s="126" t="s">
        <v>2508</v>
      </c>
      <c r="O7" s="113" t="s">
        <v>2485</v>
      </c>
      <c r="P7" s="115"/>
      <c r="Q7" s="129">
        <v>44209.529641203706</v>
      </c>
    </row>
    <row r="8" spans="1:17" ht="18" x14ac:dyDescent="0.25">
      <c r="A8" s="86" t="str">
        <f>VLOOKUP(E8,'LISTADO ATM'!$A$2:$C$894,3,0)</f>
        <v>NORTE</v>
      </c>
      <c r="B8" s="125">
        <v>335759127</v>
      </c>
      <c r="C8" s="114">
        <v>44206.358310185184</v>
      </c>
      <c r="D8" s="114" t="s">
        <v>2480</v>
      </c>
      <c r="E8" s="109">
        <v>8</v>
      </c>
      <c r="F8" s="86" t="str">
        <f>VLOOKUP(E8,VIP!$A$2:$O11267,2,0)</f>
        <v>DRBR008</v>
      </c>
      <c r="G8" s="108" t="str">
        <f>VLOOKUP(E8,'LISTADO ATM'!$A$2:$B$893,2,0)</f>
        <v>ATM Autoservicio Yaque</v>
      </c>
      <c r="H8" s="108" t="str">
        <f>VLOOKUP(E8,VIP!$A$2:$O16188,7,FALSE)</f>
        <v>Si</v>
      </c>
      <c r="I8" s="108" t="str">
        <f>VLOOKUP(E8,VIP!$A$2:$O8153,8,FALSE)</f>
        <v>Si</v>
      </c>
      <c r="J8" s="108" t="str">
        <f>VLOOKUP(E8,VIP!$A$2:$O8103,8,FALSE)</f>
        <v>Si</v>
      </c>
      <c r="K8" s="108" t="str">
        <f>VLOOKUP(E8,VIP!$A$2:$O11677,6,0)</f>
        <v>NO</v>
      </c>
      <c r="L8" s="119" t="s">
        <v>2495</v>
      </c>
      <c r="M8" s="129" t="s">
        <v>2582</v>
      </c>
      <c r="N8" s="126" t="s">
        <v>2508</v>
      </c>
      <c r="O8" s="113" t="s">
        <v>2486</v>
      </c>
      <c r="P8" s="115"/>
      <c r="Q8" s="129">
        <v>44209.516446759262</v>
      </c>
    </row>
    <row r="9" spans="1:17" ht="18" x14ac:dyDescent="0.25">
      <c r="A9" s="86" t="str">
        <f>VLOOKUP(E9,'LISTADO ATM'!$A$2:$C$894,3,0)</f>
        <v>DISTRITO NACIONAL</v>
      </c>
      <c r="B9" s="125">
        <v>335759157</v>
      </c>
      <c r="C9" s="114">
        <v>44206.509328703702</v>
      </c>
      <c r="D9" s="114" t="s">
        <v>2189</v>
      </c>
      <c r="E9" s="109">
        <v>628</v>
      </c>
      <c r="F9" s="86" t="str">
        <f>VLOOKUP(E9,VIP!$A$2:$O11292,2,0)</f>
        <v>DRBR086</v>
      </c>
      <c r="G9" s="108" t="str">
        <f>VLOOKUP(E9,'LISTADO ATM'!$A$2:$B$893,2,0)</f>
        <v xml:space="preserve">ATM Autobanco San Isidro </v>
      </c>
      <c r="H9" s="108" t="str">
        <f>VLOOKUP(E9,VIP!$A$2:$O16213,7,FALSE)</f>
        <v>Si</v>
      </c>
      <c r="I9" s="108" t="str">
        <f>VLOOKUP(E9,VIP!$A$2:$O8178,8,FALSE)</f>
        <v>Si</v>
      </c>
      <c r="J9" s="108" t="str">
        <f>VLOOKUP(E9,VIP!$A$2:$O8128,8,FALSE)</f>
        <v>Si</v>
      </c>
      <c r="K9" s="108" t="str">
        <f>VLOOKUP(E9,VIP!$A$2:$O11702,6,0)</f>
        <v>SI</v>
      </c>
      <c r="L9" s="119" t="s">
        <v>2228</v>
      </c>
      <c r="M9" s="129" t="s">
        <v>2582</v>
      </c>
      <c r="N9" s="115" t="s">
        <v>2488</v>
      </c>
      <c r="O9" s="113" t="s">
        <v>2485</v>
      </c>
      <c r="P9" s="115"/>
      <c r="Q9" s="129">
        <v>44209.410891203705</v>
      </c>
    </row>
    <row r="10" spans="1:17" ht="18" x14ac:dyDescent="0.25">
      <c r="A10" s="86" t="str">
        <f>VLOOKUP(E10,'LISTADO ATM'!$A$2:$C$894,3,0)</f>
        <v>ESTE</v>
      </c>
      <c r="B10" s="125">
        <v>335759161</v>
      </c>
      <c r="C10" s="114">
        <v>44206.524328703701</v>
      </c>
      <c r="D10" s="114" t="s">
        <v>2477</v>
      </c>
      <c r="E10" s="109">
        <v>330</v>
      </c>
      <c r="F10" s="86" t="str">
        <f>VLOOKUP(E10,VIP!$A$2:$O11290,2,0)</f>
        <v>DRBR330</v>
      </c>
      <c r="G10" s="108" t="str">
        <f>VLOOKUP(E10,'LISTADO ATM'!$A$2:$B$893,2,0)</f>
        <v xml:space="preserve">ATM Oficina Boulevard (Higuey) </v>
      </c>
      <c r="H10" s="108" t="str">
        <f>VLOOKUP(E10,VIP!$A$2:$O16211,7,FALSE)</f>
        <v>Si</v>
      </c>
      <c r="I10" s="108" t="str">
        <f>VLOOKUP(E10,VIP!$A$2:$O8176,8,FALSE)</f>
        <v>Si</v>
      </c>
      <c r="J10" s="108" t="str">
        <f>VLOOKUP(E10,VIP!$A$2:$O8126,8,FALSE)</f>
        <v>Si</v>
      </c>
      <c r="K10" s="108" t="str">
        <f>VLOOKUP(E10,VIP!$A$2:$O11700,6,0)</f>
        <v>SI</v>
      </c>
      <c r="L10" s="119" t="s">
        <v>2495</v>
      </c>
      <c r="M10" s="129" t="s">
        <v>2582</v>
      </c>
      <c r="N10" s="126" t="s">
        <v>2508</v>
      </c>
      <c r="O10" s="113" t="s">
        <v>2484</v>
      </c>
      <c r="P10" s="115"/>
      <c r="Q10" s="129">
        <v>44209.530335648145</v>
      </c>
    </row>
    <row r="11" spans="1:17" ht="18" x14ac:dyDescent="0.25">
      <c r="A11" s="86" t="str">
        <f>VLOOKUP(E11,'LISTADO ATM'!$A$2:$C$894,3,0)</f>
        <v>DISTRITO NACIONAL</v>
      </c>
      <c r="B11" s="113" t="s">
        <v>2498</v>
      </c>
      <c r="C11" s="114">
        <v>44207.516597222224</v>
      </c>
      <c r="D11" s="114" t="s">
        <v>2189</v>
      </c>
      <c r="E11" s="109">
        <v>96</v>
      </c>
      <c r="F11" s="86" t="str">
        <f>VLOOKUP(E11,VIP!$A$2:$O11255,2,0)</f>
        <v>DRBR096</v>
      </c>
      <c r="G11" s="108" t="str">
        <f>VLOOKUP(E11,'LISTADO ATM'!$A$2:$B$893,2,0)</f>
        <v>ATM S/M Caribe Av. Charles de Gaulle</v>
      </c>
      <c r="H11" s="108" t="str">
        <f>VLOOKUP(E11,VIP!$A$2:$O16176,7,FALSE)</f>
        <v>Si</v>
      </c>
      <c r="I11" s="108" t="str">
        <f>VLOOKUP(E11,VIP!$A$2:$O8141,8,FALSE)</f>
        <v>No</v>
      </c>
      <c r="J11" s="108" t="str">
        <f>VLOOKUP(E11,VIP!$A$2:$O8091,8,FALSE)</f>
        <v>No</v>
      </c>
      <c r="K11" s="108" t="str">
        <f>VLOOKUP(E11,VIP!$A$2:$O11665,6,0)</f>
        <v>NO</v>
      </c>
      <c r="L11" s="119" t="s">
        <v>2254</v>
      </c>
      <c r="M11" s="115" t="s">
        <v>2473</v>
      </c>
      <c r="N11" s="115" t="s">
        <v>2488</v>
      </c>
      <c r="O11" s="113" t="s">
        <v>2485</v>
      </c>
      <c r="P11" s="115"/>
      <c r="Q11" s="118" t="s">
        <v>2254</v>
      </c>
    </row>
    <row r="12" spans="1:17" ht="18" x14ac:dyDescent="0.25">
      <c r="A12" s="86" t="str">
        <f>VLOOKUP(E12,'LISTADO ATM'!$A$2:$C$894,3,0)</f>
        <v>DISTRITO NACIONAL</v>
      </c>
      <c r="B12" s="113" t="s">
        <v>2501</v>
      </c>
      <c r="C12" s="114">
        <v>44207.597453703704</v>
      </c>
      <c r="D12" s="114" t="s">
        <v>2189</v>
      </c>
      <c r="E12" s="109">
        <v>70</v>
      </c>
      <c r="F12" s="86" t="str">
        <f>VLOOKUP(E12,VIP!$A$2:$O11256,2,0)</f>
        <v>DRBR070</v>
      </c>
      <c r="G12" s="108" t="str">
        <f>VLOOKUP(E12,'LISTADO ATM'!$A$2:$B$893,2,0)</f>
        <v xml:space="preserve">ATM Autoservicio Plaza Lama Zona Oriental </v>
      </c>
      <c r="H12" s="108" t="str">
        <f>VLOOKUP(E12,VIP!$A$2:$O16177,7,FALSE)</f>
        <v>Si</v>
      </c>
      <c r="I12" s="108" t="str">
        <f>VLOOKUP(E12,VIP!$A$2:$O8142,8,FALSE)</f>
        <v>Si</v>
      </c>
      <c r="J12" s="108" t="str">
        <f>VLOOKUP(E12,VIP!$A$2:$O8092,8,FALSE)</f>
        <v>Si</v>
      </c>
      <c r="K12" s="108" t="str">
        <f>VLOOKUP(E12,VIP!$A$2:$O11666,6,0)</f>
        <v>NO</v>
      </c>
      <c r="L12" s="119" t="s">
        <v>2228</v>
      </c>
      <c r="M12" s="129" t="s">
        <v>2582</v>
      </c>
      <c r="N12" s="126" t="s">
        <v>2508</v>
      </c>
      <c r="O12" s="113" t="s">
        <v>2485</v>
      </c>
      <c r="P12" s="115"/>
      <c r="Q12" s="129">
        <v>44209.530335648145</v>
      </c>
    </row>
    <row r="13" spans="1:17" ht="18" x14ac:dyDescent="0.25">
      <c r="A13" s="86" t="str">
        <f>VLOOKUP(E13,'LISTADO ATM'!$A$2:$C$894,3,0)</f>
        <v>DISTRITO NACIONAL</v>
      </c>
      <c r="B13" s="113" t="s">
        <v>2500</v>
      </c>
      <c r="C13" s="114">
        <v>44207.607106481482</v>
      </c>
      <c r="D13" s="114" t="s">
        <v>2189</v>
      </c>
      <c r="E13" s="109">
        <v>280</v>
      </c>
      <c r="F13" s="86" t="str">
        <f>VLOOKUP(E13,VIP!$A$2:$O11253,2,0)</f>
        <v>DRBR752</v>
      </c>
      <c r="G13" s="108" t="str">
        <f>VLOOKUP(E13,'LISTADO ATM'!$A$2:$B$893,2,0)</f>
        <v xml:space="preserve">ATM Cooperativa BR </v>
      </c>
      <c r="H13" s="108" t="str">
        <f>VLOOKUP(E13,VIP!$A$2:$O16174,7,FALSE)</f>
        <v>Si</v>
      </c>
      <c r="I13" s="108" t="str">
        <f>VLOOKUP(E13,VIP!$A$2:$O8139,8,FALSE)</f>
        <v>Si</v>
      </c>
      <c r="J13" s="108" t="str">
        <f>VLOOKUP(E13,VIP!$A$2:$O8089,8,FALSE)</f>
        <v>Si</v>
      </c>
      <c r="K13" s="108" t="str">
        <f>VLOOKUP(E13,VIP!$A$2:$O11663,6,0)</f>
        <v>NO</v>
      </c>
      <c r="L13" s="119" t="s">
        <v>2228</v>
      </c>
      <c r="M13" s="129" t="s">
        <v>2582</v>
      </c>
      <c r="N13" s="126" t="s">
        <v>2508</v>
      </c>
      <c r="O13" s="113" t="s">
        <v>2485</v>
      </c>
      <c r="P13" s="115"/>
      <c r="Q13" s="129">
        <v>44209.49491898148</v>
      </c>
    </row>
    <row r="14" spans="1:17" ht="18" x14ac:dyDescent="0.25">
      <c r="A14" s="86" t="str">
        <f>VLOOKUP(E14,'LISTADO ATM'!$A$2:$C$894,3,0)</f>
        <v>DISTRITO NACIONAL</v>
      </c>
      <c r="B14" s="113" t="s">
        <v>2502</v>
      </c>
      <c r="C14" s="114">
        <v>44207.640486111108</v>
      </c>
      <c r="D14" s="114" t="s">
        <v>2189</v>
      </c>
      <c r="E14" s="109">
        <v>939</v>
      </c>
      <c r="F14" s="86" t="str">
        <f>VLOOKUP(E14,VIP!$A$2:$O11282,2,0)</f>
        <v>DRBR939</v>
      </c>
      <c r="G14" s="108" t="str">
        <f>VLOOKUP(E14,'LISTADO ATM'!$A$2:$B$893,2,0)</f>
        <v xml:space="preserve">ATM Estación Texaco Máximo Gómez </v>
      </c>
      <c r="H14" s="108" t="str">
        <f>VLOOKUP(E14,VIP!$A$2:$O16203,7,FALSE)</f>
        <v>Si</v>
      </c>
      <c r="I14" s="108" t="str">
        <f>VLOOKUP(E14,VIP!$A$2:$O8168,8,FALSE)</f>
        <v>Si</v>
      </c>
      <c r="J14" s="108" t="str">
        <f>VLOOKUP(E14,VIP!$A$2:$O8118,8,FALSE)</f>
        <v>Si</v>
      </c>
      <c r="K14" s="108" t="str">
        <f>VLOOKUP(E14,VIP!$A$2:$O11692,6,0)</f>
        <v>NO</v>
      </c>
      <c r="L14" s="119" t="s">
        <v>2228</v>
      </c>
      <c r="M14" s="115" t="s">
        <v>2473</v>
      </c>
      <c r="N14" s="115" t="s">
        <v>2488</v>
      </c>
      <c r="O14" s="113" t="s">
        <v>2485</v>
      </c>
      <c r="P14" s="113"/>
      <c r="Q14" s="115" t="s">
        <v>2228</v>
      </c>
    </row>
    <row r="15" spans="1:17" ht="18" x14ac:dyDescent="0.25">
      <c r="A15" s="86" t="str">
        <f>VLOOKUP(E15,'LISTADO ATM'!$A$2:$C$894,3,0)</f>
        <v>DISTRITO NACIONAL</v>
      </c>
      <c r="B15" s="113" t="s">
        <v>2503</v>
      </c>
      <c r="C15" s="114">
        <v>44207.683935185189</v>
      </c>
      <c r="D15" s="114" t="s">
        <v>2477</v>
      </c>
      <c r="E15" s="109">
        <v>578</v>
      </c>
      <c r="F15" s="86" t="str">
        <f>VLOOKUP(E15,VIP!$A$2:$O11284,2,0)</f>
        <v>DRBR324</v>
      </c>
      <c r="G15" s="108" t="str">
        <f>VLOOKUP(E15,'LISTADO ATM'!$A$2:$B$893,2,0)</f>
        <v xml:space="preserve">ATM Procuraduría General de la República </v>
      </c>
      <c r="H15" s="108" t="str">
        <f>VLOOKUP(E15,VIP!$A$2:$O16205,7,FALSE)</f>
        <v>Si</v>
      </c>
      <c r="I15" s="108" t="str">
        <f>VLOOKUP(E15,VIP!$A$2:$O8170,8,FALSE)</f>
        <v>No</v>
      </c>
      <c r="J15" s="108" t="str">
        <f>VLOOKUP(E15,VIP!$A$2:$O8120,8,FALSE)</f>
        <v>No</v>
      </c>
      <c r="K15" s="108" t="str">
        <f>VLOOKUP(E15,VIP!$A$2:$O11694,6,0)</f>
        <v>NO</v>
      </c>
      <c r="L15" s="119" t="s">
        <v>2466</v>
      </c>
      <c r="M15" s="129" t="s">
        <v>2582</v>
      </c>
      <c r="N15" s="115" t="s">
        <v>2482</v>
      </c>
      <c r="O15" s="113" t="s">
        <v>2484</v>
      </c>
      <c r="P15" s="113"/>
      <c r="Q15" s="129">
        <v>44209.428252314814</v>
      </c>
    </row>
    <row r="16" spans="1:17" ht="18" x14ac:dyDescent="0.25">
      <c r="A16" s="86" t="str">
        <f>VLOOKUP(E16,'LISTADO ATM'!$A$2:$C$894,3,0)</f>
        <v>DISTRITO NACIONAL</v>
      </c>
      <c r="B16" s="113" t="s">
        <v>2527</v>
      </c>
      <c r="C16" s="114">
        <v>44207.694444444445</v>
      </c>
      <c r="D16" s="113" t="s">
        <v>2477</v>
      </c>
      <c r="E16" s="109">
        <v>815</v>
      </c>
      <c r="F16" s="86" t="str">
        <f>VLOOKUP(E16,VIP!$A$2:$O11274,2,0)</f>
        <v>DRBR24A</v>
      </c>
      <c r="G16" s="108" t="str">
        <f>VLOOKUP(E16,'LISTADO ATM'!$A$2:$B$893,2,0)</f>
        <v xml:space="preserve">ATM Oficina Atalaya del Mar </v>
      </c>
      <c r="H16" s="108" t="str">
        <f>VLOOKUP(E16,VIP!$A$2:$O16195,7,FALSE)</f>
        <v>Si</v>
      </c>
      <c r="I16" s="108" t="str">
        <f>VLOOKUP(E16,VIP!$A$2:$O8160,8,FALSE)</f>
        <v>Si</v>
      </c>
      <c r="J16" s="108" t="str">
        <f>VLOOKUP(E16,VIP!$A$2:$O8110,8,FALSE)</f>
        <v>Si</v>
      </c>
      <c r="K16" s="108" t="str">
        <f>VLOOKUP(E16,VIP!$A$2:$O11684,6,0)</f>
        <v>SI</v>
      </c>
      <c r="L16" s="119" t="s">
        <v>2466</v>
      </c>
      <c r="M16" s="129" t="s">
        <v>2582</v>
      </c>
      <c r="N16" s="115" t="s">
        <v>2482</v>
      </c>
      <c r="O16" s="113" t="s">
        <v>2484</v>
      </c>
      <c r="P16" s="113"/>
      <c r="Q16" s="129">
        <v>44209.427557870367</v>
      </c>
    </row>
    <row r="17" spans="1:17" ht="18" x14ac:dyDescent="0.25">
      <c r="A17" s="86" t="str">
        <f>VLOOKUP(E17,'LISTADO ATM'!$A$2:$C$894,3,0)</f>
        <v>DISTRITO NACIONAL</v>
      </c>
      <c r="B17" s="113" t="s">
        <v>2504</v>
      </c>
      <c r="C17" s="114">
        <v>44208.221261574072</v>
      </c>
      <c r="D17" s="113" t="s">
        <v>2189</v>
      </c>
      <c r="E17" s="109">
        <v>239</v>
      </c>
      <c r="F17" s="86" t="str">
        <f>VLOOKUP(E17,VIP!$A$2:$O11267,2,0)</f>
        <v>DRBR239</v>
      </c>
      <c r="G17" s="108" t="str">
        <f>VLOOKUP(E17,'LISTADO ATM'!$A$2:$B$893,2,0)</f>
        <v xml:space="preserve">ATM Autobanco Charles de Gaulle </v>
      </c>
      <c r="H17" s="108" t="str">
        <f>VLOOKUP(E17,VIP!$A$2:$O16188,7,FALSE)</f>
        <v>Si</v>
      </c>
      <c r="I17" s="108" t="str">
        <f>VLOOKUP(E17,VIP!$A$2:$O8153,8,FALSE)</f>
        <v>Si</v>
      </c>
      <c r="J17" s="108" t="str">
        <f>VLOOKUP(E17,VIP!$A$2:$O8103,8,FALSE)</f>
        <v>Si</v>
      </c>
      <c r="K17" s="108" t="str">
        <f>VLOOKUP(E17,VIP!$A$2:$O11677,6,0)</f>
        <v>SI</v>
      </c>
      <c r="L17" s="119" t="s">
        <v>2228</v>
      </c>
      <c r="M17" s="129" t="s">
        <v>2582</v>
      </c>
      <c r="N17" s="126" t="s">
        <v>2508</v>
      </c>
      <c r="O17" s="113" t="s">
        <v>2485</v>
      </c>
      <c r="P17" s="113"/>
      <c r="Q17" s="129">
        <v>44209.567835648151</v>
      </c>
    </row>
    <row r="18" spans="1:17" ht="18" x14ac:dyDescent="0.25">
      <c r="A18" s="86" t="str">
        <f>VLOOKUP(E18,'LISTADO ATM'!$A$2:$C$894,3,0)</f>
        <v>DISTRITO NACIONAL</v>
      </c>
      <c r="B18" s="113" t="s">
        <v>2507</v>
      </c>
      <c r="C18" s="114">
        <v>44208.373796296299</v>
      </c>
      <c r="D18" s="113" t="s">
        <v>2477</v>
      </c>
      <c r="E18" s="109">
        <v>713</v>
      </c>
      <c r="F18" s="86" t="str">
        <f>VLOOKUP(E18,VIP!$A$2:$O11273,2,0)</f>
        <v>DRBR016</v>
      </c>
      <c r="G18" s="108" t="str">
        <f>VLOOKUP(E18,'LISTADO ATM'!$A$2:$B$893,2,0)</f>
        <v xml:space="preserve">ATM Oficina Las Américas </v>
      </c>
      <c r="H18" s="108" t="str">
        <f>VLOOKUP(E18,VIP!$A$2:$O16194,7,FALSE)</f>
        <v>Si</v>
      </c>
      <c r="I18" s="108" t="str">
        <f>VLOOKUP(E18,VIP!$A$2:$O8159,8,FALSE)</f>
        <v>Si</v>
      </c>
      <c r="J18" s="108" t="str">
        <f>VLOOKUP(E18,VIP!$A$2:$O8109,8,FALSE)</f>
        <v>Si</v>
      </c>
      <c r="K18" s="108" t="str">
        <f>VLOOKUP(E18,VIP!$A$2:$O11683,6,0)</f>
        <v>NO</v>
      </c>
      <c r="L18" s="119" t="s">
        <v>2466</v>
      </c>
      <c r="M18" s="129" t="s">
        <v>2582</v>
      </c>
      <c r="N18" s="115" t="s">
        <v>2482</v>
      </c>
      <c r="O18" s="113" t="s">
        <v>2484</v>
      </c>
      <c r="P18" s="113"/>
      <c r="Q18" s="129">
        <v>44209.568530092591</v>
      </c>
    </row>
    <row r="19" spans="1:17" ht="18" x14ac:dyDescent="0.25">
      <c r="A19" s="86" t="str">
        <f>VLOOKUP(E19,'LISTADO ATM'!$A$2:$C$894,3,0)</f>
        <v>DISTRITO NACIONAL</v>
      </c>
      <c r="B19" s="113" t="s">
        <v>2506</v>
      </c>
      <c r="C19" s="114">
        <v>44208.391516203701</v>
      </c>
      <c r="D19" s="113" t="s">
        <v>2477</v>
      </c>
      <c r="E19" s="109">
        <v>70</v>
      </c>
      <c r="F19" s="86" t="str">
        <f>VLOOKUP(E19,VIP!$A$2:$O11270,2,0)</f>
        <v>DRBR070</v>
      </c>
      <c r="G19" s="108" t="str">
        <f>VLOOKUP(E19,'LISTADO ATM'!$A$2:$B$893,2,0)</f>
        <v xml:space="preserve">ATM Autoservicio Plaza Lama Zona Oriental </v>
      </c>
      <c r="H19" s="108" t="str">
        <f>VLOOKUP(E19,VIP!$A$2:$O16191,7,FALSE)</f>
        <v>Si</v>
      </c>
      <c r="I19" s="108" t="str">
        <f>VLOOKUP(E19,VIP!$A$2:$O8156,8,FALSE)</f>
        <v>Si</v>
      </c>
      <c r="J19" s="108" t="str">
        <f>VLOOKUP(E19,VIP!$A$2:$O8106,8,FALSE)</f>
        <v>Si</v>
      </c>
      <c r="K19" s="108" t="str">
        <f>VLOOKUP(E19,VIP!$A$2:$O11680,6,0)</f>
        <v>NO</v>
      </c>
      <c r="L19" s="119" t="s">
        <v>2495</v>
      </c>
      <c r="M19" s="129" t="s">
        <v>2582</v>
      </c>
      <c r="N19" s="115" t="s">
        <v>2482</v>
      </c>
      <c r="O19" s="113" t="s">
        <v>2484</v>
      </c>
      <c r="P19" s="113"/>
      <c r="Q19" s="129">
        <v>44209.537280092591</v>
      </c>
    </row>
    <row r="20" spans="1:17" ht="18" x14ac:dyDescent="0.25">
      <c r="A20" s="86" t="str">
        <f>VLOOKUP(E20,'LISTADO ATM'!$A$2:$C$894,3,0)</f>
        <v>DISTRITO NACIONAL</v>
      </c>
      <c r="B20" s="113" t="s">
        <v>2524</v>
      </c>
      <c r="C20" s="114">
        <v>44208.446851851855</v>
      </c>
      <c r="D20" s="113" t="s">
        <v>2189</v>
      </c>
      <c r="E20" s="109">
        <v>57</v>
      </c>
      <c r="F20" s="86" t="str">
        <f>VLOOKUP(E20,VIP!$A$2:$O11299,2,0)</f>
        <v>DRBR057</v>
      </c>
      <c r="G20" s="108" t="str">
        <f>VLOOKUP(E20,'LISTADO ATM'!$A$2:$B$893,2,0)</f>
        <v xml:space="preserve">ATM Oficina Malecon Center </v>
      </c>
      <c r="H20" s="108" t="str">
        <f>VLOOKUP(E20,VIP!$A$2:$O16220,7,FALSE)</f>
        <v>Si</v>
      </c>
      <c r="I20" s="108" t="str">
        <f>VLOOKUP(E20,VIP!$A$2:$O8185,8,FALSE)</f>
        <v>Si</v>
      </c>
      <c r="J20" s="108" t="str">
        <f>VLOOKUP(E20,VIP!$A$2:$O8135,8,FALSE)</f>
        <v>Si</v>
      </c>
      <c r="K20" s="108" t="str">
        <f>VLOOKUP(E20,VIP!$A$2:$O11709,6,0)</f>
        <v>NO</v>
      </c>
      <c r="L20" s="119" t="s">
        <v>2228</v>
      </c>
      <c r="M20" s="129" t="s">
        <v>2582</v>
      </c>
      <c r="N20" s="126" t="s">
        <v>2508</v>
      </c>
      <c r="O20" s="113" t="s">
        <v>2485</v>
      </c>
      <c r="P20" s="113"/>
      <c r="Q20" s="129">
        <v>44209.428946759261</v>
      </c>
    </row>
    <row r="21" spans="1:17" ht="18" x14ac:dyDescent="0.25">
      <c r="A21" s="86" t="str">
        <f>VLOOKUP(E21,'LISTADO ATM'!$A$2:$C$894,3,0)</f>
        <v>DISTRITO NACIONAL</v>
      </c>
      <c r="B21" s="113" t="s">
        <v>2523</v>
      </c>
      <c r="C21" s="114">
        <v>44208.471203703702</v>
      </c>
      <c r="D21" s="113" t="s">
        <v>2477</v>
      </c>
      <c r="E21" s="109">
        <v>823</v>
      </c>
      <c r="F21" s="86" t="str">
        <f>VLOOKUP(E21,VIP!$A$2:$O11298,2,0)</f>
        <v>DRBR823</v>
      </c>
      <c r="G21" s="108" t="str">
        <f>VLOOKUP(E21,'LISTADO ATM'!$A$2:$B$893,2,0)</f>
        <v xml:space="preserve">ATM UNP El Carril (Haina) </v>
      </c>
      <c r="H21" s="108" t="str">
        <f>VLOOKUP(E21,VIP!$A$2:$O16219,7,FALSE)</f>
        <v>Si</v>
      </c>
      <c r="I21" s="108" t="str">
        <f>VLOOKUP(E21,VIP!$A$2:$O8184,8,FALSE)</f>
        <v>Si</v>
      </c>
      <c r="J21" s="108" t="str">
        <f>VLOOKUP(E21,VIP!$A$2:$O8134,8,FALSE)</f>
        <v>Si</v>
      </c>
      <c r="K21" s="108" t="str">
        <f>VLOOKUP(E21,VIP!$A$2:$O11708,6,0)</f>
        <v>NO</v>
      </c>
      <c r="L21" s="119" t="s">
        <v>2466</v>
      </c>
      <c r="M21" s="115" t="s">
        <v>2473</v>
      </c>
      <c r="N21" s="115" t="s">
        <v>2482</v>
      </c>
      <c r="O21" s="113" t="s">
        <v>2484</v>
      </c>
      <c r="P21" s="113"/>
      <c r="Q21" s="115" t="s">
        <v>2466</v>
      </c>
    </row>
    <row r="22" spans="1:17" ht="18" x14ac:dyDescent="0.25">
      <c r="A22" s="86" t="str">
        <f>VLOOKUP(E22,'LISTADO ATM'!$A$2:$C$894,3,0)</f>
        <v>NORTE</v>
      </c>
      <c r="B22" s="113" t="s">
        <v>2522</v>
      </c>
      <c r="C22" s="114">
        <v>44208.489050925928</v>
      </c>
      <c r="D22" s="113" t="s">
        <v>2189</v>
      </c>
      <c r="E22" s="109">
        <v>266</v>
      </c>
      <c r="F22" s="86" t="str">
        <f>VLOOKUP(E22,VIP!$A$2:$O11297,2,0)</f>
        <v>DRBR266</v>
      </c>
      <c r="G22" s="108" t="str">
        <f>VLOOKUP(E22,'LISTADO ATM'!$A$2:$B$893,2,0)</f>
        <v xml:space="preserve">ATM Oficina Villa Francisca </v>
      </c>
      <c r="H22" s="108" t="str">
        <f>VLOOKUP(E22,VIP!$A$2:$O16218,7,FALSE)</f>
        <v>Si</v>
      </c>
      <c r="I22" s="108" t="str">
        <f>VLOOKUP(E22,VIP!$A$2:$O8183,8,FALSE)</f>
        <v>Si</v>
      </c>
      <c r="J22" s="108" t="str">
        <f>VLOOKUP(E22,VIP!$A$2:$O8133,8,FALSE)</f>
        <v>Si</v>
      </c>
      <c r="K22" s="108" t="str">
        <f>VLOOKUP(E22,VIP!$A$2:$O11707,6,0)</f>
        <v>NO</v>
      </c>
      <c r="L22" s="119" t="s">
        <v>2228</v>
      </c>
      <c r="M22" s="129" t="s">
        <v>2582</v>
      </c>
      <c r="N22" s="115" t="s">
        <v>2482</v>
      </c>
      <c r="O22" s="113" t="s">
        <v>2485</v>
      </c>
      <c r="P22" s="113"/>
      <c r="Q22" s="129">
        <v>44209.641446759262</v>
      </c>
    </row>
    <row r="23" spans="1:17" ht="18" x14ac:dyDescent="0.25">
      <c r="A23" s="86" t="str">
        <f>VLOOKUP(E23,'LISTADO ATM'!$A$2:$C$894,3,0)</f>
        <v>DISTRITO NACIONAL</v>
      </c>
      <c r="B23" s="113" t="s">
        <v>2521</v>
      </c>
      <c r="C23" s="114">
        <v>44208.494131944448</v>
      </c>
      <c r="D23" s="113" t="s">
        <v>2189</v>
      </c>
      <c r="E23" s="109">
        <v>115</v>
      </c>
      <c r="F23" s="86" t="str">
        <f>VLOOKUP(E23,VIP!$A$2:$O11295,2,0)</f>
        <v>DRBR115</v>
      </c>
      <c r="G23" s="108" t="str">
        <f>VLOOKUP(E23,'LISTADO ATM'!$A$2:$B$893,2,0)</f>
        <v xml:space="preserve">ATM Oficina Megacentro I </v>
      </c>
      <c r="H23" s="108" t="str">
        <f>VLOOKUP(E23,VIP!$A$2:$O16216,7,FALSE)</f>
        <v>Si</v>
      </c>
      <c r="I23" s="108" t="str">
        <f>VLOOKUP(E23,VIP!$A$2:$O8181,8,FALSE)</f>
        <v>Si</v>
      </c>
      <c r="J23" s="108" t="str">
        <f>VLOOKUP(E23,VIP!$A$2:$O8131,8,FALSE)</f>
        <v>Si</v>
      </c>
      <c r="K23" s="108" t="str">
        <f>VLOOKUP(E23,VIP!$A$2:$O11705,6,0)</f>
        <v>SI</v>
      </c>
      <c r="L23" s="119" t="s">
        <v>2228</v>
      </c>
      <c r="M23" s="129" t="s">
        <v>2582</v>
      </c>
      <c r="N23" s="126" t="s">
        <v>2508</v>
      </c>
      <c r="O23" s="113" t="s">
        <v>2485</v>
      </c>
      <c r="P23" s="113"/>
      <c r="Q23" s="129">
        <v>44209.567835648151</v>
      </c>
    </row>
    <row r="24" spans="1:17" ht="18" x14ac:dyDescent="0.25">
      <c r="A24" s="86" t="str">
        <f>VLOOKUP(E24,'LISTADO ATM'!$A$2:$C$894,3,0)</f>
        <v>DISTRITO NACIONAL</v>
      </c>
      <c r="B24" s="113" t="s">
        <v>2520</v>
      </c>
      <c r="C24" s="114">
        <v>44208.498888888891</v>
      </c>
      <c r="D24" s="113" t="s">
        <v>2189</v>
      </c>
      <c r="E24" s="109">
        <v>596</v>
      </c>
      <c r="F24" s="86" t="str">
        <f>VLOOKUP(E24,VIP!$A$2:$O11294,2,0)</f>
        <v>DRBR274</v>
      </c>
      <c r="G24" s="108" t="str">
        <f>VLOOKUP(E24,'LISTADO ATM'!$A$2:$B$893,2,0)</f>
        <v xml:space="preserve">ATM Autobanco Malecón Center </v>
      </c>
      <c r="H24" s="108" t="str">
        <f>VLOOKUP(E24,VIP!$A$2:$O16215,7,FALSE)</f>
        <v>Si</v>
      </c>
      <c r="I24" s="108" t="str">
        <f>VLOOKUP(E24,VIP!$A$2:$O8180,8,FALSE)</f>
        <v>Si</v>
      </c>
      <c r="J24" s="108" t="str">
        <f>VLOOKUP(E24,VIP!$A$2:$O8130,8,FALSE)</f>
        <v>Si</v>
      </c>
      <c r="K24" s="108" t="str">
        <f>VLOOKUP(E24,VIP!$A$2:$O11704,6,0)</f>
        <v>NO</v>
      </c>
      <c r="L24" s="119" t="s">
        <v>2228</v>
      </c>
      <c r="M24" s="129" t="s">
        <v>2582</v>
      </c>
      <c r="N24" s="126" t="s">
        <v>2508</v>
      </c>
      <c r="O24" s="113" t="s">
        <v>2485</v>
      </c>
      <c r="P24" s="113"/>
      <c r="Q24" s="129">
        <v>44209.427557870367</v>
      </c>
    </row>
    <row r="25" spans="1:17" ht="18" x14ac:dyDescent="0.25">
      <c r="A25" s="86" t="str">
        <f>VLOOKUP(E25,'LISTADO ATM'!$A$2:$C$894,3,0)</f>
        <v>DISTRITO NACIONAL</v>
      </c>
      <c r="B25" s="113" t="s">
        <v>2519</v>
      </c>
      <c r="C25" s="114">
        <v>44208.504965277774</v>
      </c>
      <c r="D25" s="113" t="s">
        <v>2189</v>
      </c>
      <c r="E25" s="109">
        <v>568</v>
      </c>
      <c r="F25" s="86" t="str">
        <f>VLOOKUP(E25,VIP!$A$2:$O11293,2,0)</f>
        <v>DRBR01F</v>
      </c>
      <c r="G25" s="108" t="str">
        <f>VLOOKUP(E25,'LISTADO ATM'!$A$2:$B$893,2,0)</f>
        <v xml:space="preserve">ATM Ministerio de Educación </v>
      </c>
      <c r="H25" s="108" t="str">
        <f>VLOOKUP(E25,VIP!$A$2:$O16214,7,FALSE)</f>
        <v>Si</v>
      </c>
      <c r="I25" s="108" t="str">
        <f>VLOOKUP(E25,VIP!$A$2:$O8179,8,FALSE)</f>
        <v>Si</v>
      </c>
      <c r="J25" s="108" t="str">
        <f>VLOOKUP(E25,VIP!$A$2:$O8129,8,FALSE)</f>
        <v>Si</v>
      </c>
      <c r="K25" s="108" t="str">
        <f>VLOOKUP(E25,VIP!$A$2:$O11703,6,0)</f>
        <v>NO</v>
      </c>
      <c r="L25" s="119" t="s">
        <v>2254</v>
      </c>
      <c r="M25" s="115" t="s">
        <v>2473</v>
      </c>
      <c r="N25" s="115" t="s">
        <v>2482</v>
      </c>
      <c r="O25" s="113" t="s">
        <v>2485</v>
      </c>
      <c r="P25" s="113"/>
      <c r="Q25" s="115" t="s">
        <v>2254</v>
      </c>
    </row>
    <row r="26" spans="1:17" ht="18" x14ac:dyDescent="0.25">
      <c r="A26" s="86" t="str">
        <f>VLOOKUP(E26,'LISTADO ATM'!$A$2:$C$894,3,0)</f>
        <v>DISTRITO NACIONAL</v>
      </c>
      <c r="B26" s="113" t="s">
        <v>2518</v>
      </c>
      <c r="C26" s="114">
        <v>44208.506493055553</v>
      </c>
      <c r="D26" s="113" t="s">
        <v>2189</v>
      </c>
      <c r="E26" s="109">
        <v>448</v>
      </c>
      <c r="F26" s="86" t="str">
        <f>VLOOKUP(E26,VIP!$A$2:$O11292,2,0)</f>
        <v>DRBR448</v>
      </c>
      <c r="G26" s="108" t="str">
        <f>VLOOKUP(E26,'LISTADO ATM'!$A$2:$B$893,2,0)</f>
        <v xml:space="preserve">ATM Club Banco Central </v>
      </c>
      <c r="H26" s="108" t="str">
        <f>VLOOKUP(E26,VIP!$A$2:$O16213,7,FALSE)</f>
        <v>Si</v>
      </c>
      <c r="I26" s="108" t="str">
        <f>VLOOKUP(E26,VIP!$A$2:$O8178,8,FALSE)</f>
        <v>Si</v>
      </c>
      <c r="J26" s="108" t="str">
        <f>VLOOKUP(E26,VIP!$A$2:$O8128,8,FALSE)</f>
        <v>Si</v>
      </c>
      <c r="K26" s="108" t="str">
        <f>VLOOKUP(E26,VIP!$A$2:$O11702,6,0)</f>
        <v>NO</v>
      </c>
      <c r="L26" s="119" t="s">
        <v>2254</v>
      </c>
      <c r="M26" s="129" t="s">
        <v>2582</v>
      </c>
      <c r="N26" s="126" t="s">
        <v>2508</v>
      </c>
      <c r="O26" s="113" t="s">
        <v>2485</v>
      </c>
      <c r="P26" s="113"/>
      <c r="Q26" s="129">
        <v>44209.421307870369</v>
      </c>
    </row>
    <row r="27" spans="1:17" ht="18" x14ac:dyDescent="0.25">
      <c r="A27" s="86" t="str">
        <f>VLOOKUP(E27,'LISTADO ATM'!$A$2:$C$894,3,0)</f>
        <v>DISTRITO NACIONAL</v>
      </c>
      <c r="B27" s="113" t="s">
        <v>2517</v>
      </c>
      <c r="C27" s="114">
        <v>44208.507060185184</v>
      </c>
      <c r="D27" s="113" t="s">
        <v>2189</v>
      </c>
      <c r="E27" s="109">
        <v>545</v>
      </c>
      <c r="F27" s="86" t="str">
        <f>VLOOKUP(E27,VIP!$A$2:$O11291,2,0)</f>
        <v>DRBR995</v>
      </c>
      <c r="G27" s="108" t="str">
        <f>VLOOKUP(E27,'LISTADO ATM'!$A$2:$B$893,2,0)</f>
        <v xml:space="preserve">ATM Oficina Isabel La Católica II  </v>
      </c>
      <c r="H27" s="108" t="str">
        <f>VLOOKUP(E27,VIP!$A$2:$O16212,7,FALSE)</f>
        <v>Si</v>
      </c>
      <c r="I27" s="108" t="str">
        <f>VLOOKUP(E27,VIP!$A$2:$O8177,8,FALSE)</f>
        <v>Si</v>
      </c>
      <c r="J27" s="108" t="str">
        <f>VLOOKUP(E27,VIP!$A$2:$O8127,8,FALSE)</f>
        <v>Si</v>
      </c>
      <c r="K27" s="108" t="str">
        <f>VLOOKUP(E27,VIP!$A$2:$O11701,6,0)</f>
        <v>NO</v>
      </c>
      <c r="L27" s="119" t="s">
        <v>2228</v>
      </c>
      <c r="M27" s="129" t="s">
        <v>2582</v>
      </c>
      <c r="N27" s="126" t="s">
        <v>2508</v>
      </c>
      <c r="O27" s="113" t="s">
        <v>2485</v>
      </c>
      <c r="P27" s="113"/>
      <c r="Q27" s="129">
        <v>44209.531030092592</v>
      </c>
    </row>
    <row r="28" spans="1:17" ht="18" x14ac:dyDescent="0.25">
      <c r="A28" s="86" t="str">
        <f>VLOOKUP(E28,'LISTADO ATM'!$A$2:$C$894,3,0)</f>
        <v>DISTRITO NACIONAL</v>
      </c>
      <c r="B28" s="113" t="s">
        <v>2516</v>
      </c>
      <c r="C28" s="114">
        <v>44208.507731481484</v>
      </c>
      <c r="D28" s="113" t="s">
        <v>2189</v>
      </c>
      <c r="E28" s="109">
        <v>87</v>
      </c>
      <c r="F28" s="86" t="str">
        <f>VLOOKUP(E28,VIP!$A$2:$O11290,2,0)</f>
        <v>DRBR087</v>
      </c>
      <c r="G28" s="108" t="str">
        <f>VLOOKUP(E28,'LISTADO ATM'!$A$2:$B$893,2,0)</f>
        <v xml:space="preserve">ATM Autoservicio Sarasota </v>
      </c>
      <c r="H28" s="108" t="str">
        <f>VLOOKUP(E28,VIP!$A$2:$O16211,7,FALSE)</f>
        <v>Si</v>
      </c>
      <c r="I28" s="108" t="str">
        <f>VLOOKUP(E28,VIP!$A$2:$O8176,8,FALSE)</f>
        <v>Si</v>
      </c>
      <c r="J28" s="108" t="str">
        <f>VLOOKUP(E28,VIP!$A$2:$O8126,8,FALSE)</f>
        <v>Si</v>
      </c>
      <c r="K28" s="108" t="str">
        <f>VLOOKUP(E28,VIP!$A$2:$O11700,6,0)</f>
        <v>NO</v>
      </c>
      <c r="L28" s="119" t="s">
        <v>2228</v>
      </c>
      <c r="M28" s="129" t="s">
        <v>2582</v>
      </c>
      <c r="N28" s="126" t="s">
        <v>2508</v>
      </c>
      <c r="O28" s="113" t="s">
        <v>2485</v>
      </c>
      <c r="P28" s="113"/>
      <c r="Q28" s="129">
        <v>44209.431030092594</v>
      </c>
    </row>
    <row r="29" spans="1:17" ht="18" x14ac:dyDescent="0.25">
      <c r="A29" s="86" t="str">
        <f>VLOOKUP(E29,'LISTADO ATM'!$A$2:$C$894,3,0)</f>
        <v>DISTRITO NACIONAL</v>
      </c>
      <c r="B29" s="113" t="s">
        <v>2515</v>
      </c>
      <c r="C29" s="114">
        <v>44208.515104166669</v>
      </c>
      <c r="D29" s="113" t="s">
        <v>2189</v>
      </c>
      <c r="E29" s="109">
        <v>517</v>
      </c>
      <c r="F29" s="86" t="str">
        <f>VLOOKUP(E29,VIP!$A$2:$O11289,2,0)</f>
        <v>DRBR517</v>
      </c>
      <c r="G29" s="108" t="str">
        <f>VLOOKUP(E29,'LISTADO ATM'!$A$2:$B$893,2,0)</f>
        <v xml:space="preserve">ATM Autobanco Oficina Sans Soucí </v>
      </c>
      <c r="H29" s="108" t="str">
        <f>VLOOKUP(E29,VIP!$A$2:$O16210,7,FALSE)</f>
        <v>Si</v>
      </c>
      <c r="I29" s="108" t="str">
        <f>VLOOKUP(E29,VIP!$A$2:$O8175,8,FALSE)</f>
        <v>Si</v>
      </c>
      <c r="J29" s="108" t="str">
        <f>VLOOKUP(E29,VIP!$A$2:$O8125,8,FALSE)</f>
        <v>Si</v>
      </c>
      <c r="K29" s="108" t="str">
        <f>VLOOKUP(E29,VIP!$A$2:$O11699,6,0)</f>
        <v>SI</v>
      </c>
      <c r="L29" s="119" t="s">
        <v>2228</v>
      </c>
      <c r="M29" s="129" t="s">
        <v>2582</v>
      </c>
      <c r="N29" s="126" t="s">
        <v>2508</v>
      </c>
      <c r="O29" s="113" t="s">
        <v>2485</v>
      </c>
      <c r="P29" s="113"/>
      <c r="Q29" s="129">
        <v>44209.522002314814</v>
      </c>
    </row>
    <row r="30" spans="1:17" ht="18" x14ac:dyDescent="0.25">
      <c r="A30" s="86" t="str">
        <f>VLOOKUP(E30,'LISTADO ATM'!$A$2:$C$894,3,0)</f>
        <v>DISTRITO NACIONAL</v>
      </c>
      <c r="B30" s="113" t="s">
        <v>2514</v>
      </c>
      <c r="C30" s="114">
        <v>44208.532071759262</v>
      </c>
      <c r="D30" s="113" t="s">
        <v>2477</v>
      </c>
      <c r="E30" s="109">
        <v>671</v>
      </c>
      <c r="F30" s="86" t="str">
        <f>VLOOKUP(E30,VIP!$A$2:$O11288,2,0)</f>
        <v>DRBR671</v>
      </c>
      <c r="G30" s="108" t="str">
        <f>VLOOKUP(E30,'LISTADO ATM'!$A$2:$B$893,2,0)</f>
        <v>ATM Ayuntamiento Sto. Dgo. Norte</v>
      </c>
      <c r="H30" s="108" t="str">
        <f>VLOOKUP(E30,VIP!$A$2:$O16209,7,FALSE)</f>
        <v>Si</v>
      </c>
      <c r="I30" s="108" t="str">
        <f>VLOOKUP(E30,VIP!$A$2:$O8174,8,FALSE)</f>
        <v>Si</v>
      </c>
      <c r="J30" s="108" t="str">
        <f>VLOOKUP(E30,VIP!$A$2:$O8124,8,FALSE)</f>
        <v>Si</v>
      </c>
      <c r="K30" s="108" t="str">
        <f>VLOOKUP(E30,VIP!$A$2:$O11698,6,0)</f>
        <v>NO</v>
      </c>
      <c r="L30" s="119" t="s">
        <v>2430</v>
      </c>
      <c r="M30" s="129" t="s">
        <v>2582</v>
      </c>
      <c r="N30" s="115" t="s">
        <v>2482</v>
      </c>
      <c r="O30" s="113" t="s">
        <v>2484</v>
      </c>
      <c r="P30" s="113"/>
      <c r="Q30" s="129">
        <v>44209.535196759258</v>
      </c>
    </row>
    <row r="31" spans="1:17" ht="18" x14ac:dyDescent="0.25">
      <c r="A31" s="86" t="str">
        <f>VLOOKUP(E31,'LISTADO ATM'!$A$2:$C$894,3,0)</f>
        <v>DISTRITO NACIONAL</v>
      </c>
      <c r="B31" s="113">
        <v>335761528</v>
      </c>
      <c r="C31" s="114">
        <v>44208.596446759257</v>
      </c>
      <c r="D31" s="113" t="s">
        <v>2189</v>
      </c>
      <c r="E31" s="109">
        <v>146</v>
      </c>
      <c r="F31" s="86" t="str">
        <f>VLOOKUP(E31,VIP!$A$2:$O11280,2,0)</f>
        <v>DRBR146</v>
      </c>
      <c r="G31" s="108" t="str">
        <f>VLOOKUP(E31,'LISTADO ATM'!$A$2:$B$893,2,0)</f>
        <v xml:space="preserve">ATM Tribunal Superior Constitucional </v>
      </c>
      <c r="H31" s="108" t="str">
        <f>VLOOKUP(E31,VIP!$A$2:$O16201,7,FALSE)</f>
        <v>Si</v>
      </c>
      <c r="I31" s="108" t="str">
        <f>VLOOKUP(E31,VIP!$A$2:$O8166,8,FALSE)</f>
        <v>Si</v>
      </c>
      <c r="J31" s="108" t="str">
        <f>VLOOKUP(E31,VIP!$A$2:$O8116,8,FALSE)</f>
        <v>Si</v>
      </c>
      <c r="K31" s="108" t="str">
        <f>VLOOKUP(E31,VIP!$A$2:$O11690,6,0)</f>
        <v>NO</v>
      </c>
      <c r="L31" s="119" t="s">
        <v>2228</v>
      </c>
      <c r="M31" s="129" t="s">
        <v>2582</v>
      </c>
      <c r="N31" s="126" t="s">
        <v>2508</v>
      </c>
      <c r="O31" s="113" t="s">
        <v>2485</v>
      </c>
      <c r="P31" s="113"/>
      <c r="Q31" s="129">
        <v>44209.531030092592</v>
      </c>
    </row>
    <row r="32" spans="1:17" ht="18" x14ac:dyDescent="0.25">
      <c r="A32" s="86" t="str">
        <f>VLOOKUP(E32,'LISTADO ATM'!$A$2:$C$894,3,0)</f>
        <v>DISTRITO NACIONAL</v>
      </c>
      <c r="B32" s="113" t="s">
        <v>2513</v>
      </c>
      <c r="C32" s="114">
        <v>44208.597071759257</v>
      </c>
      <c r="D32" s="113" t="s">
        <v>2189</v>
      </c>
      <c r="E32" s="109">
        <v>915</v>
      </c>
      <c r="F32" s="86" t="str">
        <f>VLOOKUP(E32,VIP!$A$2:$O11279,2,0)</f>
        <v>DRBR24F</v>
      </c>
      <c r="G32" s="108" t="str">
        <f>VLOOKUP(E32,'LISTADO ATM'!$A$2:$B$893,2,0)</f>
        <v xml:space="preserve">ATM Multicentro La Sirena Aut. Duarte </v>
      </c>
      <c r="H32" s="108" t="str">
        <f>VLOOKUP(E32,VIP!$A$2:$O16200,7,FALSE)</f>
        <v>Si</v>
      </c>
      <c r="I32" s="108" t="str">
        <f>VLOOKUP(E32,VIP!$A$2:$O8165,8,FALSE)</f>
        <v>Si</v>
      </c>
      <c r="J32" s="108" t="str">
        <f>VLOOKUP(E32,VIP!$A$2:$O8115,8,FALSE)</f>
        <v>Si</v>
      </c>
      <c r="K32" s="108" t="str">
        <f>VLOOKUP(E32,VIP!$A$2:$O11689,6,0)</f>
        <v>SI</v>
      </c>
      <c r="L32" s="119" t="s">
        <v>2228</v>
      </c>
      <c r="M32" s="129" t="s">
        <v>2582</v>
      </c>
      <c r="N32" s="126" t="s">
        <v>2508</v>
      </c>
      <c r="O32" s="113" t="s">
        <v>2485</v>
      </c>
      <c r="P32" s="113"/>
      <c r="Q32" s="129">
        <v>44209.528252314813</v>
      </c>
    </row>
    <row r="33" spans="1:17" ht="18" x14ac:dyDescent="0.25">
      <c r="A33" s="86" t="str">
        <f>VLOOKUP(E33,'LISTADO ATM'!$A$2:$C$894,3,0)</f>
        <v>DISTRITO NACIONAL</v>
      </c>
      <c r="B33" s="113" t="s">
        <v>2512</v>
      </c>
      <c r="C33" s="114">
        <v>44208.598680555559</v>
      </c>
      <c r="D33" s="113" t="s">
        <v>2189</v>
      </c>
      <c r="E33" s="109">
        <v>696</v>
      </c>
      <c r="F33" s="86" t="str">
        <f>VLOOKUP(E33,VIP!$A$2:$O11276,2,0)</f>
        <v>DRBR696</v>
      </c>
      <c r="G33" s="108" t="str">
        <f>VLOOKUP(E33,'LISTADO ATM'!$A$2:$B$893,2,0)</f>
        <v>ATM Olé Jacobo Majluta</v>
      </c>
      <c r="H33" s="108" t="str">
        <f>VLOOKUP(E33,VIP!$A$2:$O16197,7,FALSE)</f>
        <v>Si</v>
      </c>
      <c r="I33" s="108" t="str">
        <f>VLOOKUP(E33,VIP!$A$2:$O8162,8,FALSE)</f>
        <v>Si</v>
      </c>
      <c r="J33" s="108" t="str">
        <f>VLOOKUP(E33,VIP!$A$2:$O8112,8,FALSE)</f>
        <v>Si</v>
      </c>
      <c r="K33" s="108" t="str">
        <f>VLOOKUP(E33,VIP!$A$2:$O11686,6,0)</f>
        <v>NO</v>
      </c>
      <c r="L33" s="119" t="s">
        <v>2463</v>
      </c>
      <c r="M33" s="129" t="s">
        <v>2582</v>
      </c>
      <c r="N33" s="126" t="s">
        <v>2508</v>
      </c>
      <c r="O33" s="113" t="s">
        <v>2485</v>
      </c>
      <c r="P33" s="113"/>
      <c r="Q33" s="129">
        <v>44209.529641203706</v>
      </c>
    </row>
    <row r="34" spans="1:17" ht="18" x14ac:dyDescent="0.25">
      <c r="A34" s="86" t="str">
        <f>VLOOKUP(E34,'LISTADO ATM'!$A$2:$C$894,3,0)</f>
        <v>DISTRITO NACIONAL</v>
      </c>
      <c r="B34" s="113" t="s">
        <v>2511</v>
      </c>
      <c r="C34" s="114">
        <v>44208.599421296298</v>
      </c>
      <c r="D34" s="113" t="s">
        <v>2189</v>
      </c>
      <c r="E34" s="109">
        <v>225</v>
      </c>
      <c r="F34" s="86" t="str">
        <f>VLOOKUP(E34,VIP!$A$2:$O11275,2,0)</f>
        <v>DRBR225</v>
      </c>
      <c r="G34" s="108" t="str">
        <f>VLOOKUP(E34,'LISTADO ATM'!$A$2:$B$893,2,0)</f>
        <v xml:space="preserve">ATM S/M Nacional Arroyo Hondo </v>
      </c>
      <c r="H34" s="108" t="str">
        <f>VLOOKUP(E34,VIP!$A$2:$O16196,7,FALSE)</f>
        <v>Si</v>
      </c>
      <c r="I34" s="108" t="str">
        <f>VLOOKUP(E34,VIP!$A$2:$O8161,8,FALSE)</f>
        <v>Si</v>
      </c>
      <c r="J34" s="108" t="str">
        <f>VLOOKUP(E34,VIP!$A$2:$O8111,8,FALSE)</f>
        <v>Si</v>
      </c>
      <c r="K34" s="108" t="str">
        <f>VLOOKUP(E34,VIP!$A$2:$O11685,6,0)</f>
        <v>NO</v>
      </c>
      <c r="L34" s="119" t="s">
        <v>2228</v>
      </c>
      <c r="M34" s="129" t="s">
        <v>2582</v>
      </c>
      <c r="N34" s="126" t="s">
        <v>2508</v>
      </c>
      <c r="O34" s="113" t="s">
        <v>2485</v>
      </c>
      <c r="P34" s="113"/>
      <c r="Q34" s="129">
        <v>44209.559502314813</v>
      </c>
    </row>
    <row r="35" spans="1:17" ht="18" x14ac:dyDescent="0.25">
      <c r="A35" s="86" t="str">
        <f>VLOOKUP(E35,'LISTADO ATM'!$A$2:$C$894,3,0)</f>
        <v>NORTE</v>
      </c>
      <c r="B35" s="113" t="s">
        <v>2510</v>
      </c>
      <c r="C35" s="114">
        <v>44208.600636574076</v>
      </c>
      <c r="D35" s="113" t="s">
        <v>2190</v>
      </c>
      <c r="E35" s="109">
        <v>370</v>
      </c>
      <c r="F35" s="86" t="str">
        <f>VLOOKUP(E35,VIP!$A$2:$O11273,2,0)</f>
        <v>DRBR370</v>
      </c>
      <c r="G35" s="108" t="str">
        <f>VLOOKUP(E35,'LISTADO ATM'!$A$2:$B$893,2,0)</f>
        <v>ATM Oficina Cruce de Imbert II (puerto Plata)</v>
      </c>
      <c r="H35" s="108" t="str">
        <f>VLOOKUP(E35,VIP!$A$2:$O16194,7,FALSE)</f>
        <v>N/A</v>
      </c>
      <c r="I35" s="108" t="str">
        <f>VLOOKUP(E35,VIP!$A$2:$O8159,8,FALSE)</f>
        <v>N/A</v>
      </c>
      <c r="J35" s="108" t="str">
        <f>VLOOKUP(E35,VIP!$A$2:$O8109,8,FALSE)</f>
        <v>N/A</v>
      </c>
      <c r="K35" s="108" t="str">
        <f>VLOOKUP(E35,VIP!$A$2:$O11683,6,0)</f>
        <v>N/A</v>
      </c>
      <c r="L35" s="119" t="s">
        <v>2463</v>
      </c>
      <c r="M35" s="129" t="s">
        <v>2582</v>
      </c>
      <c r="N35" s="126" t="s">
        <v>2508</v>
      </c>
      <c r="O35" s="113" t="s">
        <v>2483</v>
      </c>
      <c r="P35" s="113"/>
      <c r="Q35" s="129">
        <v>44209.431030092594</v>
      </c>
    </row>
    <row r="36" spans="1:17" ht="18" x14ac:dyDescent="0.25">
      <c r="A36" s="86" t="str">
        <f>VLOOKUP(E36,'LISTADO ATM'!$A$2:$C$894,3,0)</f>
        <v>DISTRITO NACIONAL</v>
      </c>
      <c r="B36" s="113" t="s">
        <v>2509</v>
      </c>
      <c r="C36" s="114">
        <v>44208.601041666669</v>
      </c>
      <c r="D36" s="113" t="s">
        <v>2477</v>
      </c>
      <c r="E36" s="109">
        <v>697</v>
      </c>
      <c r="F36" s="86" t="str">
        <f>VLOOKUP(E36,VIP!$A$2:$O11272,2,0)</f>
        <v>DRBR697</v>
      </c>
      <c r="G36" s="108" t="str">
        <f>VLOOKUP(E36,'LISTADO ATM'!$A$2:$B$893,2,0)</f>
        <v>ATM Hipermercado Olé Ciudad Juan Bosch</v>
      </c>
      <c r="H36" s="108" t="str">
        <f>VLOOKUP(E36,VIP!$A$2:$O16193,7,FALSE)</f>
        <v>Si</v>
      </c>
      <c r="I36" s="108" t="str">
        <f>VLOOKUP(E36,VIP!$A$2:$O8158,8,FALSE)</f>
        <v>Si</v>
      </c>
      <c r="J36" s="108" t="str">
        <f>VLOOKUP(E36,VIP!$A$2:$O8108,8,FALSE)</f>
        <v>Si</v>
      </c>
      <c r="K36" s="108" t="str">
        <f>VLOOKUP(E36,VIP!$A$2:$O11682,6,0)</f>
        <v>NO</v>
      </c>
      <c r="L36" s="119" t="s">
        <v>2430</v>
      </c>
      <c r="M36" s="126" t="s">
        <v>2582</v>
      </c>
      <c r="N36" s="115" t="s">
        <v>2482</v>
      </c>
      <c r="O36" s="113" t="s">
        <v>2484</v>
      </c>
      <c r="P36" s="113"/>
      <c r="Q36" s="126">
        <v>44209.681250000001</v>
      </c>
    </row>
    <row r="37" spans="1:17" ht="18" x14ac:dyDescent="0.25">
      <c r="A37" s="86" t="str">
        <f>VLOOKUP(E37,'LISTADO ATM'!$A$2:$C$894,3,0)</f>
        <v>SUR</v>
      </c>
      <c r="B37" s="113" t="s">
        <v>2526</v>
      </c>
      <c r="C37" s="114">
        <v>44208.616770833331</v>
      </c>
      <c r="D37" s="113" t="s">
        <v>2497</v>
      </c>
      <c r="E37" s="109">
        <v>45</v>
      </c>
      <c r="F37" s="86" t="str">
        <f>VLOOKUP(E37,VIP!$A$2:$O11274,2,0)</f>
        <v>DRBR045</v>
      </c>
      <c r="G37" s="108" t="str">
        <f>VLOOKUP(E37,'LISTADO ATM'!$A$2:$B$893,2,0)</f>
        <v xml:space="preserve">ATM Oficina Tamayo </v>
      </c>
      <c r="H37" s="108" t="str">
        <f>VLOOKUP(E37,VIP!$A$2:$O16195,7,FALSE)</f>
        <v>Si</v>
      </c>
      <c r="I37" s="108" t="str">
        <f>VLOOKUP(E37,VIP!$A$2:$O8160,8,FALSE)</f>
        <v>Si</v>
      </c>
      <c r="J37" s="108" t="str">
        <f>VLOOKUP(E37,VIP!$A$2:$O8110,8,FALSE)</f>
        <v>Si</v>
      </c>
      <c r="K37" s="108" t="str">
        <f>VLOOKUP(E37,VIP!$A$2:$O11684,6,0)</f>
        <v>SI</v>
      </c>
      <c r="L37" s="119" t="s">
        <v>2430</v>
      </c>
      <c r="M37" s="129" t="s">
        <v>2582</v>
      </c>
      <c r="N37" s="126" t="s">
        <v>2508</v>
      </c>
      <c r="O37" s="113" t="s">
        <v>2496</v>
      </c>
      <c r="P37" s="113"/>
      <c r="Q37" s="129">
        <v>44209.540752314817</v>
      </c>
    </row>
    <row r="38" spans="1:17" ht="18" x14ac:dyDescent="0.25">
      <c r="A38" s="86" t="str">
        <f>VLOOKUP(E38,'LISTADO ATM'!$A$2:$C$894,3,0)</f>
        <v>DISTRITO NACIONAL</v>
      </c>
      <c r="B38" s="113" t="s">
        <v>2525</v>
      </c>
      <c r="C38" s="114">
        <v>44208.618564814817</v>
      </c>
      <c r="D38" s="113" t="s">
        <v>2477</v>
      </c>
      <c r="E38" s="109">
        <v>577</v>
      </c>
      <c r="F38" s="86" t="str">
        <f>VLOOKUP(E38,VIP!$A$2:$O11273,2,0)</f>
        <v>DRBR173</v>
      </c>
      <c r="G38" s="108" t="str">
        <f>VLOOKUP(E38,'LISTADO ATM'!$A$2:$B$893,2,0)</f>
        <v xml:space="preserve">ATM Olé Ave. Duarte </v>
      </c>
      <c r="H38" s="108" t="str">
        <f>VLOOKUP(E38,VIP!$A$2:$O16194,7,FALSE)</f>
        <v>Si</v>
      </c>
      <c r="I38" s="108" t="str">
        <f>VLOOKUP(E38,VIP!$A$2:$O8159,8,FALSE)</f>
        <v>Si</v>
      </c>
      <c r="J38" s="108" t="str">
        <f>VLOOKUP(E38,VIP!$A$2:$O8109,8,FALSE)</f>
        <v>Si</v>
      </c>
      <c r="K38" s="108" t="str">
        <f>VLOOKUP(E38,VIP!$A$2:$O11683,6,0)</f>
        <v>SI</v>
      </c>
      <c r="L38" s="119" t="s">
        <v>2466</v>
      </c>
      <c r="M38" s="129" t="s">
        <v>2582</v>
      </c>
      <c r="N38" s="115" t="s">
        <v>2482</v>
      </c>
      <c r="O38" s="113" t="s">
        <v>2484</v>
      </c>
      <c r="P38" s="113"/>
      <c r="Q38" s="129">
        <v>44209.643530092595</v>
      </c>
    </row>
    <row r="39" spans="1:17" ht="18" x14ac:dyDescent="0.25">
      <c r="A39" s="86" t="str">
        <f>VLOOKUP(E39,'LISTADO ATM'!$A$2:$C$894,3,0)</f>
        <v>DISTRITO NACIONAL</v>
      </c>
      <c r="B39" s="113" t="s">
        <v>2545</v>
      </c>
      <c r="C39" s="114">
        <v>44208.640763888892</v>
      </c>
      <c r="D39" s="113" t="s">
        <v>2189</v>
      </c>
      <c r="E39" s="109">
        <v>240</v>
      </c>
      <c r="F39" s="86" t="str">
        <f>VLOOKUP(E39,VIP!$A$2:$O11293,2,0)</f>
        <v>DRBR24D</v>
      </c>
      <c r="G39" s="108" t="str">
        <f>VLOOKUP(E39,'LISTADO ATM'!$A$2:$B$893,2,0)</f>
        <v xml:space="preserve">ATM Oficina Carrefour I </v>
      </c>
      <c r="H39" s="108" t="str">
        <f>VLOOKUP(E39,VIP!$A$2:$O16214,7,FALSE)</f>
        <v>Si</v>
      </c>
      <c r="I39" s="108" t="str">
        <f>VLOOKUP(E39,VIP!$A$2:$O8179,8,FALSE)</f>
        <v>Si</v>
      </c>
      <c r="J39" s="108" t="str">
        <f>VLOOKUP(E39,VIP!$A$2:$O8129,8,FALSE)</f>
        <v>Si</v>
      </c>
      <c r="K39" s="108" t="str">
        <f>VLOOKUP(E39,VIP!$A$2:$O11703,6,0)</f>
        <v>SI</v>
      </c>
      <c r="L39" s="119" t="s">
        <v>2228</v>
      </c>
      <c r="M39" s="129" t="s">
        <v>2582</v>
      </c>
      <c r="N39" s="126" t="s">
        <v>2508</v>
      </c>
      <c r="O39" s="113" t="s">
        <v>2485</v>
      </c>
      <c r="P39" s="113"/>
      <c r="Q39" s="129">
        <v>44209.507418981484</v>
      </c>
    </row>
    <row r="40" spans="1:17" ht="18" x14ac:dyDescent="0.25">
      <c r="A40" s="86" t="str">
        <f>VLOOKUP(E40,'LISTADO ATM'!$A$2:$C$894,3,0)</f>
        <v>SUR</v>
      </c>
      <c r="B40" s="113" t="s">
        <v>2544</v>
      </c>
      <c r="C40" s="114">
        <v>44208.65556712963</v>
      </c>
      <c r="D40" s="113" t="s">
        <v>2189</v>
      </c>
      <c r="E40" s="109">
        <v>576</v>
      </c>
      <c r="F40" s="86" t="str">
        <f>VLOOKUP(E40,VIP!$A$2:$O11292,2,0)</f>
        <v>DRBR576</v>
      </c>
      <c r="G40" s="108" t="str">
        <f>VLOOKUP(E40,'LISTADO ATM'!$A$2:$B$893,2,0)</f>
        <v>ATM Nizao</v>
      </c>
      <c r="H40" s="108">
        <f>VLOOKUP(E40,VIP!$A$2:$O16213,7,FALSE)</f>
        <v>0</v>
      </c>
      <c r="I40" s="108">
        <f>VLOOKUP(E40,VIP!$A$2:$O8178,8,FALSE)</f>
        <v>0</v>
      </c>
      <c r="J40" s="108">
        <f>VLOOKUP(E40,VIP!$A$2:$O8128,8,FALSE)</f>
        <v>0</v>
      </c>
      <c r="K40" s="108">
        <f>VLOOKUP(E40,VIP!$A$2:$O11702,6,0)</f>
        <v>0</v>
      </c>
      <c r="L40" s="119" t="s">
        <v>2228</v>
      </c>
      <c r="M40" s="126" t="s">
        <v>2582</v>
      </c>
      <c r="N40" s="115" t="s">
        <v>2482</v>
      </c>
      <c r="O40" s="113" t="s">
        <v>2485</v>
      </c>
      <c r="P40" s="113"/>
      <c r="Q40" s="126">
        <v>44209.682638888888</v>
      </c>
    </row>
    <row r="41" spans="1:17" ht="18" x14ac:dyDescent="0.25">
      <c r="A41" s="86" t="str">
        <f>VLOOKUP(E41,'LISTADO ATM'!$A$2:$C$894,3,0)</f>
        <v>SUR</v>
      </c>
      <c r="B41" s="113" t="s">
        <v>2543</v>
      </c>
      <c r="C41" s="114">
        <v>44208.658553240741</v>
      </c>
      <c r="D41" s="113" t="s">
        <v>2497</v>
      </c>
      <c r="E41" s="109">
        <v>403</v>
      </c>
      <c r="F41" s="86" t="str">
        <f>VLOOKUP(E41,VIP!$A$2:$O11291,2,0)</f>
        <v>DRBR403</v>
      </c>
      <c r="G41" s="108" t="str">
        <f>VLOOKUP(E41,'LISTADO ATM'!$A$2:$B$893,2,0)</f>
        <v xml:space="preserve">ATM Oficina Vicente Noble </v>
      </c>
      <c r="H41" s="108" t="str">
        <f>VLOOKUP(E41,VIP!$A$2:$O16212,7,FALSE)</f>
        <v>Si</v>
      </c>
      <c r="I41" s="108" t="str">
        <f>VLOOKUP(E41,VIP!$A$2:$O8177,8,FALSE)</f>
        <v>Si</v>
      </c>
      <c r="J41" s="108" t="str">
        <f>VLOOKUP(E41,VIP!$A$2:$O8127,8,FALSE)</f>
        <v>Si</v>
      </c>
      <c r="K41" s="108" t="str">
        <f>VLOOKUP(E41,VIP!$A$2:$O11701,6,0)</f>
        <v>NO</v>
      </c>
      <c r="L41" s="119" t="s">
        <v>2430</v>
      </c>
      <c r="M41" s="129" t="s">
        <v>2582</v>
      </c>
      <c r="N41" s="126" t="s">
        <v>2508</v>
      </c>
      <c r="O41" s="113" t="s">
        <v>2496</v>
      </c>
      <c r="P41" s="113"/>
      <c r="Q41" s="129">
        <v>44209.538668981484</v>
      </c>
    </row>
    <row r="42" spans="1:17" ht="18" x14ac:dyDescent="0.25">
      <c r="A42" s="86" t="str">
        <f>VLOOKUP(E42,'LISTADO ATM'!$A$2:$C$894,3,0)</f>
        <v>DISTRITO NACIONAL</v>
      </c>
      <c r="B42" s="113" t="s">
        <v>2542</v>
      </c>
      <c r="C42" s="114">
        <v>44208.659467592595</v>
      </c>
      <c r="D42" s="113" t="s">
        <v>2497</v>
      </c>
      <c r="E42" s="109">
        <v>755</v>
      </c>
      <c r="F42" s="86" t="str">
        <f>VLOOKUP(E42,VIP!$A$2:$O11290,2,0)</f>
        <v>DRBR755</v>
      </c>
      <c r="G42" s="108" t="str">
        <f>VLOOKUP(E42,'LISTADO ATM'!$A$2:$B$893,2,0)</f>
        <v xml:space="preserve">ATM Oficina Galería del Este (Plaza) </v>
      </c>
      <c r="H42" s="108" t="str">
        <f>VLOOKUP(E42,VIP!$A$2:$O16211,7,FALSE)</f>
        <v>Si</v>
      </c>
      <c r="I42" s="108" t="str">
        <f>VLOOKUP(E42,VIP!$A$2:$O8176,8,FALSE)</f>
        <v>Si</v>
      </c>
      <c r="J42" s="108" t="str">
        <f>VLOOKUP(E42,VIP!$A$2:$O8126,8,FALSE)</f>
        <v>Si</v>
      </c>
      <c r="K42" s="108" t="str">
        <f>VLOOKUP(E42,VIP!$A$2:$O11700,6,0)</f>
        <v>NO</v>
      </c>
      <c r="L42" s="119" t="s">
        <v>2430</v>
      </c>
      <c r="M42" s="129" t="s">
        <v>2582</v>
      </c>
      <c r="N42" s="126" t="s">
        <v>2508</v>
      </c>
      <c r="O42" s="113" t="s">
        <v>2496</v>
      </c>
      <c r="P42" s="113"/>
      <c r="Q42" s="129">
        <v>44209.625474537039</v>
      </c>
    </row>
    <row r="43" spans="1:17" ht="18" x14ac:dyDescent="0.25">
      <c r="A43" s="86" t="str">
        <f>VLOOKUP(E43,'LISTADO ATM'!$A$2:$C$894,3,0)</f>
        <v>NORTE</v>
      </c>
      <c r="B43" s="113" t="s">
        <v>2541</v>
      </c>
      <c r="C43" s="114">
        <v>44208.66510416667</v>
      </c>
      <c r="D43" s="113" t="s">
        <v>2497</v>
      </c>
      <c r="E43" s="109">
        <v>749</v>
      </c>
      <c r="F43" s="86" t="str">
        <f>VLOOKUP(E43,VIP!$A$2:$O11289,2,0)</f>
        <v>DRBR251</v>
      </c>
      <c r="G43" s="108" t="str">
        <f>VLOOKUP(E43,'LISTADO ATM'!$A$2:$B$893,2,0)</f>
        <v xml:space="preserve">ATM Oficina Yaque </v>
      </c>
      <c r="H43" s="108" t="str">
        <f>VLOOKUP(E43,VIP!$A$2:$O16210,7,FALSE)</f>
        <v>Si</v>
      </c>
      <c r="I43" s="108" t="str">
        <f>VLOOKUP(E43,VIP!$A$2:$O8175,8,FALSE)</f>
        <v>Si</v>
      </c>
      <c r="J43" s="108" t="str">
        <f>VLOOKUP(E43,VIP!$A$2:$O8125,8,FALSE)</f>
        <v>Si</v>
      </c>
      <c r="K43" s="108" t="str">
        <f>VLOOKUP(E43,VIP!$A$2:$O11699,6,0)</f>
        <v>NO</v>
      </c>
      <c r="L43" s="119" t="s">
        <v>2466</v>
      </c>
      <c r="M43" s="129" t="s">
        <v>2582</v>
      </c>
      <c r="N43" s="126" t="s">
        <v>2508</v>
      </c>
      <c r="O43" s="113" t="s">
        <v>2496</v>
      </c>
      <c r="P43" s="113"/>
      <c r="Q43" s="129">
        <v>44209.43172453704</v>
      </c>
    </row>
    <row r="44" spans="1:17" ht="18" x14ac:dyDescent="0.25">
      <c r="A44" s="86" t="str">
        <f>VLOOKUP(E44,'LISTADO ATM'!$A$2:$C$894,3,0)</f>
        <v>DISTRITO NACIONAL</v>
      </c>
      <c r="B44" s="113" t="s">
        <v>2540</v>
      </c>
      <c r="C44" s="114">
        <v>44208.666666666664</v>
      </c>
      <c r="D44" s="113" t="s">
        <v>2189</v>
      </c>
      <c r="E44" s="109">
        <v>232</v>
      </c>
      <c r="F44" s="86" t="str">
        <f>VLOOKUP(E44,VIP!$A$2:$O11288,2,0)</f>
        <v>DRBR232</v>
      </c>
      <c r="G44" s="108" t="str">
        <f>VLOOKUP(E44,'LISTADO ATM'!$A$2:$B$893,2,0)</f>
        <v xml:space="preserve">ATM S/M Nacional Charles de Gaulle </v>
      </c>
      <c r="H44" s="108" t="str">
        <f>VLOOKUP(E44,VIP!$A$2:$O16209,7,FALSE)</f>
        <v>Si</v>
      </c>
      <c r="I44" s="108" t="str">
        <f>VLOOKUP(E44,VIP!$A$2:$O8174,8,FALSE)</f>
        <v>Si</v>
      </c>
      <c r="J44" s="108" t="str">
        <f>VLOOKUP(E44,VIP!$A$2:$O8124,8,FALSE)</f>
        <v>Si</v>
      </c>
      <c r="K44" s="108" t="str">
        <f>VLOOKUP(E44,VIP!$A$2:$O11698,6,0)</f>
        <v>SI</v>
      </c>
      <c r="L44" s="119" t="s">
        <v>2228</v>
      </c>
      <c r="M44" s="129" t="s">
        <v>2582</v>
      </c>
      <c r="N44" s="126" t="s">
        <v>2508</v>
      </c>
      <c r="O44" s="113" t="s">
        <v>2485</v>
      </c>
      <c r="P44" s="113"/>
      <c r="Q44" s="129">
        <v>44209.533807870372</v>
      </c>
    </row>
    <row r="45" spans="1:17" ht="18" x14ac:dyDescent="0.25">
      <c r="A45" s="86" t="str">
        <f>VLOOKUP(E45,'LISTADO ATM'!$A$2:$C$894,3,0)</f>
        <v>ESTE</v>
      </c>
      <c r="B45" s="113" t="s">
        <v>2539</v>
      </c>
      <c r="C45" s="114">
        <v>44208.667141203703</v>
      </c>
      <c r="D45" s="113" t="s">
        <v>2189</v>
      </c>
      <c r="E45" s="109">
        <v>268</v>
      </c>
      <c r="F45" s="86" t="str">
        <f>VLOOKUP(E45,VIP!$A$2:$O11287,2,0)</f>
        <v>DRBR268</v>
      </c>
      <c r="G45" s="108" t="str">
        <f>VLOOKUP(E45,'LISTADO ATM'!$A$2:$B$893,2,0)</f>
        <v xml:space="preserve">ATM Autobanco La Altagracia (Higuey) </v>
      </c>
      <c r="H45" s="108" t="str">
        <f>VLOOKUP(E45,VIP!$A$2:$O16208,7,FALSE)</f>
        <v>Si</v>
      </c>
      <c r="I45" s="108" t="str">
        <f>VLOOKUP(E45,VIP!$A$2:$O8173,8,FALSE)</f>
        <v>Si</v>
      </c>
      <c r="J45" s="108" t="str">
        <f>VLOOKUP(E45,VIP!$A$2:$O8123,8,FALSE)</f>
        <v>Si</v>
      </c>
      <c r="K45" s="108" t="str">
        <f>VLOOKUP(E45,VIP!$A$2:$O11697,6,0)</f>
        <v>NO</v>
      </c>
      <c r="L45" s="119" t="s">
        <v>2228</v>
      </c>
      <c r="M45" s="129" t="s">
        <v>2582</v>
      </c>
      <c r="N45" s="126" t="s">
        <v>2508</v>
      </c>
      <c r="O45" s="113" t="s">
        <v>2485</v>
      </c>
      <c r="P45" s="113"/>
      <c r="Q45" s="129">
        <v>44209.434502314813</v>
      </c>
    </row>
    <row r="46" spans="1:17" ht="18" x14ac:dyDescent="0.25">
      <c r="A46" s="86" t="str">
        <f>VLOOKUP(E46,'LISTADO ATM'!$A$2:$C$894,3,0)</f>
        <v>NORTE</v>
      </c>
      <c r="B46" s="113" t="s">
        <v>2538</v>
      </c>
      <c r="C46" s="114">
        <v>44208.671689814815</v>
      </c>
      <c r="D46" s="113" t="s">
        <v>2190</v>
      </c>
      <c r="E46" s="109">
        <v>291</v>
      </c>
      <c r="F46" s="86" t="str">
        <f>VLOOKUP(E46,VIP!$A$2:$O11286,2,0)</f>
        <v>DRBR291</v>
      </c>
      <c r="G46" s="108" t="str">
        <f>VLOOKUP(E46,'LISTADO ATM'!$A$2:$B$893,2,0)</f>
        <v xml:space="preserve">ATM S/M Jumbo Las Colinas </v>
      </c>
      <c r="H46" s="108" t="str">
        <f>VLOOKUP(E46,VIP!$A$2:$O16207,7,FALSE)</f>
        <v>Si</v>
      </c>
      <c r="I46" s="108" t="str">
        <f>VLOOKUP(E46,VIP!$A$2:$O8172,8,FALSE)</f>
        <v>Si</v>
      </c>
      <c r="J46" s="108" t="str">
        <f>VLOOKUP(E46,VIP!$A$2:$O8122,8,FALSE)</f>
        <v>Si</v>
      </c>
      <c r="K46" s="108" t="str">
        <f>VLOOKUP(E46,VIP!$A$2:$O11696,6,0)</f>
        <v>NO</v>
      </c>
      <c r="L46" s="119" t="s">
        <v>2228</v>
      </c>
      <c r="M46" s="129" t="s">
        <v>2582</v>
      </c>
      <c r="N46" s="126" t="s">
        <v>2508</v>
      </c>
      <c r="O46" s="113" t="s">
        <v>2499</v>
      </c>
      <c r="P46" s="113"/>
      <c r="Q46" s="129">
        <v>44209.434502314813</v>
      </c>
    </row>
    <row r="47" spans="1:17" ht="18" x14ac:dyDescent="0.25">
      <c r="A47" s="86" t="str">
        <f>VLOOKUP(E47,'LISTADO ATM'!$A$2:$C$894,3,0)</f>
        <v>ESTE</v>
      </c>
      <c r="B47" s="113" t="s">
        <v>2537</v>
      </c>
      <c r="C47" s="114">
        <v>44208.693298611113</v>
      </c>
      <c r="D47" s="113" t="s">
        <v>2189</v>
      </c>
      <c r="E47" s="109">
        <v>16</v>
      </c>
      <c r="F47" s="86" t="str">
        <f>VLOOKUP(E47,VIP!$A$2:$O11285,2,0)</f>
        <v>DRBR016</v>
      </c>
      <c r="G47" s="108" t="str">
        <f>VLOOKUP(E47,'LISTADO ATM'!$A$2:$B$893,2,0)</f>
        <v>ATM Estación Texaco Sabana de la Mar</v>
      </c>
      <c r="H47" s="108" t="str">
        <f>VLOOKUP(E47,VIP!$A$2:$O16206,7,FALSE)</f>
        <v>Si</v>
      </c>
      <c r="I47" s="108" t="str">
        <f>VLOOKUP(E47,VIP!$A$2:$O8171,8,FALSE)</f>
        <v>Si</v>
      </c>
      <c r="J47" s="108" t="str">
        <f>VLOOKUP(E47,VIP!$A$2:$O8121,8,FALSE)</f>
        <v>Si</v>
      </c>
      <c r="K47" s="108" t="str">
        <f>VLOOKUP(E47,VIP!$A$2:$O11695,6,0)</f>
        <v>NO</v>
      </c>
      <c r="L47" s="119" t="s">
        <v>2254</v>
      </c>
      <c r="M47" s="129" t="s">
        <v>2582</v>
      </c>
      <c r="N47" s="126" t="s">
        <v>2508</v>
      </c>
      <c r="O47" s="113" t="s">
        <v>2485</v>
      </c>
      <c r="P47" s="113"/>
      <c r="Q47" s="129">
        <v>44209.615057870367</v>
      </c>
    </row>
    <row r="48" spans="1:17" ht="18" x14ac:dyDescent="0.25">
      <c r="A48" s="86" t="str">
        <f>VLOOKUP(E48,'LISTADO ATM'!$A$2:$C$894,3,0)</f>
        <v>DISTRITO NACIONAL</v>
      </c>
      <c r="B48" s="113" t="s">
        <v>2536</v>
      </c>
      <c r="C48" s="114">
        <v>44208.697013888886</v>
      </c>
      <c r="D48" s="113" t="s">
        <v>2189</v>
      </c>
      <c r="E48" s="109">
        <v>761</v>
      </c>
      <c r="F48" s="86" t="str">
        <f>VLOOKUP(E48,VIP!$A$2:$O11283,2,0)</f>
        <v>DRBR761</v>
      </c>
      <c r="G48" s="108" t="str">
        <f>VLOOKUP(E48,'LISTADO ATM'!$A$2:$B$893,2,0)</f>
        <v xml:space="preserve">ATM ISSPOL </v>
      </c>
      <c r="H48" s="108" t="str">
        <f>VLOOKUP(E48,VIP!$A$2:$O16204,7,FALSE)</f>
        <v>Si</v>
      </c>
      <c r="I48" s="108" t="str">
        <f>VLOOKUP(E48,VIP!$A$2:$O8169,8,FALSE)</f>
        <v>Si</v>
      </c>
      <c r="J48" s="108" t="str">
        <f>VLOOKUP(E48,VIP!$A$2:$O8119,8,FALSE)</f>
        <v>Si</v>
      </c>
      <c r="K48" s="108" t="str">
        <f>VLOOKUP(E48,VIP!$A$2:$O11693,6,0)</f>
        <v>NO</v>
      </c>
      <c r="L48" s="119" t="s">
        <v>2254</v>
      </c>
      <c r="M48" s="129" t="s">
        <v>2582</v>
      </c>
      <c r="N48" s="126" t="s">
        <v>2508</v>
      </c>
      <c r="O48" s="113" t="s">
        <v>2485</v>
      </c>
      <c r="P48" s="113"/>
      <c r="Q48" s="129">
        <v>44209.434502314813</v>
      </c>
    </row>
    <row r="49" spans="1:17" ht="18" x14ac:dyDescent="0.25">
      <c r="A49" s="86" t="str">
        <f>VLOOKUP(E49,'LISTADO ATM'!$A$2:$C$894,3,0)</f>
        <v>DISTRITO NACIONAL</v>
      </c>
      <c r="B49" s="113" t="s">
        <v>2535</v>
      </c>
      <c r="C49" s="114">
        <v>44208.704606481479</v>
      </c>
      <c r="D49" s="113" t="s">
        <v>2477</v>
      </c>
      <c r="E49" s="109">
        <v>26</v>
      </c>
      <c r="F49" s="86" t="str">
        <f>VLOOKUP(E49,VIP!$A$2:$O11282,2,0)</f>
        <v>DRBR221</v>
      </c>
      <c r="G49" s="108" t="str">
        <f>VLOOKUP(E49,'LISTADO ATM'!$A$2:$B$893,2,0)</f>
        <v>ATM S/M Jumbo San Isidro</v>
      </c>
      <c r="H49" s="108" t="str">
        <f>VLOOKUP(E49,VIP!$A$2:$O16203,7,FALSE)</f>
        <v>Si</v>
      </c>
      <c r="I49" s="108" t="str">
        <f>VLOOKUP(E49,VIP!$A$2:$O8168,8,FALSE)</f>
        <v>Si</v>
      </c>
      <c r="J49" s="108" t="str">
        <f>VLOOKUP(E49,VIP!$A$2:$O8118,8,FALSE)</f>
        <v>Si</v>
      </c>
      <c r="K49" s="108" t="str">
        <f>VLOOKUP(E49,VIP!$A$2:$O11692,6,0)</f>
        <v>NO</v>
      </c>
      <c r="L49" s="119" t="s">
        <v>2430</v>
      </c>
      <c r="M49" s="129" t="s">
        <v>2582</v>
      </c>
      <c r="N49" s="115" t="s">
        <v>2482</v>
      </c>
      <c r="O49" s="113" t="s">
        <v>2484</v>
      </c>
      <c r="P49" s="113"/>
      <c r="Q49" s="129">
        <v>44209.647002314814</v>
      </c>
    </row>
    <row r="50" spans="1:17" s="88" customFormat="1" ht="18" x14ac:dyDescent="0.25">
      <c r="A50" s="86" t="str">
        <f>VLOOKUP(E50,'LISTADO ATM'!$A$2:$C$894,3,0)</f>
        <v>DISTRITO NACIONAL</v>
      </c>
      <c r="B50" s="113" t="s">
        <v>2534</v>
      </c>
      <c r="C50" s="114">
        <v>44208.708472222221</v>
      </c>
      <c r="D50" s="113" t="s">
        <v>2189</v>
      </c>
      <c r="E50" s="109">
        <v>237</v>
      </c>
      <c r="F50" s="86" t="str">
        <f>VLOOKUP(E50,VIP!$A$2:$O11281,2,0)</f>
        <v>DRBR237</v>
      </c>
      <c r="G50" s="108" t="str">
        <f>VLOOKUP(E50,'LISTADO ATM'!$A$2:$B$893,2,0)</f>
        <v xml:space="preserve">ATM UNP Plaza Vásquez </v>
      </c>
      <c r="H50" s="108" t="str">
        <f>VLOOKUP(E50,VIP!$A$2:$O16202,7,FALSE)</f>
        <v>Si</v>
      </c>
      <c r="I50" s="108" t="str">
        <f>VLOOKUP(E50,VIP!$A$2:$O8167,8,FALSE)</f>
        <v>Si</v>
      </c>
      <c r="J50" s="108" t="str">
        <f>VLOOKUP(E50,VIP!$A$2:$O8117,8,FALSE)</f>
        <v>Si</v>
      </c>
      <c r="K50" s="108" t="str">
        <f>VLOOKUP(E50,VIP!$A$2:$O11691,6,0)</f>
        <v>SI</v>
      </c>
      <c r="L50" s="119" t="s">
        <v>2228</v>
      </c>
      <c r="M50" s="115" t="s">
        <v>2473</v>
      </c>
      <c r="N50" s="126" t="s">
        <v>2508</v>
      </c>
      <c r="O50" s="113" t="s">
        <v>2485</v>
      </c>
      <c r="P50" s="113"/>
      <c r="Q50" s="115" t="s">
        <v>2228</v>
      </c>
    </row>
    <row r="51" spans="1:17" ht="18" x14ac:dyDescent="0.25">
      <c r="A51" s="86" t="str">
        <f>VLOOKUP(E51,'LISTADO ATM'!$A$2:$C$894,3,0)</f>
        <v>NORTE</v>
      </c>
      <c r="B51" s="113" t="s">
        <v>2533</v>
      </c>
      <c r="C51" s="114">
        <v>44208.712824074071</v>
      </c>
      <c r="D51" s="113" t="s">
        <v>2477</v>
      </c>
      <c r="E51" s="109">
        <v>747</v>
      </c>
      <c r="F51" s="86" t="str">
        <f>VLOOKUP(E51,VIP!$A$2:$O11280,2,0)</f>
        <v>DRBR200</v>
      </c>
      <c r="G51" s="108" t="str">
        <f>VLOOKUP(E51,'LISTADO ATM'!$A$2:$B$893,2,0)</f>
        <v xml:space="preserve">ATM Club BR (Santiago) </v>
      </c>
      <c r="H51" s="108" t="str">
        <f>VLOOKUP(E51,VIP!$A$2:$O16201,7,FALSE)</f>
        <v>Si</v>
      </c>
      <c r="I51" s="108" t="str">
        <f>VLOOKUP(E51,VIP!$A$2:$O8166,8,FALSE)</f>
        <v>Si</v>
      </c>
      <c r="J51" s="108" t="str">
        <f>VLOOKUP(E51,VIP!$A$2:$O8116,8,FALSE)</f>
        <v>Si</v>
      </c>
      <c r="K51" s="108" t="str">
        <f>VLOOKUP(E51,VIP!$A$2:$O11690,6,0)</f>
        <v>SI</v>
      </c>
      <c r="L51" s="119" t="s">
        <v>2430</v>
      </c>
      <c r="M51" s="115" t="s">
        <v>2473</v>
      </c>
      <c r="N51" s="115" t="s">
        <v>2482</v>
      </c>
      <c r="O51" s="113" t="s">
        <v>2484</v>
      </c>
      <c r="P51" s="113"/>
      <c r="Q51" s="115" t="s">
        <v>2430</v>
      </c>
    </row>
    <row r="52" spans="1:17" ht="18" x14ac:dyDescent="0.25">
      <c r="A52" s="86" t="str">
        <f>VLOOKUP(E52,'LISTADO ATM'!$A$2:$C$894,3,0)</f>
        <v>DISTRITO NACIONAL</v>
      </c>
      <c r="B52" s="113" t="s">
        <v>2532</v>
      </c>
      <c r="C52" s="114">
        <v>44208.713020833333</v>
      </c>
      <c r="D52" s="113" t="s">
        <v>2189</v>
      </c>
      <c r="E52" s="109">
        <v>35</v>
      </c>
      <c r="F52" s="86" t="str">
        <f>VLOOKUP(E52,VIP!$A$2:$O11279,2,0)</f>
        <v>DRBR035</v>
      </c>
      <c r="G52" s="108" t="str">
        <f>VLOOKUP(E52,'LISTADO ATM'!$A$2:$B$893,2,0)</f>
        <v xml:space="preserve">ATM Dirección General de Aduanas I </v>
      </c>
      <c r="H52" s="108" t="str">
        <f>VLOOKUP(E52,VIP!$A$2:$O16200,7,FALSE)</f>
        <v>Si</v>
      </c>
      <c r="I52" s="108" t="str">
        <f>VLOOKUP(E52,VIP!$A$2:$O8165,8,FALSE)</f>
        <v>Si</v>
      </c>
      <c r="J52" s="108" t="str">
        <f>VLOOKUP(E52,VIP!$A$2:$O8115,8,FALSE)</f>
        <v>Si</v>
      </c>
      <c r="K52" s="108" t="str">
        <f>VLOOKUP(E52,VIP!$A$2:$O11689,6,0)</f>
        <v>NO</v>
      </c>
      <c r="L52" s="119" t="s">
        <v>2228</v>
      </c>
      <c r="M52" s="129" t="s">
        <v>2582</v>
      </c>
      <c r="N52" s="126" t="s">
        <v>2508</v>
      </c>
      <c r="O52" s="113" t="s">
        <v>2485</v>
      </c>
      <c r="P52" s="113"/>
      <c r="Q52" s="129">
        <v>44209.433113425926</v>
      </c>
    </row>
    <row r="53" spans="1:17" ht="18" x14ac:dyDescent="0.25">
      <c r="A53" s="86" t="str">
        <f>VLOOKUP(E53,'LISTADO ATM'!$A$2:$C$894,3,0)</f>
        <v>DISTRITO NACIONAL</v>
      </c>
      <c r="B53" s="113" t="s">
        <v>2531</v>
      </c>
      <c r="C53" s="114">
        <v>44208.716307870367</v>
      </c>
      <c r="D53" s="113" t="s">
        <v>2189</v>
      </c>
      <c r="E53" s="109">
        <v>487</v>
      </c>
      <c r="F53" s="86" t="str">
        <f>VLOOKUP(E53,VIP!$A$2:$O11278,2,0)</f>
        <v>DRBR487</v>
      </c>
      <c r="G53" s="108" t="str">
        <f>VLOOKUP(E53,'LISTADO ATM'!$A$2:$B$893,2,0)</f>
        <v xml:space="preserve">ATM Olé Hainamosa </v>
      </c>
      <c r="H53" s="108" t="str">
        <f>VLOOKUP(E53,VIP!$A$2:$O16199,7,FALSE)</f>
        <v>Si</v>
      </c>
      <c r="I53" s="108" t="str">
        <f>VLOOKUP(E53,VIP!$A$2:$O8164,8,FALSE)</f>
        <v>Si</v>
      </c>
      <c r="J53" s="108" t="str">
        <f>VLOOKUP(E53,VIP!$A$2:$O8114,8,FALSE)</f>
        <v>Si</v>
      </c>
      <c r="K53" s="108" t="str">
        <f>VLOOKUP(E53,VIP!$A$2:$O11688,6,0)</f>
        <v>SI</v>
      </c>
      <c r="L53" s="119" t="s">
        <v>2228</v>
      </c>
      <c r="M53" s="129" t="s">
        <v>2582</v>
      </c>
      <c r="N53" s="115" t="s">
        <v>2482</v>
      </c>
      <c r="O53" s="113" t="s">
        <v>2485</v>
      </c>
      <c r="P53" s="113"/>
      <c r="Q53" s="129">
        <v>44209.422696759262</v>
      </c>
    </row>
    <row r="54" spans="1:17" ht="18" x14ac:dyDescent="0.25">
      <c r="A54" s="86" t="str">
        <f>VLOOKUP(E54,'LISTADO ATM'!$A$2:$C$894,3,0)</f>
        <v>NORTE</v>
      </c>
      <c r="B54" s="113" t="s">
        <v>2530</v>
      </c>
      <c r="C54" s="114">
        <v>44208.722858796296</v>
      </c>
      <c r="D54" s="113" t="s">
        <v>2190</v>
      </c>
      <c r="E54" s="109">
        <v>728</v>
      </c>
      <c r="F54" s="86" t="str">
        <f>VLOOKUP(E54,VIP!$A$2:$O11276,2,0)</f>
        <v>DRBR051</v>
      </c>
      <c r="G54" s="108" t="str">
        <f>VLOOKUP(E54,'LISTADO ATM'!$A$2:$B$893,2,0)</f>
        <v xml:space="preserve">ATM UNP La Vega Oficina Regional Norcentral </v>
      </c>
      <c r="H54" s="108" t="str">
        <f>VLOOKUP(E54,VIP!$A$2:$O16197,7,FALSE)</f>
        <v>Si</v>
      </c>
      <c r="I54" s="108" t="str">
        <f>VLOOKUP(E54,VIP!$A$2:$O8162,8,FALSE)</f>
        <v>Si</v>
      </c>
      <c r="J54" s="108" t="str">
        <f>VLOOKUP(E54,VIP!$A$2:$O8112,8,FALSE)</f>
        <v>Si</v>
      </c>
      <c r="K54" s="108" t="str">
        <f>VLOOKUP(E54,VIP!$A$2:$O11686,6,0)</f>
        <v>SI</v>
      </c>
      <c r="L54" s="119" t="s">
        <v>2254</v>
      </c>
      <c r="M54" s="129" t="s">
        <v>2582</v>
      </c>
      <c r="N54" s="126" t="s">
        <v>2508</v>
      </c>
      <c r="O54" s="113" t="s">
        <v>2483</v>
      </c>
      <c r="P54" s="113"/>
      <c r="Q54" s="129">
        <v>44209.435196759259</v>
      </c>
    </row>
    <row r="55" spans="1:17" ht="18" x14ac:dyDescent="0.25">
      <c r="A55" s="86" t="str">
        <f>VLOOKUP(E55,'LISTADO ATM'!$A$2:$C$894,3,0)</f>
        <v>NORTE</v>
      </c>
      <c r="B55" s="113" t="s">
        <v>2529</v>
      </c>
      <c r="C55" s="114">
        <v>44208.7265162037</v>
      </c>
      <c r="D55" s="113" t="s">
        <v>2480</v>
      </c>
      <c r="E55" s="109">
        <v>304</v>
      </c>
      <c r="F55" s="86" t="str">
        <f>VLOOKUP(E55,VIP!$A$2:$O11275,2,0)</f>
        <v>DRBR304</v>
      </c>
      <c r="G55" s="108" t="str">
        <f>VLOOKUP(E55,'LISTADO ATM'!$A$2:$B$893,2,0)</f>
        <v xml:space="preserve">ATM Multicentro La Sirena Estrella Sadhala </v>
      </c>
      <c r="H55" s="108" t="str">
        <f>VLOOKUP(E55,VIP!$A$2:$O16196,7,FALSE)</f>
        <v>Si</v>
      </c>
      <c r="I55" s="108" t="str">
        <f>VLOOKUP(E55,VIP!$A$2:$O8161,8,FALSE)</f>
        <v>Si</v>
      </c>
      <c r="J55" s="108" t="str">
        <f>VLOOKUP(E55,VIP!$A$2:$O8111,8,FALSE)</f>
        <v>Si</v>
      </c>
      <c r="K55" s="108" t="str">
        <f>VLOOKUP(E55,VIP!$A$2:$O11685,6,0)</f>
        <v>NO</v>
      </c>
      <c r="L55" s="119" t="s">
        <v>2495</v>
      </c>
      <c r="M55" s="129" t="s">
        <v>2582</v>
      </c>
      <c r="N55" s="115" t="s">
        <v>2482</v>
      </c>
      <c r="O55" s="113" t="s">
        <v>2486</v>
      </c>
      <c r="P55" s="113"/>
      <c r="Q55" s="129">
        <v>44209.536585648151</v>
      </c>
    </row>
    <row r="56" spans="1:17" ht="18" x14ac:dyDescent="0.25">
      <c r="A56" s="86" t="str">
        <f>VLOOKUP(E56,'LISTADO ATM'!$A$2:$C$894,3,0)</f>
        <v>NORTE</v>
      </c>
      <c r="B56" s="113" t="s">
        <v>2528</v>
      </c>
      <c r="C56" s="114">
        <v>44208.770879629628</v>
      </c>
      <c r="D56" s="113" t="s">
        <v>2497</v>
      </c>
      <c r="E56" s="109">
        <v>350</v>
      </c>
      <c r="F56" s="86" t="str">
        <f>VLOOKUP(E56,VIP!$A$2:$O11274,2,0)</f>
        <v>DRBR350</v>
      </c>
      <c r="G56" s="108" t="str">
        <f>VLOOKUP(E56,'LISTADO ATM'!$A$2:$B$893,2,0)</f>
        <v xml:space="preserve">ATM Oficina Villa Tapia </v>
      </c>
      <c r="H56" s="108" t="str">
        <f>VLOOKUP(E56,VIP!$A$2:$O16195,7,FALSE)</f>
        <v>Si</v>
      </c>
      <c r="I56" s="108" t="str">
        <f>VLOOKUP(E56,VIP!$A$2:$O8160,8,FALSE)</f>
        <v>Si</v>
      </c>
      <c r="J56" s="108" t="str">
        <f>VLOOKUP(E56,VIP!$A$2:$O8110,8,FALSE)</f>
        <v>Si</v>
      </c>
      <c r="K56" s="108" t="str">
        <f>VLOOKUP(E56,VIP!$A$2:$O11684,6,0)</f>
        <v>NO</v>
      </c>
      <c r="L56" s="119" t="s">
        <v>2430</v>
      </c>
      <c r="M56" s="129" t="s">
        <v>2582</v>
      </c>
      <c r="N56" s="126" t="s">
        <v>2508</v>
      </c>
      <c r="O56" s="113" t="s">
        <v>2496</v>
      </c>
      <c r="P56" s="113"/>
      <c r="Q56" s="129">
        <v>44209.435891203706</v>
      </c>
    </row>
    <row r="57" spans="1:17" ht="18" x14ac:dyDescent="0.25">
      <c r="A57" s="86" t="str">
        <f>VLOOKUP(E57,'LISTADO ATM'!$A$2:$C$894,3,0)</f>
        <v>SUR</v>
      </c>
      <c r="B57" s="113" t="s">
        <v>2550</v>
      </c>
      <c r="C57" s="114">
        <v>44208.80704861111</v>
      </c>
      <c r="D57" s="113" t="s">
        <v>2189</v>
      </c>
      <c r="E57" s="109">
        <v>890</v>
      </c>
      <c r="F57" s="86" t="str">
        <f>VLOOKUP(E57,VIP!$A$2:$O11281,2,0)</f>
        <v>DRBR890</v>
      </c>
      <c r="G57" s="108" t="str">
        <f>VLOOKUP(E57,'LISTADO ATM'!$A$2:$B$893,2,0)</f>
        <v xml:space="preserve">ATM Escuela Penitenciaria (San Cristóbal) </v>
      </c>
      <c r="H57" s="108" t="str">
        <f>VLOOKUP(E57,VIP!$A$2:$O16202,7,FALSE)</f>
        <v>Si</v>
      </c>
      <c r="I57" s="108" t="str">
        <f>VLOOKUP(E57,VIP!$A$2:$O8167,8,FALSE)</f>
        <v>Si</v>
      </c>
      <c r="J57" s="108" t="str">
        <f>VLOOKUP(E57,VIP!$A$2:$O8117,8,FALSE)</f>
        <v>Si</v>
      </c>
      <c r="K57" s="108" t="str">
        <f>VLOOKUP(E57,VIP!$A$2:$O11691,6,0)</f>
        <v>NO</v>
      </c>
      <c r="L57" s="119" t="s">
        <v>2254</v>
      </c>
      <c r="M57" s="129" t="s">
        <v>2582</v>
      </c>
      <c r="N57" s="126" t="s">
        <v>2508</v>
      </c>
      <c r="O57" s="113" t="s">
        <v>2485</v>
      </c>
      <c r="P57" s="113"/>
      <c r="Q57" s="129">
        <v>44209.46366898148</v>
      </c>
    </row>
    <row r="58" spans="1:17" ht="18" x14ac:dyDescent="0.25">
      <c r="A58" s="86" t="str">
        <f>VLOOKUP(E58,'LISTADO ATM'!$A$2:$C$894,3,0)</f>
        <v>SUR</v>
      </c>
      <c r="B58" s="113" t="s">
        <v>2549</v>
      </c>
      <c r="C58" s="114">
        <v>44208.807638888888</v>
      </c>
      <c r="D58" s="113" t="s">
        <v>2189</v>
      </c>
      <c r="E58" s="109">
        <v>780</v>
      </c>
      <c r="F58" s="86" t="str">
        <f>VLOOKUP(E58,VIP!$A$2:$O11280,2,0)</f>
        <v>DRBR041</v>
      </c>
      <c r="G58" s="108" t="str">
        <f>VLOOKUP(E58,'LISTADO ATM'!$A$2:$B$893,2,0)</f>
        <v xml:space="preserve">ATM Oficina Barahona I </v>
      </c>
      <c r="H58" s="108" t="str">
        <f>VLOOKUP(E58,VIP!$A$2:$O16201,7,FALSE)</f>
        <v>Si</v>
      </c>
      <c r="I58" s="108" t="str">
        <f>VLOOKUP(E58,VIP!$A$2:$O8166,8,FALSE)</f>
        <v>Si</v>
      </c>
      <c r="J58" s="108" t="str">
        <f>VLOOKUP(E58,VIP!$A$2:$O8116,8,FALSE)</f>
        <v>Si</v>
      </c>
      <c r="K58" s="108" t="str">
        <f>VLOOKUP(E58,VIP!$A$2:$O11690,6,0)</f>
        <v>SI</v>
      </c>
      <c r="L58" s="119" t="s">
        <v>2463</v>
      </c>
      <c r="M58" s="126" t="s">
        <v>2582</v>
      </c>
      <c r="N58" s="126" t="s">
        <v>2508</v>
      </c>
      <c r="O58" s="113" t="s">
        <v>2485</v>
      </c>
      <c r="P58" s="113"/>
      <c r="Q58" s="126">
        <v>44209.756249999999</v>
      </c>
    </row>
    <row r="59" spans="1:17" ht="18" x14ac:dyDescent="0.25">
      <c r="A59" s="86" t="str">
        <f>VLOOKUP(E59,'LISTADO ATM'!$A$2:$C$894,3,0)</f>
        <v>ESTE</v>
      </c>
      <c r="B59" s="113" t="s">
        <v>2548</v>
      </c>
      <c r="C59" s="114">
        <v>44208.80804398148</v>
      </c>
      <c r="D59" s="113" t="s">
        <v>2189</v>
      </c>
      <c r="E59" s="109">
        <v>385</v>
      </c>
      <c r="F59" s="86" t="str">
        <f>VLOOKUP(E59,VIP!$A$2:$O11279,2,0)</f>
        <v>DRBR385</v>
      </c>
      <c r="G59" s="108" t="str">
        <f>VLOOKUP(E59,'LISTADO ATM'!$A$2:$B$893,2,0)</f>
        <v xml:space="preserve">ATM Plaza Verón I </v>
      </c>
      <c r="H59" s="108" t="str">
        <f>VLOOKUP(E59,VIP!$A$2:$O16200,7,FALSE)</f>
        <v>Si</v>
      </c>
      <c r="I59" s="108" t="str">
        <f>VLOOKUP(E59,VIP!$A$2:$O8165,8,FALSE)</f>
        <v>Si</v>
      </c>
      <c r="J59" s="108" t="str">
        <f>VLOOKUP(E59,VIP!$A$2:$O8115,8,FALSE)</f>
        <v>Si</v>
      </c>
      <c r="K59" s="108" t="str">
        <f>VLOOKUP(E59,VIP!$A$2:$O11689,6,0)</f>
        <v>NO</v>
      </c>
      <c r="L59" s="119" t="s">
        <v>2505</v>
      </c>
      <c r="M59" s="129" t="s">
        <v>2582</v>
      </c>
      <c r="N59" s="126" t="s">
        <v>2508</v>
      </c>
      <c r="O59" s="113" t="s">
        <v>2485</v>
      </c>
      <c r="P59" s="113"/>
      <c r="Q59" s="129">
        <v>44209.535196759258</v>
      </c>
    </row>
    <row r="60" spans="1:17" ht="18" x14ac:dyDescent="0.25">
      <c r="A60" s="86" t="str">
        <f>VLOOKUP(E60,'LISTADO ATM'!$A$2:$C$894,3,0)</f>
        <v>NORTE</v>
      </c>
      <c r="B60" s="113" t="s">
        <v>2547</v>
      </c>
      <c r="C60" s="114">
        <v>44208.823379629626</v>
      </c>
      <c r="D60" s="113" t="s">
        <v>2189</v>
      </c>
      <c r="E60" s="109">
        <v>632</v>
      </c>
      <c r="F60" s="86" t="str">
        <f>VLOOKUP(E60,VIP!$A$2:$O11278,2,0)</f>
        <v>DRBR263</v>
      </c>
      <c r="G60" s="108" t="str">
        <f>VLOOKUP(E60,'LISTADO ATM'!$A$2:$B$893,2,0)</f>
        <v xml:space="preserve">ATM Autobanco Gurabo </v>
      </c>
      <c r="H60" s="108" t="str">
        <f>VLOOKUP(E60,VIP!$A$2:$O16199,7,FALSE)</f>
        <v>Si</v>
      </c>
      <c r="I60" s="108" t="str">
        <f>VLOOKUP(E60,VIP!$A$2:$O8164,8,FALSE)</f>
        <v>Si</v>
      </c>
      <c r="J60" s="108" t="str">
        <f>VLOOKUP(E60,VIP!$A$2:$O8114,8,FALSE)</f>
        <v>Si</v>
      </c>
      <c r="K60" s="108" t="str">
        <f>VLOOKUP(E60,VIP!$A$2:$O11688,6,0)</f>
        <v>NO</v>
      </c>
      <c r="L60" s="119" t="s">
        <v>2254</v>
      </c>
      <c r="M60" s="129" t="s">
        <v>2582</v>
      </c>
      <c r="N60" s="126" t="s">
        <v>2508</v>
      </c>
      <c r="O60" s="113" t="s">
        <v>2485</v>
      </c>
      <c r="P60" s="113"/>
      <c r="Q60" s="129">
        <v>44209.4296412037</v>
      </c>
    </row>
    <row r="61" spans="1:17" ht="18" x14ac:dyDescent="0.25">
      <c r="A61" s="86" t="str">
        <f>VLOOKUP(E61,'LISTADO ATM'!$A$2:$C$894,3,0)</f>
        <v>DISTRITO NACIONAL</v>
      </c>
      <c r="B61" s="113" t="s">
        <v>2546</v>
      </c>
      <c r="C61" s="114">
        <v>44208.843287037038</v>
      </c>
      <c r="D61" s="113" t="s">
        <v>2189</v>
      </c>
      <c r="E61" s="109">
        <v>160</v>
      </c>
      <c r="F61" s="86" t="str">
        <f>VLOOKUP(E61,VIP!$A$2:$O11276,2,0)</f>
        <v>DRBR160</v>
      </c>
      <c r="G61" s="108" t="str">
        <f>VLOOKUP(E61,'LISTADO ATM'!$A$2:$B$893,2,0)</f>
        <v xml:space="preserve">ATM Oficina Herrera </v>
      </c>
      <c r="H61" s="108" t="str">
        <f>VLOOKUP(E61,VIP!$A$2:$O16197,7,FALSE)</f>
        <v>Si</v>
      </c>
      <c r="I61" s="108" t="str">
        <f>VLOOKUP(E61,VIP!$A$2:$O8162,8,FALSE)</f>
        <v>Si</v>
      </c>
      <c r="J61" s="108" t="str">
        <f>VLOOKUP(E61,VIP!$A$2:$O8112,8,FALSE)</f>
        <v>Si</v>
      </c>
      <c r="K61" s="108" t="str">
        <f>VLOOKUP(E61,VIP!$A$2:$O11686,6,0)</f>
        <v>NO</v>
      </c>
      <c r="L61" s="119" t="s">
        <v>2228</v>
      </c>
      <c r="M61" s="129" t="s">
        <v>2582</v>
      </c>
      <c r="N61" s="126" t="s">
        <v>2508</v>
      </c>
      <c r="O61" s="113" t="s">
        <v>2485</v>
      </c>
      <c r="P61" s="113"/>
      <c r="Q61" s="129">
        <v>44209.435891203706</v>
      </c>
    </row>
    <row r="62" spans="1:17" ht="18" x14ac:dyDescent="0.25">
      <c r="A62" s="86" t="str">
        <f>VLOOKUP(E62,'LISTADO ATM'!$A$2:$C$894,3,0)</f>
        <v>DISTRITO NACIONAL</v>
      </c>
      <c r="B62" s="113" t="s">
        <v>2559</v>
      </c>
      <c r="C62" s="114">
        <v>44209.263344907406</v>
      </c>
      <c r="D62" s="113" t="s">
        <v>2189</v>
      </c>
      <c r="E62" s="109">
        <v>706</v>
      </c>
      <c r="F62" s="86" t="str">
        <f>VLOOKUP(E62,VIP!$A$2:$O11280,2,0)</f>
        <v>DRBR706</v>
      </c>
      <c r="G62" s="108" t="str">
        <f>VLOOKUP(E62,'LISTADO ATM'!$A$2:$B$893,2,0)</f>
        <v xml:space="preserve">ATM S/M Pristine </v>
      </c>
      <c r="H62" s="108" t="str">
        <f>VLOOKUP(E62,VIP!$A$2:$O16201,7,FALSE)</f>
        <v>Si</v>
      </c>
      <c r="I62" s="108" t="str">
        <f>VLOOKUP(E62,VIP!$A$2:$O8166,8,FALSE)</f>
        <v>Si</v>
      </c>
      <c r="J62" s="108" t="str">
        <f>VLOOKUP(E62,VIP!$A$2:$O8116,8,FALSE)</f>
        <v>Si</v>
      </c>
      <c r="K62" s="108" t="str">
        <f>VLOOKUP(E62,VIP!$A$2:$O11690,6,0)</f>
        <v>NO</v>
      </c>
      <c r="L62" s="119" t="s">
        <v>2254</v>
      </c>
      <c r="M62" s="129" t="s">
        <v>2582</v>
      </c>
      <c r="N62" s="126" t="s">
        <v>2508</v>
      </c>
      <c r="O62" s="113" t="s">
        <v>2485</v>
      </c>
      <c r="P62" s="113"/>
      <c r="Q62" s="129">
        <v>44209.536585648151</v>
      </c>
    </row>
    <row r="63" spans="1:17" ht="18" x14ac:dyDescent="0.25">
      <c r="A63" s="86" t="str">
        <f>VLOOKUP(E63,'LISTADO ATM'!$A$2:$C$894,3,0)</f>
        <v>DISTRITO NACIONAL</v>
      </c>
      <c r="B63" s="113" t="s">
        <v>2558</v>
      </c>
      <c r="C63" s="114">
        <v>44209.333449074074</v>
      </c>
      <c r="D63" s="113" t="s">
        <v>2189</v>
      </c>
      <c r="E63" s="109">
        <v>917</v>
      </c>
      <c r="F63" s="86" t="str">
        <f>VLOOKUP(E63,VIP!$A$2:$O11279,2,0)</f>
        <v>DRBR01B</v>
      </c>
      <c r="G63" s="108" t="str">
        <f>VLOOKUP(E63,'LISTADO ATM'!$A$2:$B$893,2,0)</f>
        <v xml:space="preserve">ATM Oficina Los Mina </v>
      </c>
      <c r="H63" s="108" t="str">
        <f>VLOOKUP(E63,VIP!$A$2:$O16200,7,FALSE)</f>
        <v>Si</v>
      </c>
      <c r="I63" s="108" t="str">
        <f>VLOOKUP(E63,VIP!$A$2:$O8165,8,FALSE)</f>
        <v>Si</v>
      </c>
      <c r="J63" s="108" t="str">
        <f>VLOOKUP(E63,VIP!$A$2:$O8115,8,FALSE)</f>
        <v>Si</v>
      </c>
      <c r="K63" s="108" t="str">
        <f>VLOOKUP(E63,VIP!$A$2:$O11689,6,0)</f>
        <v>NO</v>
      </c>
      <c r="L63" s="119" t="s">
        <v>2228</v>
      </c>
      <c r="M63" s="129" t="s">
        <v>2582</v>
      </c>
      <c r="N63" s="126" t="s">
        <v>2508</v>
      </c>
      <c r="O63" s="113" t="s">
        <v>2485</v>
      </c>
      <c r="P63" s="113"/>
      <c r="Q63" s="129">
        <v>44209.436585648145</v>
      </c>
    </row>
    <row r="64" spans="1:17" ht="18" x14ac:dyDescent="0.25">
      <c r="A64" s="86" t="str">
        <f>VLOOKUP(E64,'LISTADO ATM'!$A$2:$C$894,3,0)</f>
        <v>DISTRITO NACIONAL</v>
      </c>
      <c r="B64" s="113" t="s">
        <v>2557</v>
      </c>
      <c r="C64" s="114">
        <v>44209.334374999999</v>
      </c>
      <c r="D64" s="113" t="s">
        <v>2189</v>
      </c>
      <c r="E64" s="109">
        <v>321</v>
      </c>
      <c r="F64" s="86" t="str">
        <f>VLOOKUP(E64,VIP!$A$2:$O11278,2,0)</f>
        <v>DRBR321</v>
      </c>
      <c r="G64" s="108" t="str">
        <f>VLOOKUP(E64,'LISTADO ATM'!$A$2:$B$893,2,0)</f>
        <v xml:space="preserve">ATM Oficina Jiménez Moya I </v>
      </c>
      <c r="H64" s="108" t="str">
        <f>VLOOKUP(E64,VIP!$A$2:$O16199,7,FALSE)</f>
        <v>Si</v>
      </c>
      <c r="I64" s="108" t="str">
        <f>VLOOKUP(E64,VIP!$A$2:$O8164,8,FALSE)</f>
        <v>Si</v>
      </c>
      <c r="J64" s="108" t="str">
        <f>VLOOKUP(E64,VIP!$A$2:$O8114,8,FALSE)</f>
        <v>Si</v>
      </c>
      <c r="K64" s="108" t="str">
        <f>VLOOKUP(E64,VIP!$A$2:$O11688,6,0)</f>
        <v>NO</v>
      </c>
      <c r="L64" s="119" t="s">
        <v>2228</v>
      </c>
      <c r="M64" s="115" t="s">
        <v>2473</v>
      </c>
      <c r="N64" s="115" t="s">
        <v>2482</v>
      </c>
      <c r="O64" s="113" t="s">
        <v>2485</v>
      </c>
      <c r="P64" s="113"/>
      <c r="Q64" s="115" t="s">
        <v>2228</v>
      </c>
    </row>
    <row r="65" spans="1:17" ht="18" x14ac:dyDescent="0.25">
      <c r="A65" s="86" t="str">
        <f>VLOOKUP(E65,'LISTADO ATM'!$A$2:$C$894,3,0)</f>
        <v>DISTRITO NACIONAL</v>
      </c>
      <c r="B65" s="113" t="s">
        <v>2556</v>
      </c>
      <c r="C65" s="114">
        <v>44209.335219907407</v>
      </c>
      <c r="D65" s="113" t="s">
        <v>2189</v>
      </c>
      <c r="E65" s="109">
        <v>488</v>
      </c>
      <c r="F65" s="86" t="str">
        <f>VLOOKUP(E65,VIP!$A$2:$O11277,2,0)</f>
        <v>DRBR488</v>
      </c>
      <c r="G65" s="108" t="str">
        <f>VLOOKUP(E65,'LISTADO ATM'!$A$2:$B$893,2,0)</f>
        <v xml:space="preserve">ATM Aeropuerto El Higuero </v>
      </c>
      <c r="H65" s="108" t="str">
        <f>VLOOKUP(E65,VIP!$A$2:$O16198,7,FALSE)</f>
        <v>Si</v>
      </c>
      <c r="I65" s="108" t="str">
        <f>VLOOKUP(E65,VIP!$A$2:$O8163,8,FALSE)</f>
        <v>Si</v>
      </c>
      <c r="J65" s="108" t="str">
        <f>VLOOKUP(E65,VIP!$A$2:$O8113,8,FALSE)</f>
        <v>Si</v>
      </c>
      <c r="K65" s="108" t="str">
        <f>VLOOKUP(E65,VIP!$A$2:$O11687,6,0)</f>
        <v>NO</v>
      </c>
      <c r="L65" s="119" t="s">
        <v>2228</v>
      </c>
      <c r="M65" s="129" t="s">
        <v>2582</v>
      </c>
      <c r="N65" s="126" t="s">
        <v>2508</v>
      </c>
      <c r="O65" s="113" t="s">
        <v>2485</v>
      </c>
      <c r="P65" s="113"/>
      <c r="Q65" s="129">
        <v>44209.533113425925</v>
      </c>
    </row>
    <row r="66" spans="1:17" ht="18" x14ac:dyDescent="0.25">
      <c r="A66" s="86" t="str">
        <f>VLOOKUP(E66,'LISTADO ATM'!$A$2:$C$894,3,0)</f>
        <v>NORTE</v>
      </c>
      <c r="B66" s="113" t="s">
        <v>2555</v>
      </c>
      <c r="C66" s="114">
        <v>44209.335740740738</v>
      </c>
      <c r="D66" s="113" t="s">
        <v>2190</v>
      </c>
      <c r="E66" s="109">
        <v>940</v>
      </c>
      <c r="F66" s="86" t="str">
        <f>VLOOKUP(E66,VIP!$A$2:$O11276,2,0)</f>
        <v>DRBR12C</v>
      </c>
      <c r="G66" s="108" t="str">
        <f>VLOOKUP(E66,'LISTADO ATM'!$A$2:$B$893,2,0)</f>
        <v xml:space="preserve">ATM Oficina El Portal (Santiago) </v>
      </c>
      <c r="H66" s="108" t="str">
        <f>VLOOKUP(E66,VIP!$A$2:$O16197,7,FALSE)</f>
        <v>Si</v>
      </c>
      <c r="I66" s="108" t="str">
        <f>VLOOKUP(E66,VIP!$A$2:$O8162,8,FALSE)</f>
        <v>Si</v>
      </c>
      <c r="J66" s="108" t="str">
        <f>VLOOKUP(E66,VIP!$A$2:$O8112,8,FALSE)</f>
        <v>Si</v>
      </c>
      <c r="K66" s="108" t="str">
        <f>VLOOKUP(E66,VIP!$A$2:$O11686,6,0)</f>
        <v>SI</v>
      </c>
      <c r="L66" s="119" t="s">
        <v>2228</v>
      </c>
      <c r="M66" s="129" t="s">
        <v>2582</v>
      </c>
      <c r="N66" s="126" t="s">
        <v>2508</v>
      </c>
      <c r="O66" s="113" t="s">
        <v>2499</v>
      </c>
      <c r="P66" s="113"/>
      <c r="Q66" s="129">
        <v>44209.527557870373</v>
      </c>
    </row>
    <row r="67" spans="1:17" ht="18" x14ac:dyDescent="0.25">
      <c r="A67" s="86" t="str">
        <f>VLOOKUP(E67,'LISTADO ATM'!$A$2:$C$894,3,0)</f>
        <v>DISTRITO NACIONAL</v>
      </c>
      <c r="B67" s="113" t="s">
        <v>2580</v>
      </c>
      <c r="C67" s="114">
        <v>44209.35833333333</v>
      </c>
      <c r="D67" s="113" t="s">
        <v>2189</v>
      </c>
      <c r="E67" s="109">
        <v>883</v>
      </c>
      <c r="F67" s="86" t="str">
        <f>VLOOKUP(E67,VIP!$A$2:$O11297,2,0)</f>
        <v>DRBR883</v>
      </c>
      <c r="G67" s="108" t="str">
        <f>VLOOKUP(E67,'LISTADO ATM'!$A$2:$B$893,2,0)</f>
        <v xml:space="preserve">ATM Oficina Filadelfia Plaza </v>
      </c>
      <c r="H67" s="108" t="str">
        <f>VLOOKUP(E67,VIP!$A$2:$O16218,7,FALSE)</f>
        <v>Si</v>
      </c>
      <c r="I67" s="108" t="str">
        <f>VLOOKUP(E67,VIP!$A$2:$O8183,8,FALSE)</f>
        <v>Si</v>
      </c>
      <c r="J67" s="108" t="str">
        <f>VLOOKUP(E67,VIP!$A$2:$O8133,8,FALSE)</f>
        <v>Si</v>
      </c>
      <c r="K67" s="108" t="str">
        <f>VLOOKUP(E67,VIP!$A$2:$O11707,6,0)</f>
        <v>NO</v>
      </c>
      <c r="L67" s="119" t="s">
        <v>2463</v>
      </c>
      <c r="M67" s="129" t="s">
        <v>2582</v>
      </c>
      <c r="N67" s="115" t="s">
        <v>2482</v>
      </c>
      <c r="O67" s="113" t="s">
        <v>2485</v>
      </c>
      <c r="P67" s="113"/>
      <c r="Q67" s="129">
        <v>44209.526863425926</v>
      </c>
    </row>
    <row r="68" spans="1:17" ht="18" x14ac:dyDescent="0.25">
      <c r="A68" s="86" t="str">
        <f>VLOOKUP(E68,'LISTADO ATM'!$A$2:$C$894,3,0)</f>
        <v>NORTE</v>
      </c>
      <c r="B68" s="113" t="s">
        <v>2579</v>
      </c>
      <c r="C68" s="114">
        <v>44209.360243055555</v>
      </c>
      <c r="D68" s="113" t="s">
        <v>2190</v>
      </c>
      <c r="E68" s="109">
        <v>53</v>
      </c>
      <c r="F68" s="86" t="str">
        <f>VLOOKUP(E68,VIP!$A$2:$O11296,2,0)</f>
        <v>DRBR053</v>
      </c>
      <c r="G68" s="108" t="str">
        <f>VLOOKUP(E68,'LISTADO ATM'!$A$2:$B$893,2,0)</f>
        <v xml:space="preserve">ATM Oficina Constanza </v>
      </c>
      <c r="H68" s="108" t="str">
        <f>VLOOKUP(E68,VIP!$A$2:$O16217,7,FALSE)</f>
        <v>Si</v>
      </c>
      <c r="I68" s="108" t="str">
        <f>VLOOKUP(E68,VIP!$A$2:$O8182,8,FALSE)</f>
        <v>Si</v>
      </c>
      <c r="J68" s="108" t="str">
        <f>VLOOKUP(E68,VIP!$A$2:$O8132,8,FALSE)</f>
        <v>Si</v>
      </c>
      <c r="K68" s="108" t="str">
        <f>VLOOKUP(E68,VIP!$A$2:$O11706,6,0)</f>
        <v>NO</v>
      </c>
      <c r="L68" s="119" t="s">
        <v>2463</v>
      </c>
      <c r="M68" s="129" t="s">
        <v>2582</v>
      </c>
      <c r="N68" s="126" t="s">
        <v>2508</v>
      </c>
      <c r="O68" s="113" t="s">
        <v>2499</v>
      </c>
      <c r="P68" s="113"/>
      <c r="Q68" s="129">
        <v>44209.452557870369</v>
      </c>
    </row>
    <row r="69" spans="1:17" ht="18" x14ac:dyDescent="0.25">
      <c r="A69" s="86" t="str">
        <f>VLOOKUP(E69,'LISTADO ATM'!$A$2:$C$894,3,0)</f>
        <v>NORTE</v>
      </c>
      <c r="B69" s="113" t="s">
        <v>2578</v>
      </c>
      <c r="C69" s="114">
        <v>44209.361238425925</v>
      </c>
      <c r="D69" s="113" t="s">
        <v>2480</v>
      </c>
      <c r="E69" s="109">
        <v>987</v>
      </c>
      <c r="F69" s="86" t="str">
        <f>VLOOKUP(E69,VIP!$A$2:$O11295,2,0)</f>
        <v>DRBR987</v>
      </c>
      <c r="G69" s="108" t="str">
        <f>VLOOKUP(E69,'LISTADO ATM'!$A$2:$B$893,2,0)</f>
        <v xml:space="preserve">ATM S/M Jumbo (Moca) </v>
      </c>
      <c r="H69" s="108" t="str">
        <f>VLOOKUP(E69,VIP!$A$2:$O16216,7,FALSE)</f>
        <v>Si</v>
      </c>
      <c r="I69" s="108" t="str">
        <f>VLOOKUP(E69,VIP!$A$2:$O8181,8,FALSE)</f>
        <v>Si</v>
      </c>
      <c r="J69" s="108" t="str">
        <f>VLOOKUP(E69,VIP!$A$2:$O8131,8,FALSE)</f>
        <v>Si</v>
      </c>
      <c r="K69" s="108" t="str">
        <f>VLOOKUP(E69,VIP!$A$2:$O11705,6,0)</f>
        <v>NO</v>
      </c>
      <c r="L69" s="119" t="s">
        <v>2466</v>
      </c>
      <c r="M69" s="129" t="s">
        <v>2582</v>
      </c>
      <c r="N69" s="115" t="s">
        <v>2482</v>
      </c>
      <c r="O69" s="113" t="s">
        <v>2486</v>
      </c>
      <c r="P69" s="113"/>
      <c r="Q69" s="129">
        <v>44209.626168981478</v>
      </c>
    </row>
    <row r="70" spans="1:17" ht="18" x14ac:dyDescent="0.25">
      <c r="A70" s="86" t="str">
        <f>VLOOKUP(E70,'LISTADO ATM'!$A$2:$C$894,3,0)</f>
        <v>ESTE</v>
      </c>
      <c r="B70" s="113" t="s">
        <v>2585</v>
      </c>
      <c r="C70" s="114">
        <v>44209.362592592595</v>
      </c>
      <c r="D70" s="113" t="s">
        <v>2497</v>
      </c>
      <c r="E70" s="109">
        <v>158</v>
      </c>
      <c r="F70" s="86" t="str">
        <f>VLOOKUP(E70,VIP!$A$2:$O11298,2,0)</f>
        <v>DRBR158</v>
      </c>
      <c r="G70" s="108" t="str">
        <f>VLOOKUP(E70,'LISTADO ATM'!$A$2:$B$893,2,0)</f>
        <v xml:space="preserve">ATM Oficina Romana Norte </v>
      </c>
      <c r="H70" s="108" t="str">
        <f>VLOOKUP(E70,VIP!$A$2:$O16219,7,FALSE)</f>
        <v>Si</v>
      </c>
      <c r="I70" s="108" t="str">
        <f>VLOOKUP(E70,VIP!$A$2:$O8184,8,FALSE)</f>
        <v>Si</v>
      </c>
      <c r="J70" s="108" t="str">
        <f>VLOOKUP(E70,VIP!$A$2:$O8134,8,FALSE)</f>
        <v>Si</v>
      </c>
      <c r="K70" s="108" t="str">
        <f>VLOOKUP(E70,VIP!$A$2:$O11708,6,0)</f>
        <v>SI</v>
      </c>
      <c r="L70" s="119" t="s">
        <v>2586</v>
      </c>
      <c r="M70" s="129" t="s">
        <v>2582</v>
      </c>
      <c r="N70" s="129" t="s">
        <v>2508</v>
      </c>
      <c r="O70" s="113" t="s">
        <v>2496</v>
      </c>
      <c r="P70" s="113" t="s">
        <v>2588</v>
      </c>
      <c r="Q70" s="129">
        <v>44209.436585648145</v>
      </c>
    </row>
    <row r="71" spans="1:17" ht="18" x14ac:dyDescent="0.25">
      <c r="A71" s="86" t="str">
        <f>VLOOKUP(E71,'LISTADO ATM'!$A$2:$C$894,3,0)</f>
        <v>NORTE</v>
      </c>
      <c r="B71" s="113" t="s">
        <v>2577</v>
      </c>
      <c r="C71" s="114">
        <v>44209.365624999999</v>
      </c>
      <c r="D71" s="113" t="s">
        <v>2190</v>
      </c>
      <c r="E71" s="109">
        <v>775</v>
      </c>
      <c r="F71" s="86" t="str">
        <f>VLOOKUP(E71,VIP!$A$2:$O11294,2,0)</f>
        <v>DRBR450</v>
      </c>
      <c r="G71" s="108" t="str">
        <f>VLOOKUP(E71,'LISTADO ATM'!$A$2:$B$893,2,0)</f>
        <v xml:space="preserve">ATM S/M Lilo (Montecristi) </v>
      </c>
      <c r="H71" s="108" t="str">
        <f>VLOOKUP(E71,VIP!$A$2:$O16215,7,FALSE)</f>
        <v>Si</v>
      </c>
      <c r="I71" s="108" t="str">
        <f>VLOOKUP(E71,VIP!$A$2:$O8180,8,FALSE)</f>
        <v>Si</v>
      </c>
      <c r="J71" s="108" t="str">
        <f>VLOOKUP(E71,VIP!$A$2:$O8130,8,FALSE)</f>
        <v>Si</v>
      </c>
      <c r="K71" s="108" t="str">
        <f>VLOOKUP(E71,VIP!$A$2:$O11704,6,0)</f>
        <v>NO</v>
      </c>
      <c r="L71" s="119" t="s">
        <v>2228</v>
      </c>
      <c r="M71" s="129" t="s">
        <v>2582</v>
      </c>
      <c r="N71" s="126" t="s">
        <v>2508</v>
      </c>
      <c r="O71" s="113" t="s">
        <v>2499</v>
      </c>
      <c r="P71" s="113"/>
      <c r="Q71" s="129">
        <v>44209.589363425926</v>
      </c>
    </row>
    <row r="72" spans="1:17" ht="18" x14ac:dyDescent="0.25">
      <c r="A72" s="86" t="str">
        <f>VLOOKUP(E72,'LISTADO ATM'!$A$2:$C$894,3,0)</f>
        <v>DISTRITO NACIONAL</v>
      </c>
      <c r="B72" s="113" t="s">
        <v>2576</v>
      </c>
      <c r="C72" s="114">
        <v>44209.375983796293</v>
      </c>
      <c r="D72" s="113" t="s">
        <v>2189</v>
      </c>
      <c r="E72" s="109">
        <v>966</v>
      </c>
      <c r="F72" s="86" t="str">
        <f>VLOOKUP(E72,VIP!$A$2:$O11293,2,0)</f>
        <v>DRBR966</v>
      </c>
      <c r="G72" s="108" t="str">
        <f>VLOOKUP(E72,'LISTADO ATM'!$A$2:$B$893,2,0)</f>
        <v>ATM Centro Medico Real</v>
      </c>
      <c r="H72" s="108" t="str">
        <f>VLOOKUP(E72,VIP!$A$2:$O16214,7,FALSE)</f>
        <v>Si</v>
      </c>
      <c r="I72" s="108" t="str">
        <f>VLOOKUP(E72,VIP!$A$2:$O8179,8,FALSE)</f>
        <v>Si</v>
      </c>
      <c r="J72" s="108" t="str">
        <f>VLOOKUP(E72,VIP!$A$2:$O8129,8,FALSE)</f>
        <v>Si</v>
      </c>
      <c r="K72" s="108" t="str">
        <f>VLOOKUP(E72,VIP!$A$2:$O11703,6,0)</f>
        <v>NO</v>
      </c>
      <c r="L72" s="119" t="s">
        <v>2463</v>
      </c>
      <c r="M72" s="115" t="s">
        <v>2473</v>
      </c>
      <c r="N72" s="115" t="s">
        <v>2482</v>
      </c>
      <c r="O72" s="113" t="s">
        <v>2485</v>
      </c>
      <c r="P72" s="113"/>
      <c r="Q72" s="115" t="s">
        <v>2463</v>
      </c>
    </row>
    <row r="73" spans="1:17" ht="18" x14ac:dyDescent="0.25">
      <c r="A73" s="86" t="str">
        <f>VLOOKUP(E73,'LISTADO ATM'!$A$2:$C$894,3,0)</f>
        <v>NORTE</v>
      </c>
      <c r="B73" s="113" t="s">
        <v>2575</v>
      </c>
      <c r="C73" s="114">
        <v>44209.376793981479</v>
      </c>
      <c r="D73" s="113" t="s">
        <v>2190</v>
      </c>
      <c r="E73" s="109">
        <v>903</v>
      </c>
      <c r="F73" s="86" t="str">
        <f>VLOOKUP(E73,VIP!$A$2:$O11292,2,0)</f>
        <v>DRBR903</v>
      </c>
      <c r="G73" s="108" t="str">
        <f>VLOOKUP(E73,'LISTADO ATM'!$A$2:$B$893,2,0)</f>
        <v xml:space="preserve">ATM Oficina La Vega Real I </v>
      </c>
      <c r="H73" s="108" t="str">
        <f>VLOOKUP(E73,VIP!$A$2:$O16213,7,FALSE)</f>
        <v>Si</v>
      </c>
      <c r="I73" s="108" t="str">
        <f>VLOOKUP(E73,VIP!$A$2:$O8178,8,FALSE)</f>
        <v>Si</v>
      </c>
      <c r="J73" s="108" t="str">
        <f>VLOOKUP(E73,VIP!$A$2:$O8128,8,FALSE)</f>
        <v>Si</v>
      </c>
      <c r="K73" s="108" t="str">
        <f>VLOOKUP(E73,VIP!$A$2:$O11702,6,0)</f>
        <v>NO</v>
      </c>
      <c r="L73" s="119" t="s">
        <v>2228</v>
      </c>
      <c r="M73" s="129" t="s">
        <v>2582</v>
      </c>
      <c r="N73" s="126" t="s">
        <v>2508</v>
      </c>
      <c r="O73" s="113" t="s">
        <v>2499</v>
      </c>
      <c r="P73" s="113"/>
      <c r="Q73" s="129">
        <v>44209.442141203705</v>
      </c>
    </row>
    <row r="74" spans="1:17" ht="18" x14ac:dyDescent="0.25">
      <c r="A74" s="86" t="str">
        <f>VLOOKUP(E74,'LISTADO ATM'!$A$2:$C$894,3,0)</f>
        <v>SUR</v>
      </c>
      <c r="B74" s="113" t="s">
        <v>2574</v>
      </c>
      <c r="C74" s="114">
        <v>44209.38621527778</v>
      </c>
      <c r="D74" s="113" t="s">
        <v>2189</v>
      </c>
      <c r="E74" s="109">
        <v>781</v>
      </c>
      <c r="F74" s="86" t="str">
        <f>VLOOKUP(E74,VIP!$A$2:$O11291,2,0)</f>
        <v>DRBR186</v>
      </c>
      <c r="G74" s="108" t="str">
        <f>VLOOKUP(E74,'LISTADO ATM'!$A$2:$B$893,2,0)</f>
        <v xml:space="preserve">ATM Estación Isla Barahona </v>
      </c>
      <c r="H74" s="108" t="str">
        <f>VLOOKUP(E74,VIP!$A$2:$O16212,7,FALSE)</f>
        <v>Si</v>
      </c>
      <c r="I74" s="108" t="str">
        <f>VLOOKUP(E74,VIP!$A$2:$O8177,8,FALSE)</f>
        <v>Si</v>
      </c>
      <c r="J74" s="108" t="str">
        <f>VLOOKUP(E74,VIP!$A$2:$O8127,8,FALSE)</f>
        <v>Si</v>
      </c>
      <c r="K74" s="108" t="str">
        <f>VLOOKUP(E74,VIP!$A$2:$O11701,6,0)</f>
        <v>NO</v>
      </c>
      <c r="L74" s="119" t="s">
        <v>2254</v>
      </c>
      <c r="M74" s="129" t="s">
        <v>2582</v>
      </c>
      <c r="N74" s="126" t="s">
        <v>2508</v>
      </c>
      <c r="O74" s="113" t="s">
        <v>2485</v>
      </c>
      <c r="P74" s="113"/>
      <c r="Q74" s="129">
        <v>44209.451863425929</v>
      </c>
    </row>
    <row r="75" spans="1:17" ht="18" x14ac:dyDescent="0.25">
      <c r="A75" s="86" t="str">
        <f>VLOOKUP(E75,'LISTADO ATM'!$A$2:$C$894,3,0)</f>
        <v>ESTE</v>
      </c>
      <c r="B75" s="113" t="s">
        <v>2573</v>
      </c>
      <c r="C75" s="114">
        <v>44209.387708333335</v>
      </c>
      <c r="D75" s="113" t="s">
        <v>2189</v>
      </c>
      <c r="E75" s="109">
        <v>330</v>
      </c>
      <c r="F75" s="86" t="str">
        <f>VLOOKUP(E75,VIP!$A$2:$O11290,2,0)</f>
        <v>DRBR330</v>
      </c>
      <c r="G75" s="108" t="str">
        <f>VLOOKUP(E75,'LISTADO ATM'!$A$2:$B$893,2,0)</f>
        <v xml:space="preserve">ATM Oficina Boulevard (Higuey) </v>
      </c>
      <c r="H75" s="108" t="str">
        <f>VLOOKUP(E75,VIP!$A$2:$O16211,7,FALSE)</f>
        <v>Si</v>
      </c>
      <c r="I75" s="108" t="str">
        <f>VLOOKUP(E75,VIP!$A$2:$O8176,8,FALSE)</f>
        <v>Si</v>
      </c>
      <c r="J75" s="108" t="str">
        <f>VLOOKUP(E75,VIP!$A$2:$O8126,8,FALSE)</f>
        <v>Si</v>
      </c>
      <c r="K75" s="108" t="str">
        <f>VLOOKUP(E75,VIP!$A$2:$O11700,6,0)</f>
        <v>SI</v>
      </c>
      <c r="L75" s="119" t="s">
        <v>2463</v>
      </c>
      <c r="M75" s="129" t="s">
        <v>2582</v>
      </c>
      <c r="N75" s="126" t="s">
        <v>2508</v>
      </c>
      <c r="O75" s="113" t="s">
        <v>2485</v>
      </c>
      <c r="P75" s="113"/>
      <c r="Q75" s="129">
        <v>44209.544918981483</v>
      </c>
    </row>
    <row r="76" spans="1:17" ht="18" x14ac:dyDescent="0.25">
      <c r="A76" s="86" t="str">
        <f>VLOOKUP(E76,'LISTADO ATM'!$A$2:$C$894,3,0)</f>
        <v>NORTE</v>
      </c>
      <c r="B76" s="113" t="s">
        <v>2572</v>
      </c>
      <c r="C76" s="114">
        <v>44209.394976851851</v>
      </c>
      <c r="D76" s="113" t="s">
        <v>2190</v>
      </c>
      <c r="E76" s="109">
        <v>172</v>
      </c>
      <c r="F76" s="86" t="str">
        <f>VLOOKUP(E76,VIP!$A$2:$O11289,2,0)</f>
        <v>DRBR172</v>
      </c>
      <c r="G76" s="108" t="str">
        <f>VLOOKUP(E76,'LISTADO ATM'!$A$2:$B$893,2,0)</f>
        <v xml:space="preserve">ATM UNP Guaucí </v>
      </c>
      <c r="H76" s="108" t="str">
        <f>VLOOKUP(E76,VIP!$A$2:$O16210,7,FALSE)</f>
        <v>Si</v>
      </c>
      <c r="I76" s="108" t="str">
        <f>VLOOKUP(E76,VIP!$A$2:$O8175,8,FALSE)</f>
        <v>Si</v>
      </c>
      <c r="J76" s="108" t="str">
        <f>VLOOKUP(E76,VIP!$A$2:$O8125,8,FALSE)</f>
        <v>Si</v>
      </c>
      <c r="K76" s="108" t="str">
        <f>VLOOKUP(E76,VIP!$A$2:$O11699,6,0)</f>
        <v>NO</v>
      </c>
      <c r="L76" s="119" t="s">
        <v>2228</v>
      </c>
      <c r="M76" s="129" t="s">
        <v>2582</v>
      </c>
      <c r="N76" s="126" t="s">
        <v>2508</v>
      </c>
      <c r="O76" s="113" t="s">
        <v>2499</v>
      </c>
      <c r="P76" s="113"/>
      <c r="Q76" s="129">
        <v>44209.452557870369</v>
      </c>
    </row>
    <row r="77" spans="1:17" ht="18" x14ac:dyDescent="0.25">
      <c r="A77" s="86" t="str">
        <f>VLOOKUP(E77,'LISTADO ATM'!$A$2:$C$894,3,0)</f>
        <v>ESTE</v>
      </c>
      <c r="B77" s="113" t="s">
        <v>2584</v>
      </c>
      <c r="C77" s="114">
        <v>44209.405902777777</v>
      </c>
      <c r="D77" s="113" t="s">
        <v>2497</v>
      </c>
      <c r="E77" s="109">
        <v>742</v>
      </c>
      <c r="F77" s="86" t="str">
        <f>VLOOKUP(E77,VIP!$A$2:$O11297,2,0)</f>
        <v>DRBR990</v>
      </c>
      <c r="G77" s="108" t="str">
        <f>VLOOKUP(E77,'LISTADO ATM'!$A$2:$B$893,2,0)</f>
        <v xml:space="preserve">ATM Oficina Plaza del Rey (La Romana) </v>
      </c>
      <c r="H77" s="108" t="str">
        <f>VLOOKUP(E77,VIP!$A$2:$O16218,7,FALSE)</f>
        <v>Si</v>
      </c>
      <c r="I77" s="108" t="str">
        <f>VLOOKUP(E77,VIP!$A$2:$O8183,8,FALSE)</f>
        <v>Si</v>
      </c>
      <c r="J77" s="108" t="str">
        <f>VLOOKUP(E77,VIP!$A$2:$O8133,8,FALSE)</f>
        <v>Si</v>
      </c>
      <c r="K77" s="108" t="str">
        <f>VLOOKUP(E77,VIP!$A$2:$O11707,6,0)</f>
        <v>NO</v>
      </c>
      <c r="L77" s="119" t="s">
        <v>2435</v>
      </c>
      <c r="M77" s="129" t="s">
        <v>2582</v>
      </c>
      <c r="N77" s="129" t="s">
        <v>2508</v>
      </c>
      <c r="O77" s="113" t="s">
        <v>2496</v>
      </c>
      <c r="P77" s="113" t="s">
        <v>2587</v>
      </c>
      <c r="Q77" s="129">
        <v>44209.436585648145</v>
      </c>
    </row>
    <row r="78" spans="1:17" ht="18" x14ac:dyDescent="0.25">
      <c r="A78" s="86" t="str">
        <f>VLOOKUP(E78,'LISTADO ATM'!$A$2:$C$894,3,0)</f>
        <v>DISTRITO NACIONAL</v>
      </c>
      <c r="B78" s="113" t="s">
        <v>2571</v>
      </c>
      <c r="C78" s="114">
        <v>44209.406342592592</v>
      </c>
      <c r="D78" s="113" t="s">
        <v>2189</v>
      </c>
      <c r="E78" s="109">
        <v>485</v>
      </c>
      <c r="F78" s="86" t="str">
        <f>VLOOKUP(E78,VIP!$A$2:$O11288,2,0)</f>
        <v>DRBR485</v>
      </c>
      <c r="G78" s="108" t="str">
        <f>VLOOKUP(E78,'LISTADO ATM'!$A$2:$B$893,2,0)</f>
        <v xml:space="preserve">ATM CEDIMAT </v>
      </c>
      <c r="H78" s="108" t="str">
        <f>VLOOKUP(E78,VIP!$A$2:$O16209,7,FALSE)</f>
        <v>Si</v>
      </c>
      <c r="I78" s="108" t="str">
        <f>VLOOKUP(E78,VIP!$A$2:$O8174,8,FALSE)</f>
        <v>Si</v>
      </c>
      <c r="J78" s="108" t="str">
        <f>VLOOKUP(E78,VIP!$A$2:$O8124,8,FALSE)</f>
        <v>Si</v>
      </c>
      <c r="K78" s="108" t="str">
        <f>VLOOKUP(E78,VIP!$A$2:$O11698,6,0)</f>
        <v>NO</v>
      </c>
      <c r="L78" s="119" t="s">
        <v>2581</v>
      </c>
      <c r="M78" s="129" t="s">
        <v>2582</v>
      </c>
      <c r="N78" s="126" t="s">
        <v>2508</v>
      </c>
      <c r="O78" s="113" t="s">
        <v>2485</v>
      </c>
      <c r="P78" s="113"/>
      <c r="Q78" s="129">
        <v>44209.454641203702</v>
      </c>
    </row>
    <row r="79" spans="1:17" ht="18" x14ac:dyDescent="0.25">
      <c r="A79" s="86" t="str">
        <f>VLOOKUP(E79,'LISTADO ATM'!$A$2:$C$894,3,0)</f>
        <v>DISTRITO NACIONAL</v>
      </c>
      <c r="B79" s="113" t="s">
        <v>2570</v>
      </c>
      <c r="C79" s="114">
        <v>44209.409687500003</v>
      </c>
      <c r="D79" s="113" t="s">
        <v>2477</v>
      </c>
      <c r="E79" s="109">
        <v>224</v>
      </c>
      <c r="F79" s="86" t="str">
        <f>VLOOKUP(E79,VIP!$A$2:$O11287,2,0)</f>
        <v>DRBR224</v>
      </c>
      <c r="G79" s="108" t="str">
        <f>VLOOKUP(E79,'LISTADO ATM'!$A$2:$B$893,2,0)</f>
        <v xml:space="preserve">ATM S/M Nacional El Millón (Núñez de Cáceres) </v>
      </c>
      <c r="H79" s="108" t="str">
        <f>VLOOKUP(E79,VIP!$A$2:$O16208,7,FALSE)</f>
        <v>Si</v>
      </c>
      <c r="I79" s="108" t="str">
        <f>VLOOKUP(E79,VIP!$A$2:$O8173,8,FALSE)</f>
        <v>Si</v>
      </c>
      <c r="J79" s="108" t="str">
        <f>VLOOKUP(E79,VIP!$A$2:$O8123,8,FALSE)</f>
        <v>Si</v>
      </c>
      <c r="K79" s="108" t="str">
        <f>VLOOKUP(E79,VIP!$A$2:$O11697,6,0)</f>
        <v>SI</v>
      </c>
      <c r="L79" s="119" t="s">
        <v>2466</v>
      </c>
      <c r="M79" s="129" t="s">
        <v>2582</v>
      </c>
      <c r="N79" s="115" t="s">
        <v>2482</v>
      </c>
      <c r="O79" s="113" t="s">
        <v>2484</v>
      </c>
      <c r="P79" s="113"/>
      <c r="Q79" s="129">
        <v>44209.572002314817</v>
      </c>
    </row>
    <row r="80" spans="1:17" ht="18" x14ac:dyDescent="0.25">
      <c r="A80" s="86" t="str">
        <f>VLOOKUP(E80,'LISTADO ATM'!$A$2:$C$894,3,0)</f>
        <v>NORTE</v>
      </c>
      <c r="B80" s="113" t="s">
        <v>2569</v>
      </c>
      <c r="C80" s="114">
        <v>44209.411030092589</v>
      </c>
      <c r="D80" s="113" t="s">
        <v>2190</v>
      </c>
      <c r="E80" s="109">
        <v>370</v>
      </c>
      <c r="F80" s="86" t="str">
        <f>VLOOKUP(E80,VIP!$A$2:$O11286,2,0)</f>
        <v>DRBR370</v>
      </c>
      <c r="G80" s="108" t="str">
        <f>VLOOKUP(E80,'LISTADO ATM'!$A$2:$B$893,2,0)</f>
        <v>ATM Oficina Cruce de Imbert II (puerto Plata)</v>
      </c>
      <c r="H80" s="108" t="str">
        <f>VLOOKUP(E80,VIP!$A$2:$O16207,7,FALSE)</f>
        <v>N/A</v>
      </c>
      <c r="I80" s="108" t="str">
        <f>VLOOKUP(E80,VIP!$A$2:$O8172,8,FALSE)</f>
        <v>N/A</v>
      </c>
      <c r="J80" s="108" t="str">
        <f>VLOOKUP(E80,VIP!$A$2:$O8122,8,FALSE)</f>
        <v>N/A</v>
      </c>
      <c r="K80" s="108" t="str">
        <f>VLOOKUP(E80,VIP!$A$2:$O11696,6,0)</f>
        <v>N/A</v>
      </c>
      <c r="L80" s="119" t="s">
        <v>2441</v>
      </c>
      <c r="M80" s="129" t="s">
        <v>2582</v>
      </c>
      <c r="N80" s="126" t="s">
        <v>2508</v>
      </c>
      <c r="O80" s="113" t="s">
        <v>2499</v>
      </c>
      <c r="P80" s="113"/>
      <c r="Q80" s="129">
        <v>44209.538668981484</v>
      </c>
    </row>
    <row r="81" spans="1:17" ht="18" x14ac:dyDescent="0.25">
      <c r="A81" s="86" t="str">
        <f>VLOOKUP(E81,'LISTADO ATM'!$A$2:$C$894,3,0)</f>
        <v>ESTE</v>
      </c>
      <c r="B81" s="113" t="s">
        <v>2568</v>
      </c>
      <c r="C81" s="114">
        <v>44209.411886574075</v>
      </c>
      <c r="D81" s="113" t="s">
        <v>2497</v>
      </c>
      <c r="E81" s="109">
        <v>117</v>
      </c>
      <c r="F81" s="86" t="str">
        <f>VLOOKUP(E81,VIP!$A$2:$O11285,2,0)</f>
        <v>DRBR117</v>
      </c>
      <c r="G81" s="108" t="str">
        <f>VLOOKUP(E81,'LISTADO ATM'!$A$2:$B$893,2,0)</f>
        <v xml:space="preserve">ATM Oficina El Seybo </v>
      </c>
      <c r="H81" s="108" t="str">
        <f>VLOOKUP(E81,VIP!$A$2:$O16206,7,FALSE)</f>
        <v>Si</v>
      </c>
      <c r="I81" s="108" t="str">
        <f>VLOOKUP(E81,VIP!$A$2:$O8171,8,FALSE)</f>
        <v>Si</v>
      </c>
      <c r="J81" s="108" t="str">
        <f>VLOOKUP(E81,VIP!$A$2:$O8121,8,FALSE)</f>
        <v>Si</v>
      </c>
      <c r="K81" s="108" t="str">
        <f>VLOOKUP(E81,VIP!$A$2:$O11695,6,0)</f>
        <v>SI</v>
      </c>
      <c r="L81" s="119" t="s">
        <v>2430</v>
      </c>
      <c r="M81" s="129" t="s">
        <v>2582</v>
      </c>
      <c r="N81" s="126" t="s">
        <v>2508</v>
      </c>
      <c r="O81" s="113" t="s">
        <v>2496</v>
      </c>
      <c r="P81" s="113"/>
      <c r="Q81" s="129">
        <v>44209.54005787037</v>
      </c>
    </row>
    <row r="82" spans="1:17" ht="18" x14ac:dyDescent="0.25">
      <c r="A82" s="86" t="str">
        <f>VLOOKUP(E82,'LISTADO ATM'!$A$2:$C$894,3,0)</f>
        <v>NORTE</v>
      </c>
      <c r="B82" s="113" t="s">
        <v>2567</v>
      </c>
      <c r="C82" s="114">
        <v>44209.413414351853</v>
      </c>
      <c r="D82" s="113" t="s">
        <v>2190</v>
      </c>
      <c r="E82" s="109">
        <v>954</v>
      </c>
      <c r="F82" s="86" t="str">
        <f>VLOOKUP(E82,VIP!$A$2:$O11284,2,0)</f>
        <v>DRBR954</v>
      </c>
      <c r="G82" s="108" t="str">
        <f>VLOOKUP(E82,'LISTADO ATM'!$A$2:$B$893,2,0)</f>
        <v xml:space="preserve">ATM LAESA Pimentel </v>
      </c>
      <c r="H82" s="108" t="str">
        <f>VLOOKUP(E82,VIP!$A$2:$O16205,7,FALSE)</f>
        <v>Si</v>
      </c>
      <c r="I82" s="108" t="str">
        <f>VLOOKUP(E82,VIP!$A$2:$O8170,8,FALSE)</f>
        <v>Si</v>
      </c>
      <c r="J82" s="108" t="str">
        <f>VLOOKUP(E82,VIP!$A$2:$O8120,8,FALSE)</f>
        <v>Si</v>
      </c>
      <c r="K82" s="108" t="str">
        <f>VLOOKUP(E82,VIP!$A$2:$O11694,6,0)</f>
        <v>NO</v>
      </c>
      <c r="L82" s="119" t="s">
        <v>2581</v>
      </c>
      <c r="M82" s="129" t="s">
        <v>2582</v>
      </c>
      <c r="N82" s="126" t="s">
        <v>2508</v>
      </c>
      <c r="O82" s="113" t="s">
        <v>2499</v>
      </c>
      <c r="P82" s="113"/>
      <c r="Q82" s="129">
        <v>44209.416446759256</v>
      </c>
    </row>
    <row r="83" spans="1:17" ht="18" x14ac:dyDescent="0.25">
      <c r="A83" s="86" t="str">
        <f>VLOOKUP(E83,'LISTADO ATM'!$A$2:$C$894,3,0)</f>
        <v>DISTRITO NACIONAL</v>
      </c>
      <c r="B83" s="113" t="s">
        <v>2566</v>
      </c>
      <c r="C83" s="114">
        <v>44209.438460648147</v>
      </c>
      <c r="D83" s="113" t="s">
        <v>2477</v>
      </c>
      <c r="E83" s="109">
        <v>812</v>
      </c>
      <c r="F83" s="86" t="str">
        <f>VLOOKUP(E83,VIP!$A$2:$O11283,2,0)</f>
        <v>DRBR812</v>
      </c>
      <c r="G83" s="108" t="str">
        <f>VLOOKUP(E83,'LISTADO ATM'!$A$2:$B$893,2,0)</f>
        <v xml:space="preserve">ATM Canasta del Pueblo </v>
      </c>
      <c r="H83" s="108" t="str">
        <f>VLOOKUP(E83,VIP!$A$2:$O16204,7,FALSE)</f>
        <v>Si</v>
      </c>
      <c r="I83" s="108" t="str">
        <f>VLOOKUP(E83,VIP!$A$2:$O8169,8,FALSE)</f>
        <v>Si</v>
      </c>
      <c r="J83" s="108" t="str">
        <f>VLOOKUP(E83,VIP!$A$2:$O8119,8,FALSE)</f>
        <v>Si</v>
      </c>
      <c r="K83" s="108" t="str">
        <f>VLOOKUP(E83,VIP!$A$2:$O11693,6,0)</f>
        <v>NO</v>
      </c>
      <c r="L83" s="119" t="s">
        <v>2430</v>
      </c>
      <c r="M83" s="115" t="s">
        <v>2473</v>
      </c>
      <c r="N83" s="115" t="s">
        <v>2482</v>
      </c>
      <c r="O83" s="113" t="s">
        <v>2484</v>
      </c>
      <c r="P83" s="113"/>
      <c r="Q83" s="115" t="s">
        <v>2430</v>
      </c>
    </row>
    <row r="84" spans="1:17" ht="18" x14ac:dyDescent="0.25">
      <c r="A84" s="86" t="str">
        <f>VLOOKUP(E84,'LISTADO ATM'!$A$2:$C$894,3,0)</f>
        <v>DISTRITO NACIONAL</v>
      </c>
      <c r="B84" s="113" t="s">
        <v>2565</v>
      </c>
      <c r="C84" s="114">
        <v>44209.439155092594</v>
      </c>
      <c r="D84" s="113" t="s">
        <v>2477</v>
      </c>
      <c r="E84" s="109">
        <v>701</v>
      </c>
      <c r="F84" s="86" t="str">
        <f>VLOOKUP(E84,VIP!$A$2:$O11282,2,0)</f>
        <v>DRBR701</v>
      </c>
      <c r="G84" s="108" t="str">
        <f>VLOOKUP(E84,'LISTADO ATM'!$A$2:$B$893,2,0)</f>
        <v>ATM Autoservicio Los Alcarrizos</v>
      </c>
      <c r="H84" s="108" t="str">
        <f>VLOOKUP(E84,VIP!$A$2:$O16203,7,FALSE)</f>
        <v>Si</v>
      </c>
      <c r="I84" s="108" t="str">
        <f>VLOOKUP(E84,VIP!$A$2:$O8168,8,FALSE)</f>
        <v>Si</v>
      </c>
      <c r="J84" s="108" t="str">
        <f>VLOOKUP(E84,VIP!$A$2:$O8118,8,FALSE)</f>
        <v>Si</v>
      </c>
      <c r="K84" s="108" t="str">
        <f>VLOOKUP(E84,VIP!$A$2:$O11692,6,0)</f>
        <v>NO</v>
      </c>
      <c r="L84" s="119" t="s">
        <v>2430</v>
      </c>
      <c r="M84" s="129" t="s">
        <v>2582</v>
      </c>
      <c r="N84" s="115" t="s">
        <v>2482</v>
      </c>
      <c r="O84" s="113" t="s">
        <v>2484</v>
      </c>
      <c r="P84" s="113"/>
      <c r="Q84" s="129">
        <v>44209.533113425925</v>
      </c>
    </row>
    <row r="85" spans="1:17" ht="18" x14ac:dyDescent="0.25">
      <c r="A85" s="86" t="str">
        <f>VLOOKUP(E85,'LISTADO ATM'!$A$2:$C$894,3,0)</f>
        <v>NORTE</v>
      </c>
      <c r="B85" s="113" t="s">
        <v>2564</v>
      </c>
      <c r="C85" s="114">
        <v>44209.440208333333</v>
      </c>
      <c r="D85" s="113" t="s">
        <v>2190</v>
      </c>
      <c r="E85" s="109">
        <v>664</v>
      </c>
      <c r="F85" s="86" t="str">
        <f>VLOOKUP(E85,VIP!$A$2:$O11281,2,0)</f>
        <v>DRBR664</v>
      </c>
      <c r="G85" s="108" t="str">
        <f>VLOOKUP(E85,'LISTADO ATM'!$A$2:$B$893,2,0)</f>
        <v>ATM S/M Asfer (Constanza)</v>
      </c>
      <c r="H85" s="108" t="str">
        <f>VLOOKUP(E85,VIP!$A$2:$O16202,7,FALSE)</f>
        <v>N/A</v>
      </c>
      <c r="I85" s="108" t="str">
        <f>VLOOKUP(E85,VIP!$A$2:$O8167,8,FALSE)</f>
        <v>N/A</v>
      </c>
      <c r="J85" s="108" t="str">
        <f>VLOOKUP(E85,VIP!$A$2:$O8117,8,FALSE)</f>
        <v>N/A</v>
      </c>
      <c r="K85" s="108" t="str">
        <f>VLOOKUP(E85,VIP!$A$2:$O11691,6,0)</f>
        <v>N/A</v>
      </c>
      <c r="L85" s="119" t="s">
        <v>2228</v>
      </c>
      <c r="M85" s="129" t="s">
        <v>2582</v>
      </c>
      <c r="N85" s="126" t="s">
        <v>2508</v>
      </c>
      <c r="O85" s="113" t="s">
        <v>2499</v>
      </c>
      <c r="P85" s="113"/>
      <c r="Q85" s="129">
        <v>44209.58866898148</v>
      </c>
    </row>
    <row r="86" spans="1:17" ht="18" x14ac:dyDescent="0.25">
      <c r="A86" s="86" t="str">
        <f>VLOOKUP(E86,'LISTADO ATM'!$A$2:$C$894,3,0)</f>
        <v>NORTE</v>
      </c>
      <c r="B86" s="113" t="s">
        <v>2563</v>
      </c>
      <c r="C86" s="114">
        <v>44209.440601851849</v>
      </c>
      <c r="D86" s="113" t="s">
        <v>2480</v>
      </c>
      <c r="E86" s="109">
        <v>716</v>
      </c>
      <c r="F86" s="86" t="str">
        <f>VLOOKUP(E86,VIP!$A$2:$O11280,2,0)</f>
        <v>DRBR340</v>
      </c>
      <c r="G86" s="108" t="str">
        <f>VLOOKUP(E86,'LISTADO ATM'!$A$2:$B$893,2,0)</f>
        <v xml:space="preserve">ATM Oficina Zona Franca (Santiago) </v>
      </c>
      <c r="H86" s="108" t="str">
        <f>VLOOKUP(E86,VIP!$A$2:$O16201,7,FALSE)</f>
        <v>Si</v>
      </c>
      <c r="I86" s="108" t="str">
        <f>VLOOKUP(E86,VIP!$A$2:$O8166,8,FALSE)</f>
        <v>Si</v>
      </c>
      <c r="J86" s="108" t="str">
        <f>VLOOKUP(E86,VIP!$A$2:$O8116,8,FALSE)</f>
        <v>Si</v>
      </c>
      <c r="K86" s="108" t="str">
        <f>VLOOKUP(E86,VIP!$A$2:$O11690,6,0)</f>
        <v>SI</v>
      </c>
      <c r="L86" s="119" t="s">
        <v>2430</v>
      </c>
      <c r="M86" s="129" t="s">
        <v>2582</v>
      </c>
      <c r="N86" s="115" t="s">
        <v>2488</v>
      </c>
      <c r="O86" s="113" t="s">
        <v>2486</v>
      </c>
      <c r="P86" s="113"/>
      <c r="Q86" s="129">
        <v>44209.644224537034</v>
      </c>
    </row>
    <row r="87" spans="1:17" ht="18" x14ac:dyDescent="0.25">
      <c r="A87" s="86" t="str">
        <f>VLOOKUP(E87,'LISTADO ATM'!$A$2:$C$894,3,0)</f>
        <v>DISTRITO NACIONAL</v>
      </c>
      <c r="B87" s="113" t="s">
        <v>2562</v>
      </c>
      <c r="C87" s="114">
        <v>44209.440949074073</v>
      </c>
      <c r="D87" s="113" t="s">
        <v>2189</v>
      </c>
      <c r="E87" s="109">
        <v>624</v>
      </c>
      <c r="F87" s="86" t="str">
        <f>VLOOKUP(E87,VIP!$A$2:$O11279,2,0)</f>
        <v>DRBR624</v>
      </c>
      <c r="G87" s="108" t="str">
        <f>VLOOKUP(E87,'LISTADO ATM'!$A$2:$B$893,2,0)</f>
        <v xml:space="preserve">ATM Policía Nacional I </v>
      </c>
      <c r="H87" s="108" t="str">
        <f>VLOOKUP(E87,VIP!$A$2:$O16200,7,FALSE)</f>
        <v>Si</v>
      </c>
      <c r="I87" s="108" t="str">
        <f>VLOOKUP(E87,VIP!$A$2:$O8165,8,FALSE)</f>
        <v>Si</v>
      </c>
      <c r="J87" s="108" t="str">
        <f>VLOOKUP(E87,VIP!$A$2:$O8115,8,FALSE)</f>
        <v>Si</v>
      </c>
      <c r="K87" s="108" t="str">
        <f>VLOOKUP(E87,VIP!$A$2:$O11689,6,0)</f>
        <v>NO</v>
      </c>
      <c r="L87" s="119" t="s">
        <v>2228</v>
      </c>
      <c r="M87" s="129" t="s">
        <v>2582</v>
      </c>
      <c r="N87" s="126" t="s">
        <v>2508</v>
      </c>
      <c r="O87" s="113" t="s">
        <v>2485</v>
      </c>
      <c r="P87" s="113"/>
      <c r="Q87" s="129">
        <v>44209.591446759259</v>
      </c>
    </row>
    <row r="88" spans="1:17" ht="18" x14ac:dyDescent="0.25">
      <c r="A88" s="86" t="str">
        <f>VLOOKUP(E88,'LISTADO ATM'!$A$2:$C$894,3,0)</f>
        <v>NORTE</v>
      </c>
      <c r="B88" s="113" t="s">
        <v>2561</v>
      </c>
      <c r="C88" s="114">
        <v>44209.441712962966</v>
      </c>
      <c r="D88" s="113" t="s">
        <v>2190</v>
      </c>
      <c r="E88" s="109">
        <v>511</v>
      </c>
      <c r="F88" s="86" t="str">
        <f>VLOOKUP(E88,VIP!$A$2:$O11278,2,0)</f>
        <v>DRBR511</v>
      </c>
      <c r="G88" s="108" t="str">
        <f>VLOOKUP(E88,'LISTADO ATM'!$A$2:$B$893,2,0)</f>
        <v xml:space="preserve">ATM UNP Río San Juan (Nagua) </v>
      </c>
      <c r="H88" s="108" t="str">
        <f>VLOOKUP(E88,VIP!$A$2:$O16199,7,FALSE)</f>
        <v>Si</v>
      </c>
      <c r="I88" s="108" t="str">
        <f>VLOOKUP(E88,VIP!$A$2:$O8164,8,FALSE)</f>
        <v>Si</v>
      </c>
      <c r="J88" s="108" t="str">
        <f>VLOOKUP(E88,VIP!$A$2:$O8114,8,FALSE)</f>
        <v>Si</v>
      </c>
      <c r="K88" s="108" t="str">
        <f>VLOOKUP(E88,VIP!$A$2:$O11688,6,0)</f>
        <v>NO</v>
      </c>
      <c r="L88" s="119" t="s">
        <v>2463</v>
      </c>
      <c r="M88" s="129" t="s">
        <v>2582</v>
      </c>
      <c r="N88" s="126" t="s">
        <v>2508</v>
      </c>
      <c r="O88" s="113" t="s">
        <v>2499</v>
      </c>
      <c r="P88" s="113"/>
      <c r="Q88" s="129">
        <v>44209.543530092589</v>
      </c>
    </row>
    <row r="89" spans="1:17" ht="18" x14ac:dyDescent="0.25">
      <c r="A89" s="86" t="str">
        <f>VLOOKUP(E89,'LISTADO ATM'!$A$2:$C$894,3,0)</f>
        <v>DISTRITO NACIONAL</v>
      </c>
      <c r="B89" s="113" t="s">
        <v>2560</v>
      </c>
      <c r="C89" s="114">
        <v>44209.442546296297</v>
      </c>
      <c r="D89" s="113" t="s">
        <v>2189</v>
      </c>
      <c r="E89" s="109">
        <v>515</v>
      </c>
      <c r="F89" s="86" t="str">
        <f>VLOOKUP(E89,VIP!$A$2:$O11277,2,0)</f>
        <v>DRBR515</v>
      </c>
      <c r="G89" s="108" t="str">
        <f>VLOOKUP(E89,'LISTADO ATM'!$A$2:$B$893,2,0)</f>
        <v xml:space="preserve">ATM Oficina Agora Mall I </v>
      </c>
      <c r="H89" s="108" t="str">
        <f>VLOOKUP(E89,VIP!$A$2:$O16198,7,FALSE)</f>
        <v>Si</v>
      </c>
      <c r="I89" s="108" t="str">
        <f>VLOOKUP(E89,VIP!$A$2:$O8163,8,FALSE)</f>
        <v>Si</v>
      </c>
      <c r="J89" s="108" t="str">
        <f>VLOOKUP(E89,VIP!$A$2:$O8113,8,FALSE)</f>
        <v>Si</v>
      </c>
      <c r="K89" s="108" t="str">
        <f>VLOOKUP(E89,VIP!$A$2:$O11687,6,0)</f>
        <v>SI</v>
      </c>
      <c r="L89" s="119" t="s">
        <v>2463</v>
      </c>
      <c r="M89" s="115" t="s">
        <v>2473</v>
      </c>
      <c r="N89" s="115" t="s">
        <v>2482</v>
      </c>
      <c r="O89" s="113" t="s">
        <v>2485</v>
      </c>
      <c r="P89" s="113"/>
      <c r="Q89" s="115" t="s">
        <v>2463</v>
      </c>
    </row>
    <row r="90" spans="1:17" ht="18" x14ac:dyDescent="0.25">
      <c r="A90" s="86" t="str">
        <f>VLOOKUP(E90,'LISTADO ATM'!$A$2:$C$894,3,0)</f>
        <v>DISTRITO NACIONAL</v>
      </c>
      <c r="B90" s="113" t="s">
        <v>2583</v>
      </c>
      <c r="C90" s="114">
        <v>44209.45652777778</v>
      </c>
      <c r="D90" s="113" t="s">
        <v>2497</v>
      </c>
      <c r="E90" s="109">
        <v>485</v>
      </c>
      <c r="F90" s="86" t="str">
        <f>VLOOKUP(E90,VIP!$A$2:$O11296,2,0)</f>
        <v>DRBR485</v>
      </c>
      <c r="G90" s="108" t="str">
        <f>VLOOKUP(E90,'LISTADO ATM'!$A$2:$B$893,2,0)</f>
        <v xml:space="preserve">ATM CEDIMAT </v>
      </c>
      <c r="H90" s="108" t="str">
        <f>VLOOKUP(E90,VIP!$A$2:$O16217,7,FALSE)</f>
        <v>Si</v>
      </c>
      <c r="I90" s="108" t="str">
        <f>VLOOKUP(E90,VIP!$A$2:$O8182,8,FALSE)</f>
        <v>Si</v>
      </c>
      <c r="J90" s="108" t="str">
        <f>VLOOKUP(E90,VIP!$A$2:$O8132,8,FALSE)</f>
        <v>Si</v>
      </c>
      <c r="K90" s="108" t="str">
        <f>VLOOKUP(E90,VIP!$A$2:$O11706,6,0)</f>
        <v>NO</v>
      </c>
      <c r="L90" s="119" t="s">
        <v>2581</v>
      </c>
      <c r="M90" s="129" t="s">
        <v>2582</v>
      </c>
      <c r="N90" s="129" t="s">
        <v>2508</v>
      </c>
      <c r="O90" s="113" t="s">
        <v>2496</v>
      </c>
      <c r="P90" s="113" t="s">
        <v>2587</v>
      </c>
      <c r="Q90" s="129">
        <v>44209.436585648145</v>
      </c>
    </row>
    <row r="91" spans="1:17" ht="18" x14ac:dyDescent="0.25">
      <c r="A91" s="86" t="str">
        <f>VLOOKUP(E91,'LISTADO ATM'!$A$2:$C$894,3,0)</f>
        <v>DISTRITO NACIONAL</v>
      </c>
      <c r="B91" s="113" t="s">
        <v>2604</v>
      </c>
      <c r="C91" s="114">
        <v>44209.457905092589</v>
      </c>
      <c r="D91" s="113" t="s">
        <v>2497</v>
      </c>
      <c r="E91" s="109">
        <v>378</v>
      </c>
      <c r="F91" s="86" t="str">
        <f>VLOOKUP(E91,VIP!$A$2:$O11279,2,0)</f>
        <v>DRBR378</v>
      </c>
      <c r="G91" s="108" t="str">
        <f>VLOOKUP(E91,'LISTADO ATM'!$A$2:$B$893,2,0)</f>
        <v>ATM UNP Villa Flores</v>
      </c>
      <c r="H91" s="108" t="str">
        <f>VLOOKUP(E91,VIP!$A$2:$O16200,7,FALSE)</f>
        <v>N/A</v>
      </c>
      <c r="I91" s="108" t="str">
        <f>VLOOKUP(E91,VIP!$A$2:$O8165,8,FALSE)</f>
        <v>N/A</v>
      </c>
      <c r="J91" s="108" t="str">
        <f>VLOOKUP(E91,VIP!$A$2:$O8115,8,FALSE)</f>
        <v>N/A</v>
      </c>
      <c r="K91" s="108" t="str">
        <f>VLOOKUP(E91,VIP!$A$2:$O11689,6,0)</f>
        <v>N/A</v>
      </c>
      <c r="L91" s="119" t="s">
        <v>2586</v>
      </c>
      <c r="M91" s="129" t="s">
        <v>2582</v>
      </c>
      <c r="N91" s="126" t="s">
        <v>2508</v>
      </c>
      <c r="O91" s="113" t="s">
        <v>2605</v>
      </c>
      <c r="P91" s="113" t="s">
        <v>2588</v>
      </c>
      <c r="Q91" s="129">
        <v>44209.625474537039</v>
      </c>
    </row>
    <row r="92" spans="1:17" ht="18" x14ac:dyDescent="0.25">
      <c r="A92" s="86" t="str">
        <f>VLOOKUP(E92,'LISTADO ATM'!$A$2:$C$894,3,0)</f>
        <v>DISTRITO NACIONAL</v>
      </c>
      <c r="B92" s="113" t="s">
        <v>2603</v>
      </c>
      <c r="C92" s="114">
        <v>44209.45853009259</v>
      </c>
      <c r="D92" s="113" t="s">
        <v>2497</v>
      </c>
      <c r="E92" s="109">
        <v>54</v>
      </c>
      <c r="F92" s="86" t="str">
        <f>VLOOKUP(E92,VIP!$A$2:$O11278,2,0)</f>
        <v>DRBR054</v>
      </c>
      <c r="G92" s="108" t="str">
        <f>VLOOKUP(E92,'LISTADO ATM'!$A$2:$B$893,2,0)</f>
        <v xml:space="preserve">ATM Autoservicio Galería 360 </v>
      </c>
      <c r="H92" s="108" t="str">
        <f>VLOOKUP(E92,VIP!$A$2:$O16199,7,FALSE)</f>
        <v>Si</v>
      </c>
      <c r="I92" s="108" t="str">
        <f>VLOOKUP(E92,VIP!$A$2:$O8164,8,FALSE)</f>
        <v>Si</v>
      </c>
      <c r="J92" s="108" t="str">
        <f>VLOOKUP(E92,VIP!$A$2:$O8114,8,FALSE)</f>
        <v>Si</v>
      </c>
      <c r="K92" s="108" t="str">
        <f>VLOOKUP(E92,VIP!$A$2:$O11688,6,0)</f>
        <v>NO</v>
      </c>
      <c r="L92" s="119" t="s">
        <v>2586</v>
      </c>
      <c r="M92" s="129" t="s">
        <v>2582</v>
      </c>
      <c r="N92" s="126" t="s">
        <v>2508</v>
      </c>
      <c r="O92" s="113" t="s">
        <v>2605</v>
      </c>
      <c r="P92" s="113" t="s">
        <v>2588</v>
      </c>
      <c r="Q92" s="129">
        <v>44209.625474537039</v>
      </c>
    </row>
    <row r="93" spans="1:17" ht="18" x14ac:dyDescent="0.25">
      <c r="A93" s="86" t="str">
        <f>VLOOKUP(E93,'LISTADO ATM'!$A$2:$C$894,3,0)</f>
        <v>NORTE</v>
      </c>
      <c r="B93" s="113" t="s">
        <v>2598</v>
      </c>
      <c r="C93" s="114">
        <v>44209.468148148146</v>
      </c>
      <c r="D93" s="113" t="s">
        <v>2190</v>
      </c>
      <c r="E93" s="109">
        <v>171</v>
      </c>
      <c r="F93" s="86" t="str">
        <f>VLOOKUP(E93,VIP!$A$2:$O11306,2,0)</f>
        <v>DRBR171</v>
      </c>
      <c r="G93" s="108" t="str">
        <f>VLOOKUP(E93,'LISTADO ATM'!$A$2:$B$893,2,0)</f>
        <v xml:space="preserve">ATM Oficina Moca </v>
      </c>
      <c r="H93" s="108" t="str">
        <f>VLOOKUP(E93,VIP!$A$2:$O16227,7,FALSE)</f>
        <v>Si</v>
      </c>
      <c r="I93" s="108" t="str">
        <f>VLOOKUP(E93,VIP!$A$2:$O8192,8,FALSE)</f>
        <v>Si</v>
      </c>
      <c r="J93" s="108" t="str">
        <f>VLOOKUP(E93,VIP!$A$2:$O8142,8,FALSE)</f>
        <v>Si</v>
      </c>
      <c r="K93" s="108" t="str">
        <f>VLOOKUP(E93,VIP!$A$2:$O11716,6,0)</f>
        <v>NO</v>
      </c>
      <c r="L93" s="119" t="s">
        <v>2228</v>
      </c>
      <c r="M93" s="129" t="s">
        <v>2582</v>
      </c>
      <c r="N93" s="126" t="s">
        <v>2508</v>
      </c>
      <c r="O93" s="113" t="s">
        <v>2499</v>
      </c>
      <c r="P93" s="113"/>
      <c r="Q93" s="129">
        <v>44209.565752314818</v>
      </c>
    </row>
    <row r="94" spans="1:17" ht="18" x14ac:dyDescent="0.25">
      <c r="A94" s="86" t="str">
        <f>VLOOKUP(E94,'LISTADO ATM'!$A$2:$C$894,3,0)</f>
        <v>NORTE</v>
      </c>
      <c r="B94" s="113" t="s">
        <v>2597</v>
      </c>
      <c r="C94" s="114">
        <v>44209.4687962963</v>
      </c>
      <c r="D94" s="113" t="s">
        <v>2190</v>
      </c>
      <c r="E94" s="109">
        <v>538</v>
      </c>
      <c r="F94" s="86" t="str">
        <f>VLOOKUP(E94,VIP!$A$2:$O11305,2,0)</f>
        <v>DRBR538</v>
      </c>
      <c r="G94" s="108" t="str">
        <f>VLOOKUP(E94,'LISTADO ATM'!$A$2:$B$893,2,0)</f>
        <v>ATM  Autoservicio San Fco. Macorís</v>
      </c>
      <c r="H94" s="108" t="str">
        <f>VLOOKUP(E94,VIP!$A$2:$O16226,7,FALSE)</f>
        <v>Si</v>
      </c>
      <c r="I94" s="108" t="str">
        <f>VLOOKUP(E94,VIP!$A$2:$O8191,8,FALSE)</f>
        <v>Si</v>
      </c>
      <c r="J94" s="108" t="str">
        <f>VLOOKUP(E94,VIP!$A$2:$O8141,8,FALSE)</f>
        <v>Si</v>
      </c>
      <c r="K94" s="108" t="str">
        <f>VLOOKUP(E94,VIP!$A$2:$O11715,6,0)</f>
        <v>NO</v>
      </c>
      <c r="L94" s="119" t="s">
        <v>2228</v>
      </c>
      <c r="M94" s="129" t="s">
        <v>2582</v>
      </c>
      <c r="N94" s="115" t="s">
        <v>2482</v>
      </c>
      <c r="O94" s="113" t="s">
        <v>2499</v>
      </c>
      <c r="P94" s="113"/>
      <c r="Q94" s="129">
        <v>44209.644224537034</v>
      </c>
    </row>
    <row r="95" spans="1:17" ht="18" x14ac:dyDescent="0.25">
      <c r="A95" s="86" t="str">
        <f>VLOOKUP(E95,'LISTADO ATM'!$A$2:$C$894,3,0)</f>
        <v>NORTE</v>
      </c>
      <c r="B95" s="113" t="s">
        <v>2596</v>
      </c>
      <c r="C95" s="114">
        <v>44209.471550925926</v>
      </c>
      <c r="D95" s="113" t="s">
        <v>2497</v>
      </c>
      <c r="E95" s="109">
        <v>372</v>
      </c>
      <c r="F95" s="86" t="str">
        <f>VLOOKUP(E95,VIP!$A$2:$O11304,2,0)</f>
        <v>DRBR372</v>
      </c>
      <c r="G95" s="108" t="str">
        <f>VLOOKUP(E95,'LISTADO ATM'!$A$2:$B$893,2,0)</f>
        <v>ATM Oficina Sánchez II</v>
      </c>
      <c r="H95" s="108" t="str">
        <f>VLOOKUP(E95,VIP!$A$2:$O16225,7,FALSE)</f>
        <v>N/A</v>
      </c>
      <c r="I95" s="108" t="str">
        <f>VLOOKUP(E95,VIP!$A$2:$O8190,8,FALSE)</f>
        <v>N/A</v>
      </c>
      <c r="J95" s="108" t="str">
        <f>VLOOKUP(E95,VIP!$A$2:$O8140,8,FALSE)</f>
        <v>N/A</v>
      </c>
      <c r="K95" s="108" t="str">
        <f>VLOOKUP(E95,VIP!$A$2:$O11714,6,0)</f>
        <v>N/A</v>
      </c>
      <c r="L95" s="119" t="s">
        <v>2430</v>
      </c>
      <c r="M95" s="126" t="s">
        <v>2582</v>
      </c>
      <c r="N95" s="115" t="s">
        <v>2482</v>
      </c>
      <c r="O95" s="113" t="s">
        <v>2496</v>
      </c>
      <c r="P95" s="113"/>
      <c r="Q95" s="126">
        <v>44209.755555555559</v>
      </c>
    </row>
    <row r="96" spans="1:17" ht="18" x14ac:dyDescent="0.25">
      <c r="A96" s="86" t="str">
        <f>VLOOKUP(E96,'LISTADO ATM'!$A$2:$C$894,3,0)</f>
        <v>NORTE</v>
      </c>
      <c r="B96" s="113" t="s">
        <v>2595</v>
      </c>
      <c r="C96" s="114">
        <v>44209.472500000003</v>
      </c>
      <c r="D96" s="113" t="s">
        <v>2497</v>
      </c>
      <c r="E96" s="109">
        <v>151</v>
      </c>
      <c r="F96" s="86" t="str">
        <f>VLOOKUP(E96,VIP!$A$2:$O11303,2,0)</f>
        <v>DRBR151</v>
      </c>
      <c r="G96" s="108" t="str">
        <f>VLOOKUP(E96,'LISTADO ATM'!$A$2:$B$893,2,0)</f>
        <v xml:space="preserve">ATM Oficina Nagua </v>
      </c>
      <c r="H96" s="108" t="str">
        <f>VLOOKUP(E96,VIP!$A$2:$O16224,7,FALSE)</f>
        <v>Si</v>
      </c>
      <c r="I96" s="108" t="str">
        <f>VLOOKUP(E96,VIP!$A$2:$O8189,8,FALSE)</f>
        <v>Si</v>
      </c>
      <c r="J96" s="108" t="str">
        <f>VLOOKUP(E96,VIP!$A$2:$O8139,8,FALSE)</f>
        <v>Si</v>
      </c>
      <c r="K96" s="108" t="str">
        <f>VLOOKUP(E96,VIP!$A$2:$O11713,6,0)</f>
        <v>SI</v>
      </c>
      <c r="L96" s="119" t="s">
        <v>2430</v>
      </c>
      <c r="M96" s="126" t="s">
        <v>2582</v>
      </c>
      <c r="N96" s="115" t="s">
        <v>2482</v>
      </c>
      <c r="O96" s="113" t="s">
        <v>2496</v>
      </c>
      <c r="P96" s="113"/>
      <c r="Q96" s="126">
        <v>44209.75277777778</v>
      </c>
    </row>
    <row r="97" spans="1:17" ht="18" x14ac:dyDescent="0.25">
      <c r="A97" s="86" t="str">
        <f>VLOOKUP(E97,'LISTADO ATM'!$A$2:$C$894,3,0)</f>
        <v>DISTRITO NACIONAL</v>
      </c>
      <c r="B97" s="113" t="s">
        <v>2594</v>
      </c>
      <c r="C97" s="114">
        <v>44209.475821759261</v>
      </c>
      <c r="D97" s="113" t="s">
        <v>2189</v>
      </c>
      <c r="E97" s="109">
        <v>672</v>
      </c>
      <c r="F97" s="86" t="str">
        <f>VLOOKUP(E97,VIP!$A$2:$O11302,2,0)</f>
        <v>DRBR672</v>
      </c>
      <c r="G97" s="108" t="str">
        <f>VLOOKUP(E97,'LISTADO ATM'!$A$2:$B$893,2,0)</f>
        <v>ATM Destacamento Policía Nacional La Victoria</v>
      </c>
      <c r="H97" s="108" t="str">
        <f>VLOOKUP(E97,VIP!$A$2:$O16223,7,FALSE)</f>
        <v>Si</v>
      </c>
      <c r="I97" s="108" t="str">
        <f>VLOOKUP(E97,VIP!$A$2:$O8188,8,FALSE)</f>
        <v>Si</v>
      </c>
      <c r="J97" s="108" t="str">
        <f>VLOOKUP(E97,VIP!$A$2:$O8138,8,FALSE)</f>
        <v>Si</v>
      </c>
      <c r="K97" s="108" t="str">
        <f>VLOOKUP(E97,VIP!$A$2:$O11712,6,0)</f>
        <v>SI</v>
      </c>
      <c r="L97" s="119" t="s">
        <v>2254</v>
      </c>
      <c r="M97" s="115" t="s">
        <v>2473</v>
      </c>
      <c r="N97" s="115" t="s">
        <v>2482</v>
      </c>
      <c r="O97" s="113" t="s">
        <v>2485</v>
      </c>
      <c r="P97" s="113"/>
      <c r="Q97" s="115" t="s">
        <v>2254</v>
      </c>
    </row>
    <row r="98" spans="1:17" ht="18" x14ac:dyDescent="0.25">
      <c r="A98" s="86" t="str">
        <f>VLOOKUP(E98,'LISTADO ATM'!$A$2:$C$894,3,0)</f>
        <v>NORTE</v>
      </c>
      <c r="B98" s="113" t="s">
        <v>2593</v>
      </c>
      <c r="C98" s="114">
        <v>44209.480706018519</v>
      </c>
      <c r="D98" s="113" t="s">
        <v>2190</v>
      </c>
      <c r="E98" s="109">
        <v>105</v>
      </c>
      <c r="F98" s="86" t="str">
        <f>VLOOKUP(E98,VIP!$A$2:$O11301,2,0)</f>
        <v>DRBR105</v>
      </c>
      <c r="G98" s="108" t="str">
        <f>VLOOKUP(E98,'LISTADO ATM'!$A$2:$B$893,2,0)</f>
        <v xml:space="preserve">ATM Autobanco Estancia Nueva (Moca) </v>
      </c>
      <c r="H98" s="108" t="str">
        <f>VLOOKUP(E98,VIP!$A$2:$O16222,7,FALSE)</f>
        <v>Si</v>
      </c>
      <c r="I98" s="108" t="str">
        <f>VLOOKUP(E98,VIP!$A$2:$O8187,8,FALSE)</f>
        <v>Si</v>
      </c>
      <c r="J98" s="108" t="str">
        <f>VLOOKUP(E98,VIP!$A$2:$O8137,8,FALSE)</f>
        <v>Si</v>
      </c>
      <c r="K98" s="108" t="str">
        <f>VLOOKUP(E98,VIP!$A$2:$O11711,6,0)</f>
        <v>NO</v>
      </c>
      <c r="L98" s="119" t="s">
        <v>2228</v>
      </c>
      <c r="M98" s="129" t="s">
        <v>2582</v>
      </c>
      <c r="N98" s="126" t="s">
        <v>2508</v>
      </c>
      <c r="O98" s="113" t="s">
        <v>2499</v>
      </c>
      <c r="P98" s="113"/>
      <c r="Q98" s="129">
        <v>44209.622696759259</v>
      </c>
    </row>
    <row r="99" spans="1:17" ht="18" x14ac:dyDescent="0.25">
      <c r="A99" s="86" t="str">
        <f>VLOOKUP(E99,'LISTADO ATM'!$A$2:$C$894,3,0)</f>
        <v>SUR</v>
      </c>
      <c r="B99" s="113" t="s">
        <v>2592</v>
      </c>
      <c r="C99" s="114">
        <v>44209.481122685182</v>
      </c>
      <c r="D99" s="113" t="s">
        <v>2189</v>
      </c>
      <c r="E99" s="109">
        <v>131</v>
      </c>
      <c r="F99" s="86" t="str">
        <f>VLOOKUP(E99,VIP!$A$2:$O11300,2,0)</f>
        <v>DRBR131</v>
      </c>
      <c r="G99" s="108" t="str">
        <f>VLOOKUP(E99,'LISTADO ATM'!$A$2:$B$893,2,0)</f>
        <v xml:space="preserve">ATM Oficina Baní I </v>
      </c>
      <c r="H99" s="108" t="str">
        <f>VLOOKUP(E99,VIP!$A$2:$O16221,7,FALSE)</f>
        <v>Si</v>
      </c>
      <c r="I99" s="108" t="str">
        <f>VLOOKUP(E99,VIP!$A$2:$O8186,8,FALSE)</f>
        <v>Si</v>
      </c>
      <c r="J99" s="108" t="str">
        <f>VLOOKUP(E99,VIP!$A$2:$O8136,8,FALSE)</f>
        <v>Si</v>
      </c>
      <c r="K99" s="108" t="str">
        <f>VLOOKUP(E99,VIP!$A$2:$O11710,6,0)</f>
        <v>NO</v>
      </c>
      <c r="L99" s="119" t="s">
        <v>2228</v>
      </c>
      <c r="M99" s="129" t="s">
        <v>2582</v>
      </c>
      <c r="N99" s="115" t="s">
        <v>2482</v>
      </c>
      <c r="O99" s="113" t="s">
        <v>2485</v>
      </c>
      <c r="P99" s="113"/>
      <c r="Q99" s="129">
        <v>44209.645613425928</v>
      </c>
    </row>
    <row r="100" spans="1:17" ht="18" x14ac:dyDescent="0.25">
      <c r="A100" s="86" t="str">
        <f>VLOOKUP(E100,'LISTADO ATM'!$A$2:$C$894,3,0)</f>
        <v>NORTE</v>
      </c>
      <c r="B100" s="113" t="s">
        <v>2591</v>
      </c>
      <c r="C100" s="114">
        <v>44209.481678240743</v>
      </c>
      <c r="D100" s="113" t="s">
        <v>2190</v>
      </c>
      <c r="E100" s="109">
        <v>482</v>
      </c>
      <c r="F100" s="86" t="str">
        <f>VLOOKUP(E100,VIP!$A$2:$O11299,2,0)</f>
        <v>DRBR482</v>
      </c>
      <c r="G100" s="108" t="str">
        <f>VLOOKUP(E100,'LISTADO ATM'!$A$2:$B$893,2,0)</f>
        <v xml:space="preserve">ATM Centro de Caja Plaza Lama (Santiago) </v>
      </c>
      <c r="H100" s="108" t="str">
        <f>VLOOKUP(E100,VIP!$A$2:$O16220,7,FALSE)</f>
        <v>Si</v>
      </c>
      <c r="I100" s="108" t="str">
        <f>VLOOKUP(E100,VIP!$A$2:$O8185,8,FALSE)</f>
        <v>Si</v>
      </c>
      <c r="J100" s="108" t="str">
        <f>VLOOKUP(E100,VIP!$A$2:$O8135,8,FALSE)</f>
        <v>Si</v>
      </c>
      <c r="K100" s="108" t="str">
        <f>VLOOKUP(E100,VIP!$A$2:$O11709,6,0)</f>
        <v>NO</v>
      </c>
      <c r="L100" s="119" t="s">
        <v>2228</v>
      </c>
      <c r="M100" s="129" t="s">
        <v>2582</v>
      </c>
      <c r="N100" s="126" t="s">
        <v>2508</v>
      </c>
      <c r="O100" s="113" t="s">
        <v>2499</v>
      </c>
      <c r="P100" s="113"/>
      <c r="Q100" s="129">
        <v>44209.566446759258</v>
      </c>
    </row>
    <row r="101" spans="1:17" ht="18" x14ac:dyDescent="0.25">
      <c r="A101" s="86" t="str">
        <f>VLOOKUP(E101,'LISTADO ATM'!$A$2:$C$894,3,0)</f>
        <v>DISTRITO NACIONAL</v>
      </c>
      <c r="B101" s="113" t="s">
        <v>2590</v>
      </c>
      <c r="C101" s="114">
        <v>44209.500289351854</v>
      </c>
      <c r="D101" s="113" t="s">
        <v>2189</v>
      </c>
      <c r="E101" s="109">
        <v>169</v>
      </c>
      <c r="F101" s="86" t="str">
        <f>VLOOKUP(E101,VIP!$A$2:$O11298,2,0)</f>
        <v>DRBR169</v>
      </c>
      <c r="G101" s="108" t="str">
        <f>VLOOKUP(E101,'LISTADO ATM'!$A$2:$B$893,2,0)</f>
        <v xml:space="preserve">ATM Oficina Caonabo </v>
      </c>
      <c r="H101" s="108" t="str">
        <f>VLOOKUP(E101,VIP!$A$2:$O16219,7,FALSE)</f>
        <v>Si</v>
      </c>
      <c r="I101" s="108" t="str">
        <f>VLOOKUP(E101,VIP!$A$2:$O8184,8,FALSE)</f>
        <v>Si</v>
      </c>
      <c r="J101" s="108" t="str">
        <f>VLOOKUP(E101,VIP!$A$2:$O8134,8,FALSE)</f>
        <v>Si</v>
      </c>
      <c r="K101" s="108" t="str">
        <f>VLOOKUP(E101,VIP!$A$2:$O11708,6,0)</f>
        <v>NO</v>
      </c>
      <c r="L101" s="119" t="s">
        <v>2228</v>
      </c>
      <c r="M101" s="115" t="s">
        <v>2473</v>
      </c>
      <c r="N101" s="115" t="s">
        <v>2482</v>
      </c>
      <c r="O101" s="113" t="s">
        <v>2485</v>
      </c>
      <c r="P101" s="113"/>
      <c r="Q101" s="115" t="s">
        <v>2228</v>
      </c>
    </row>
    <row r="102" spans="1:17" ht="18" x14ac:dyDescent="0.25">
      <c r="A102" s="86" t="str">
        <f>VLOOKUP(E102,'LISTADO ATM'!$A$2:$C$894,3,0)</f>
        <v>DISTRITO NACIONAL</v>
      </c>
      <c r="B102" s="113" t="s">
        <v>2589</v>
      </c>
      <c r="C102" s="114">
        <v>44209.501550925925</v>
      </c>
      <c r="D102" s="113" t="s">
        <v>2477</v>
      </c>
      <c r="E102" s="109">
        <v>24</v>
      </c>
      <c r="F102" s="86" t="str">
        <f>VLOOKUP(E102,VIP!$A$2:$O11297,2,0)</f>
        <v>DRBR024</v>
      </c>
      <c r="G102" s="108" t="str">
        <f>VLOOKUP(E102,'LISTADO ATM'!$A$2:$B$893,2,0)</f>
        <v xml:space="preserve">ATM Oficina Eusebio Manzueta </v>
      </c>
      <c r="H102" s="108" t="str">
        <f>VLOOKUP(E102,VIP!$A$2:$O16218,7,FALSE)</f>
        <v>No</v>
      </c>
      <c r="I102" s="108" t="str">
        <f>VLOOKUP(E102,VIP!$A$2:$O8183,8,FALSE)</f>
        <v>No</v>
      </c>
      <c r="J102" s="108" t="str">
        <f>VLOOKUP(E102,VIP!$A$2:$O8133,8,FALSE)</f>
        <v>No</v>
      </c>
      <c r="K102" s="108" t="str">
        <f>VLOOKUP(E102,VIP!$A$2:$O11707,6,0)</f>
        <v>NO</v>
      </c>
      <c r="L102" s="119" t="s">
        <v>2430</v>
      </c>
      <c r="M102" s="115" t="s">
        <v>2473</v>
      </c>
      <c r="N102" s="115" t="s">
        <v>2482</v>
      </c>
      <c r="O102" s="113" t="s">
        <v>2484</v>
      </c>
      <c r="P102" s="113"/>
      <c r="Q102" s="115" t="s">
        <v>2430</v>
      </c>
    </row>
    <row r="103" spans="1:17" ht="18" x14ac:dyDescent="0.25">
      <c r="A103" s="86" t="str">
        <f>VLOOKUP(E103,'LISTADO ATM'!$A$2:$C$894,3,0)</f>
        <v>DISTRITO NACIONAL</v>
      </c>
      <c r="B103" s="113" t="s">
        <v>2602</v>
      </c>
      <c r="C103" s="114">
        <v>44209.527731481481</v>
      </c>
      <c r="D103" s="113" t="s">
        <v>2477</v>
      </c>
      <c r="E103" s="109">
        <v>312</v>
      </c>
      <c r="F103" s="86" t="str">
        <f>VLOOKUP(E103,VIP!$A$2:$O11301,2,0)</f>
        <v>DRBR312</v>
      </c>
      <c r="G103" s="108" t="str">
        <f>VLOOKUP(E103,'LISTADO ATM'!$A$2:$B$893,2,0)</f>
        <v xml:space="preserve">ATM Oficina Tiradentes II (Naco) </v>
      </c>
      <c r="H103" s="108" t="str">
        <f>VLOOKUP(E103,VIP!$A$2:$O16222,7,FALSE)</f>
        <v>Si</v>
      </c>
      <c r="I103" s="108" t="str">
        <f>VLOOKUP(E103,VIP!$A$2:$O8187,8,FALSE)</f>
        <v>Si</v>
      </c>
      <c r="J103" s="108" t="str">
        <f>VLOOKUP(E103,VIP!$A$2:$O8137,8,FALSE)</f>
        <v>Si</v>
      </c>
      <c r="K103" s="108" t="str">
        <f>VLOOKUP(E103,VIP!$A$2:$O11711,6,0)</f>
        <v>NO</v>
      </c>
      <c r="L103" s="119" t="s">
        <v>2430</v>
      </c>
      <c r="M103" s="115" t="s">
        <v>2473</v>
      </c>
      <c r="N103" s="115" t="s">
        <v>2482</v>
      </c>
      <c r="O103" s="113" t="s">
        <v>2484</v>
      </c>
      <c r="P103" s="113"/>
      <c r="Q103" s="115" t="s">
        <v>2430</v>
      </c>
    </row>
    <row r="104" spans="1:17" ht="18" x14ac:dyDescent="0.25">
      <c r="A104" s="86" t="str">
        <f>VLOOKUP(E104,'LISTADO ATM'!$A$2:$C$894,3,0)</f>
        <v>DISTRITO NACIONAL</v>
      </c>
      <c r="B104" s="113" t="s">
        <v>2601</v>
      </c>
      <c r="C104" s="114">
        <v>44209.563807870371</v>
      </c>
      <c r="D104" s="113" t="s">
        <v>2189</v>
      </c>
      <c r="E104" s="109">
        <v>437</v>
      </c>
      <c r="F104" s="86" t="str">
        <f>VLOOKUP(E104,VIP!$A$2:$O11300,2,0)</f>
        <v>DRBR437</v>
      </c>
      <c r="G104" s="108" t="str">
        <f>VLOOKUP(E104,'LISTADO ATM'!$A$2:$B$893,2,0)</f>
        <v xml:space="preserve">ATM Autobanco Torre III </v>
      </c>
      <c r="H104" s="108" t="str">
        <f>VLOOKUP(E104,VIP!$A$2:$O16221,7,FALSE)</f>
        <v>Si</v>
      </c>
      <c r="I104" s="108" t="str">
        <f>VLOOKUP(E104,VIP!$A$2:$O8186,8,FALSE)</f>
        <v>Si</v>
      </c>
      <c r="J104" s="108" t="str">
        <f>VLOOKUP(E104,VIP!$A$2:$O8136,8,FALSE)</f>
        <v>Si</v>
      </c>
      <c r="K104" s="108" t="str">
        <f>VLOOKUP(E104,VIP!$A$2:$O11710,6,0)</f>
        <v>SI</v>
      </c>
      <c r="L104" s="119" t="s">
        <v>2228</v>
      </c>
      <c r="M104" s="115" t="s">
        <v>2473</v>
      </c>
      <c r="N104" s="115" t="s">
        <v>2482</v>
      </c>
      <c r="O104" s="113" t="s">
        <v>2485</v>
      </c>
      <c r="P104" s="113"/>
      <c r="Q104" s="115" t="s">
        <v>2228</v>
      </c>
    </row>
    <row r="105" spans="1:17" ht="18" x14ac:dyDescent="0.25">
      <c r="A105" s="86" t="str">
        <f>VLOOKUP(E105,'LISTADO ATM'!$A$2:$C$894,3,0)</f>
        <v>DISTRITO NACIONAL</v>
      </c>
      <c r="B105" s="113" t="s">
        <v>2600</v>
      </c>
      <c r="C105" s="114">
        <v>44209.565972222219</v>
      </c>
      <c r="D105" s="113" t="s">
        <v>2189</v>
      </c>
      <c r="E105" s="109">
        <v>943</v>
      </c>
      <c r="F105" s="86" t="str">
        <f>VLOOKUP(E105,VIP!$A$2:$O11299,2,0)</f>
        <v>DRBR16K</v>
      </c>
      <c r="G105" s="108" t="str">
        <f>VLOOKUP(E105,'LISTADO ATM'!$A$2:$B$893,2,0)</f>
        <v xml:space="preserve">ATM Oficina Tránsito Terreste </v>
      </c>
      <c r="H105" s="108" t="str">
        <f>VLOOKUP(E105,VIP!$A$2:$O16220,7,FALSE)</f>
        <v>Si</v>
      </c>
      <c r="I105" s="108" t="str">
        <f>VLOOKUP(E105,VIP!$A$2:$O8185,8,FALSE)</f>
        <v>Si</v>
      </c>
      <c r="J105" s="108" t="str">
        <f>VLOOKUP(E105,VIP!$A$2:$O8135,8,FALSE)</f>
        <v>Si</v>
      </c>
      <c r="K105" s="108" t="str">
        <f>VLOOKUP(E105,VIP!$A$2:$O11709,6,0)</f>
        <v>NO</v>
      </c>
      <c r="L105" s="119" t="s">
        <v>2228</v>
      </c>
      <c r="M105" s="129" t="s">
        <v>2582</v>
      </c>
      <c r="N105" s="115" t="s">
        <v>2482</v>
      </c>
      <c r="O105" s="113" t="s">
        <v>2485</v>
      </c>
      <c r="P105" s="113"/>
      <c r="Q105" s="129">
        <v>44209.606724537036</v>
      </c>
    </row>
    <row r="106" spans="1:17" ht="18" x14ac:dyDescent="0.25">
      <c r="A106" s="86" t="str">
        <f>VLOOKUP(E106,'LISTADO ATM'!$A$2:$C$894,3,0)</f>
        <v>SUR</v>
      </c>
      <c r="B106" s="113" t="s">
        <v>2599</v>
      </c>
      <c r="C106" s="114">
        <v>44209.566504629627</v>
      </c>
      <c r="D106" s="113" t="s">
        <v>2189</v>
      </c>
      <c r="E106" s="109">
        <v>33</v>
      </c>
      <c r="F106" s="86" t="str">
        <f>VLOOKUP(E106,VIP!$A$2:$O11298,2,0)</f>
        <v>DRBR033</v>
      </c>
      <c r="G106" s="108" t="str">
        <f>VLOOKUP(E106,'LISTADO ATM'!$A$2:$B$893,2,0)</f>
        <v xml:space="preserve">ATM UNP Juan de Herrera </v>
      </c>
      <c r="H106" s="108" t="str">
        <f>VLOOKUP(E106,VIP!$A$2:$O16219,7,FALSE)</f>
        <v>Si</v>
      </c>
      <c r="I106" s="108" t="str">
        <f>VLOOKUP(E106,VIP!$A$2:$O8184,8,FALSE)</f>
        <v>Si</v>
      </c>
      <c r="J106" s="108" t="str">
        <f>VLOOKUP(E106,VIP!$A$2:$O8134,8,FALSE)</f>
        <v>Si</v>
      </c>
      <c r="K106" s="108" t="str">
        <f>VLOOKUP(E106,VIP!$A$2:$O11708,6,0)</f>
        <v>NO</v>
      </c>
      <c r="L106" s="119" t="s">
        <v>2228</v>
      </c>
      <c r="M106" s="129" t="s">
        <v>2582</v>
      </c>
      <c r="N106" s="115" t="s">
        <v>2482</v>
      </c>
      <c r="O106" s="113" t="s">
        <v>2485</v>
      </c>
      <c r="P106" s="113"/>
      <c r="Q106" s="129">
        <v>44209.620613425926</v>
      </c>
    </row>
    <row r="107" spans="1:17" ht="18" x14ac:dyDescent="0.25">
      <c r="A107" s="86" t="str">
        <f>VLOOKUP(E107,'LISTADO ATM'!$A$2:$C$894,3,0)</f>
        <v>DISTRITO NACIONAL</v>
      </c>
      <c r="B107" s="113" t="s">
        <v>2615</v>
      </c>
      <c r="C107" s="114">
        <v>44209.601423611108</v>
      </c>
      <c r="D107" s="113" t="s">
        <v>2189</v>
      </c>
      <c r="E107" s="109">
        <v>280</v>
      </c>
      <c r="F107" s="86" t="str">
        <f>VLOOKUP(E107,VIP!$A$2:$O11308,2,0)</f>
        <v>DRBR752</v>
      </c>
      <c r="G107" s="108" t="str">
        <f>VLOOKUP(E107,'LISTADO ATM'!$A$2:$B$893,2,0)</f>
        <v xml:space="preserve">ATM Cooperativa BR </v>
      </c>
      <c r="H107" s="108" t="str">
        <f>VLOOKUP(E107,VIP!$A$2:$O16229,7,FALSE)</f>
        <v>Si</v>
      </c>
      <c r="I107" s="108" t="str">
        <f>VLOOKUP(E107,VIP!$A$2:$O8194,8,FALSE)</f>
        <v>Si</v>
      </c>
      <c r="J107" s="108" t="str">
        <f>VLOOKUP(E107,VIP!$A$2:$O8144,8,FALSE)</f>
        <v>Si</v>
      </c>
      <c r="K107" s="108" t="str">
        <f>VLOOKUP(E107,VIP!$A$2:$O11718,6,0)</f>
        <v>NO</v>
      </c>
      <c r="L107" s="119" t="s">
        <v>2228</v>
      </c>
      <c r="M107" s="115" t="s">
        <v>2473</v>
      </c>
      <c r="N107" s="115" t="s">
        <v>2482</v>
      </c>
      <c r="O107" s="113" t="s">
        <v>2485</v>
      </c>
      <c r="P107" s="113"/>
      <c r="Q107" s="118" t="s">
        <v>2228</v>
      </c>
    </row>
    <row r="108" spans="1:17" ht="18" x14ac:dyDescent="0.25">
      <c r="A108" s="86" t="str">
        <f>VLOOKUP(E108,'LISTADO ATM'!$A$2:$C$894,3,0)</f>
        <v>DISTRITO NACIONAL</v>
      </c>
      <c r="B108" s="113" t="s">
        <v>2614</v>
      </c>
      <c r="C108" s="114">
        <v>44209.605879629627</v>
      </c>
      <c r="D108" s="113" t="s">
        <v>2189</v>
      </c>
      <c r="E108" s="109">
        <v>915</v>
      </c>
      <c r="F108" s="86" t="str">
        <f>VLOOKUP(E108,VIP!$A$2:$O11307,2,0)</f>
        <v>DRBR24F</v>
      </c>
      <c r="G108" s="108" t="str">
        <f>VLOOKUP(E108,'LISTADO ATM'!$A$2:$B$893,2,0)</f>
        <v xml:space="preserve">ATM Multicentro La Sirena Aut. Duarte </v>
      </c>
      <c r="H108" s="108" t="str">
        <f>VLOOKUP(E108,VIP!$A$2:$O16228,7,FALSE)</f>
        <v>Si</v>
      </c>
      <c r="I108" s="108" t="str">
        <f>VLOOKUP(E108,VIP!$A$2:$O8193,8,FALSE)</f>
        <v>Si</v>
      </c>
      <c r="J108" s="108" t="str">
        <f>VLOOKUP(E108,VIP!$A$2:$O8143,8,FALSE)</f>
        <v>Si</v>
      </c>
      <c r="K108" s="108" t="str">
        <f>VLOOKUP(E108,VIP!$A$2:$O11717,6,0)</f>
        <v>SI</v>
      </c>
      <c r="L108" s="119" t="s">
        <v>2228</v>
      </c>
      <c r="M108" s="115" t="s">
        <v>2473</v>
      </c>
      <c r="N108" s="115" t="s">
        <v>2482</v>
      </c>
      <c r="O108" s="113" t="s">
        <v>2485</v>
      </c>
      <c r="P108" s="113"/>
      <c r="Q108" s="118" t="s">
        <v>2228</v>
      </c>
    </row>
    <row r="109" spans="1:17" ht="18" x14ac:dyDescent="0.25">
      <c r="A109" s="86" t="str">
        <f>VLOOKUP(E109,'LISTADO ATM'!$A$2:$C$894,3,0)</f>
        <v>DISTRITO NACIONAL</v>
      </c>
      <c r="B109" s="113" t="s">
        <v>2613</v>
      </c>
      <c r="C109" s="114">
        <v>44209.607407407406</v>
      </c>
      <c r="D109" s="113" t="s">
        <v>2189</v>
      </c>
      <c r="E109" s="109">
        <v>498</v>
      </c>
      <c r="F109" s="86" t="str">
        <f>VLOOKUP(E109,VIP!$A$2:$O11306,2,0)</f>
        <v>DRBR498</v>
      </c>
      <c r="G109" s="108" t="str">
        <f>VLOOKUP(E109,'LISTADO ATM'!$A$2:$B$893,2,0)</f>
        <v xml:space="preserve">ATM Estación Sunix 27 de Febrero </v>
      </c>
      <c r="H109" s="108" t="str">
        <f>VLOOKUP(E109,VIP!$A$2:$O16227,7,FALSE)</f>
        <v>Si</v>
      </c>
      <c r="I109" s="108" t="str">
        <f>VLOOKUP(E109,VIP!$A$2:$O8192,8,FALSE)</f>
        <v>Si</v>
      </c>
      <c r="J109" s="108" t="str">
        <f>VLOOKUP(E109,VIP!$A$2:$O8142,8,FALSE)</f>
        <v>Si</v>
      </c>
      <c r="K109" s="108" t="str">
        <f>VLOOKUP(E109,VIP!$A$2:$O11716,6,0)</f>
        <v>NO</v>
      </c>
      <c r="L109" s="119" t="s">
        <v>2228</v>
      </c>
      <c r="M109" s="115" t="s">
        <v>2473</v>
      </c>
      <c r="N109" s="115" t="s">
        <v>2482</v>
      </c>
      <c r="O109" s="113" t="s">
        <v>2485</v>
      </c>
      <c r="P109" s="113"/>
      <c r="Q109" s="118" t="s">
        <v>2228</v>
      </c>
    </row>
    <row r="110" spans="1:17" ht="18" x14ac:dyDescent="0.25">
      <c r="A110" s="86" t="str">
        <f>VLOOKUP(E110,'LISTADO ATM'!$A$2:$C$894,3,0)</f>
        <v>DISTRITO NACIONAL</v>
      </c>
      <c r="B110" s="113" t="s">
        <v>2612</v>
      </c>
      <c r="C110" s="114">
        <v>44209.609166666669</v>
      </c>
      <c r="D110" s="113" t="s">
        <v>2189</v>
      </c>
      <c r="E110" s="109">
        <v>225</v>
      </c>
      <c r="F110" s="86" t="str">
        <f>VLOOKUP(E110,VIP!$A$2:$O11305,2,0)</f>
        <v>DRBR225</v>
      </c>
      <c r="G110" s="108" t="str">
        <f>VLOOKUP(E110,'LISTADO ATM'!$A$2:$B$893,2,0)</f>
        <v xml:space="preserve">ATM S/M Nacional Arroyo Hondo </v>
      </c>
      <c r="H110" s="108" t="str">
        <f>VLOOKUP(E110,VIP!$A$2:$O16226,7,FALSE)</f>
        <v>Si</v>
      </c>
      <c r="I110" s="108" t="str">
        <f>VLOOKUP(E110,VIP!$A$2:$O8191,8,FALSE)</f>
        <v>Si</v>
      </c>
      <c r="J110" s="108" t="str">
        <f>VLOOKUP(E110,VIP!$A$2:$O8141,8,FALSE)</f>
        <v>Si</v>
      </c>
      <c r="K110" s="108" t="str">
        <f>VLOOKUP(E110,VIP!$A$2:$O11715,6,0)</f>
        <v>NO</v>
      </c>
      <c r="L110" s="119" t="s">
        <v>2228</v>
      </c>
      <c r="M110" s="115" t="s">
        <v>2473</v>
      </c>
      <c r="N110" s="115" t="s">
        <v>2482</v>
      </c>
      <c r="O110" s="113" t="s">
        <v>2485</v>
      </c>
      <c r="P110" s="113"/>
      <c r="Q110" s="118" t="s">
        <v>2228</v>
      </c>
    </row>
    <row r="111" spans="1:17" ht="18" x14ac:dyDescent="0.25">
      <c r="A111" s="86" t="str">
        <f>VLOOKUP(E111,'LISTADO ATM'!$A$2:$C$894,3,0)</f>
        <v>DISTRITO NACIONAL</v>
      </c>
      <c r="B111" s="113" t="s">
        <v>2611</v>
      </c>
      <c r="C111" s="114">
        <v>44209.609814814816</v>
      </c>
      <c r="D111" s="113" t="s">
        <v>2189</v>
      </c>
      <c r="E111" s="109">
        <v>929</v>
      </c>
      <c r="F111" s="86" t="str">
        <f>VLOOKUP(E111,VIP!$A$2:$O11304,2,0)</f>
        <v>DRBR929</v>
      </c>
      <c r="G111" s="108" t="str">
        <f>VLOOKUP(E111,'LISTADO ATM'!$A$2:$B$893,2,0)</f>
        <v>ATM Autoservicio Nacional El Conde</v>
      </c>
      <c r="H111" s="108" t="str">
        <f>VLOOKUP(E111,VIP!$A$2:$O16225,7,FALSE)</f>
        <v>Si</v>
      </c>
      <c r="I111" s="108" t="str">
        <f>VLOOKUP(E111,VIP!$A$2:$O8190,8,FALSE)</f>
        <v>Si</v>
      </c>
      <c r="J111" s="108" t="str">
        <f>VLOOKUP(E111,VIP!$A$2:$O8140,8,FALSE)</f>
        <v>Si</v>
      </c>
      <c r="K111" s="108" t="str">
        <f>VLOOKUP(E111,VIP!$A$2:$O11714,6,0)</f>
        <v>NO</v>
      </c>
      <c r="L111" s="119" t="s">
        <v>2228</v>
      </c>
      <c r="M111" s="115" t="s">
        <v>2473</v>
      </c>
      <c r="N111" s="115" t="s">
        <v>2482</v>
      </c>
      <c r="O111" s="113" t="s">
        <v>2485</v>
      </c>
      <c r="P111" s="113"/>
      <c r="Q111" s="118" t="s">
        <v>2228</v>
      </c>
    </row>
    <row r="112" spans="1:17" ht="18" x14ac:dyDescent="0.25">
      <c r="A112" s="86" t="str">
        <f>VLOOKUP(E112,'LISTADO ATM'!$A$2:$C$894,3,0)</f>
        <v>DISTRITO NACIONAL</v>
      </c>
      <c r="B112" s="113" t="s">
        <v>2610</v>
      </c>
      <c r="C112" s="114">
        <v>44209.623217592591</v>
      </c>
      <c r="D112" s="113" t="s">
        <v>2477</v>
      </c>
      <c r="E112" s="109">
        <v>618</v>
      </c>
      <c r="F112" s="86" t="str">
        <f>VLOOKUP(E112,VIP!$A$2:$O11303,2,0)</f>
        <v>DRBR618</v>
      </c>
      <c r="G112" s="108" t="str">
        <f>VLOOKUP(E112,'LISTADO ATM'!$A$2:$B$893,2,0)</f>
        <v xml:space="preserve">ATM Bienes Nacionales </v>
      </c>
      <c r="H112" s="108" t="str">
        <f>VLOOKUP(E112,VIP!$A$2:$O16224,7,FALSE)</f>
        <v>Si</v>
      </c>
      <c r="I112" s="108" t="str">
        <f>VLOOKUP(E112,VIP!$A$2:$O8189,8,FALSE)</f>
        <v>Si</v>
      </c>
      <c r="J112" s="108" t="str">
        <f>VLOOKUP(E112,VIP!$A$2:$O8139,8,FALSE)</f>
        <v>Si</v>
      </c>
      <c r="K112" s="108" t="str">
        <f>VLOOKUP(E112,VIP!$A$2:$O11713,6,0)</f>
        <v>NO</v>
      </c>
      <c r="L112" s="119" t="s">
        <v>2430</v>
      </c>
      <c r="M112" s="126" t="s">
        <v>2582</v>
      </c>
      <c r="N112" s="115" t="s">
        <v>2482</v>
      </c>
      <c r="O112" s="113" t="s">
        <v>2484</v>
      </c>
      <c r="P112" s="113"/>
      <c r="Q112" s="126">
        <v>44209.683333333334</v>
      </c>
    </row>
    <row r="113" spans="1:17" ht="18" x14ac:dyDescent="0.25">
      <c r="A113" s="86" t="str">
        <f>VLOOKUP(E113,'LISTADO ATM'!$A$2:$C$894,3,0)</f>
        <v>DISTRITO NACIONAL</v>
      </c>
      <c r="B113" s="113" t="s">
        <v>2609</v>
      </c>
      <c r="C113" s="114">
        <v>44209.623888888891</v>
      </c>
      <c r="D113" s="113" t="s">
        <v>2189</v>
      </c>
      <c r="E113" s="109">
        <v>240</v>
      </c>
      <c r="F113" s="86" t="str">
        <f>VLOOKUP(E113,VIP!$A$2:$O11302,2,0)</f>
        <v>DRBR24D</v>
      </c>
      <c r="G113" s="108" t="str">
        <f>VLOOKUP(E113,'LISTADO ATM'!$A$2:$B$893,2,0)</f>
        <v xml:space="preserve">ATM Oficina Carrefour I </v>
      </c>
      <c r="H113" s="108" t="str">
        <f>VLOOKUP(E113,VIP!$A$2:$O16223,7,FALSE)</f>
        <v>Si</v>
      </c>
      <c r="I113" s="108" t="str">
        <f>VLOOKUP(E113,VIP!$A$2:$O8188,8,FALSE)</f>
        <v>Si</v>
      </c>
      <c r="J113" s="108" t="str">
        <f>VLOOKUP(E113,VIP!$A$2:$O8138,8,FALSE)</f>
        <v>Si</v>
      </c>
      <c r="K113" s="108" t="str">
        <f>VLOOKUP(E113,VIP!$A$2:$O11712,6,0)</f>
        <v>SI</v>
      </c>
      <c r="L113" s="119" t="s">
        <v>2228</v>
      </c>
      <c r="M113" s="115" t="s">
        <v>2473</v>
      </c>
      <c r="N113" s="115" t="s">
        <v>2482</v>
      </c>
      <c r="O113" s="113" t="s">
        <v>2485</v>
      </c>
      <c r="P113" s="113"/>
      <c r="Q113" s="118" t="s">
        <v>2228</v>
      </c>
    </row>
    <row r="114" spans="1:17" ht="18" x14ac:dyDescent="0.25">
      <c r="A114" s="86" t="str">
        <f>VLOOKUP(E114,'LISTADO ATM'!$A$2:$C$894,3,0)</f>
        <v>NORTE</v>
      </c>
      <c r="B114" s="113" t="s">
        <v>2608</v>
      </c>
      <c r="C114" s="114">
        <v>44209.639374999999</v>
      </c>
      <c r="D114" s="113" t="s">
        <v>2190</v>
      </c>
      <c r="E114" s="109">
        <v>809</v>
      </c>
      <c r="F114" s="86" t="str">
        <f>VLOOKUP(E114,VIP!$A$2:$O11301,2,0)</f>
        <v>DRBR809</v>
      </c>
      <c r="G114" s="108" t="str">
        <f>VLOOKUP(E114,'LISTADO ATM'!$A$2:$B$893,2,0)</f>
        <v>ATM Yoma (Cotuí)</v>
      </c>
      <c r="H114" s="108" t="str">
        <f>VLOOKUP(E114,VIP!$A$2:$O16222,7,FALSE)</f>
        <v>Si</v>
      </c>
      <c r="I114" s="108" t="str">
        <f>VLOOKUP(E114,VIP!$A$2:$O8187,8,FALSE)</f>
        <v>Si</v>
      </c>
      <c r="J114" s="108" t="str">
        <f>VLOOKUP(E114,VIP!$A$2:$O8137,8,FALSE)</f>
        <v>Si</v>
      </c>
      <c r="K114" s="108" t="str">
        <f>VLOOKUP(E114,VIP!$A$2:$O11711,6,0)</f>
        <v>NO</v>
      </c>
      <c r="L114" s="119" t="s">
        <v>2228</v>
      </c>
      <c r="M114" s="126" t="s">
        <v>2582</v>
      </c>
      <c r="N114" s="115" t="s">
        <v>2482</v>
      </c>
      <c r="O114" s="113" t="s">
        <v>2499</v>
      </c>
      <c r="P114" s="113"/>
      <c r="Q114" s="126">
        <v>44209.68472222222</v>
      </c>
    </row>
    <row r="115" spans="1:17" ht="18" x14ac:dyDescent="0.25">
      <c r="A115" s="86" t="str">
        <f>VLOOKUP(E115,'LISTADO ATM'!$A$2:$C$894,3,0)</f>
        <v>DISTRITO NACIONAL</v>
      </c>
      <c r="B115" s="113" t="s">
        <v>2607</v>
      </c>
      <c r="C115" s="114">
        <v>44209.639861111114</v>
      </c>
      <c r="D115" s="113" t="s">
        <v>2189</v>
      </c>
      <c r="E115" s="109">
        <v>60</v>
      </c>
      <c r="F115" s="86" t="str">
        <f>VLOOKUP(E115,VIP!$A$2:$O11300,2,0)</f>
        <v>DRBR060</v>
      </c>
      <c r="G115" s="108" t="str">
        <f>VLOOKUP(E115,'LISTADO ATM'!$A$2:$B$893,2,0)</f>
        <v xml:space="preserve">ATM Autobanco 27 de Febrero </v>
      </c>
      <c r="H115" s="108" t="str">
        <f>VLOOKUP(E115,VIP!$A$2:$O16221,7,FALSE)</f>
        <v>Si</v>
      </c>
      <c r="I115" s="108" t="str">
        <f>VLOOKUP(E115,VIP!$A$2:$O8186,8,FALSE)</f>
        <v>Si</v>
      </c>
      <c r="J115" s="108" t="str">
        <f>VLOOKUP(E115,VIP!$A$2:$O8136,8,FALSE)</f>
        <v>Si</v>
      </c>
      <c r="K115" s="108" t="str">
        <f>VLOOKUP(E115,VIP!$A$2:$O11710,6,0)</f>
        <v>NO</v>
      </c>
      <c r="L115" s="119" t="s">
        <v>2228</v>
      </c>
      <c r="M115" s="115" t="s">
        <v>2473</v>
      </c>
      <c r="N115" s="115" t="s">
        <v>2482</v>
      </c>
      <c r="O115" s="113" t="s">
        <v>2485</v>
      </c>
      <c r="P115" s="113"/>
      <c r="Q115" s="118" t="s">
        <v>2228</v>
      </c>
    </row>
    <row r="116" spans="1:17" ht="18" x14ac:dyDescent="0.25">
      <c r="A116" s="86" t="str">
        <f>VLOOKUP(E116,'LISTADO ATM'!$A$2:$C$894,3,0)</f>
        <v>DISTRITO NACIONAL</v>
      </c>
      <c r="B116" s="113" t="s">
        <v>2606</v>
      </c>
      <c r="C116" s="114">
        <v>44209.641134259262</v>
      </c>
      <c r="D116" s="113" t="s">
        <v>2477</v>
      </c>
      <c r="E116" s="109">
        <v>887</v>
      </c>
      <c r="F116" s="86" t="str">
        <f>VLOOKUP(E116,VIP!$A$2:$O11299,2,0)</f>
        <v>DRBR887</v>
      </c>
      <c r="G116" s="108" t="str">
        <f>VLOOKUP(E116,'LISTADO ATM'!$A$2:$B$893,2,0)</f>
        <v>ATM S/M Bravo Los Proceres</v>
      </c>
      <c r="H116" s="108" t="str">
        <f>VLOOKUP(E116,VIP!$A$2:$O16220,7,FALSE)</f>
        <v>Si</v>
      </c>
      <c r="I116" s="108" t="str">
        <f>VLOOKUP(E116,VIP!$A$2:$O8185,8,FALSE)</f>
        <v>Si</v>
      </c>
      <c r="J116" s="108" t="str">
        <f>VLOOKUP(E116,VIP!$A$2:$O8135,8,FALSE)</f>
        <v>Si</v>
      </c>
      <c r="K116" s="108" t="str">
        <f>VLOOKUP(E116,VIP!$A$2:$O11709,6,0)</f>
        <v>NO</v>
      </c>
      <c r="L116" s="119" t="s">
        <v>2430</v>
      </c>
      <c r="M116" s="115" t="s">
        <v>2473</v>
      </c>
      <c r="N116" s="115" t="s">
        <v>2482</v>
      </c>
      <c r="O116" s="113" t="s">
        <v>2484</v>
      </c>
      <c r="P116" s="113"/>
      <c r="Q116" s="118" t="s">
        <v>2430</v>
      </c>
    </row>
    <row r="117" spans="1:17" ht="18" x14ac:dyDescent="0.25">
      <c r="A117" s="86" t="str">
        <f>VLOOKUP(E117,'LISTADO ATM'!$A$2:$C$894,3,0)</f>
        <v>DISTRITO NACIONAL</v>
      </c>
      <c r="B117" s="113" t="s">
        <v>2630</v>
      </c>
      <c r="C117" s="114">
        <v>44209.676874999997</v>
      </c>
      <c r="D117" s="113" t="s">
        <v>2477</v>
      </c>
      <c r="E117" s="109">
        <v>326</v>
      </c>
      <c r="F117" s="86" t="str">
        <f>VLOOKUP(E117,VIP!$A$2:$O11305,2,0)</f>
        <v>DRBR326</v>
      </c>
      <c r="G117" s="108" t="str">
        <f>VLOOKUP(E117,'LISTADO ATM'!$A$2:$B$893,2,0)</f>
        <v>ATM Autoservicio Jiménez Moya II</v>
      </c>
      <c r="H117" s="108" t="str">
        <f>VLOOKUP(E117,VIP!$A$2:$O16226,7,FALSE)</f>
        <v>Si</v>
      </c>
      <c r="I117" s="108" t="str">
        <f>VLOOKUP(E117,VIP!$A$2:$O8191,8,FALSE)</f>
        <v>Si</v>
      </c>
      <c r="J117" s="108" t="str">
        <f>VLOOKUP(E117,VIP!$A$2:$O8141,8,FALSE)</f>
        <v>Si</v>
      </c>
      <c r="K117" s="108" t="str">
        <f>VLOOKUP(E117,VIP!$A$2:$O11715,6,0)</f>
        <v>NO</v>
      </c>
      <c r="L117" s="119" t="s">
        <v>2430</v>
      </c>
      <c r="M117" s="115" t="s">
        <v>2473</v>
      </c>
      <c r="N117" s="115" t="s">
        <v>2482</v>
      </c>
      <c r="O117" s="113" t="s">
        <v>2484</v>
      </c>
      <c r="P117" s="113"/>
      <c r="Q117" s="118" t="s">
        <v>2430</v>
      </c>
    </row>
    <row r="118" spans="1:17" ht="18" x14ac:dyDescent="0.25">
      <c r="A118" s="86" t="str">
        <f>VLOOKUP(E118,'LISTADO ATM'!$A$2:$C$894,3,0)</f>
        <v>ESTE</v>
      </c>
      <c r="B118" s="113" t="s">
        <v>2629</v>
      </c>
      <c r="C118" s="114">
        <v>44209.699363425927</v>
      </c>
      <c r="D118" s="113" t="s">
        <v>2189</v>
      </c>
      <c r="E118" s="109">
        <v>158</v>
      </c>
      <c r="F118" s="86" t="str">
        <f>VLOOKUP(E118,VIP!$A$2:$O11304,2,0)</f>
        <v>DRBR158</v>
      </c>
      <c r="G118" s="108" t="str">
        <f>VLOOKUP(E118,'LISTADO ATM'!$A$2:$B$893,2,0)</f>
        <v xml:space="preserve">ATM Oficina Romana Norte </v>
      </c>
      <c r="H118" s="108" t="str">
        <f>VLOOKUP(E118,VIP!$A$2:$O16225,7,FALSE)</f>
        <v>Si</v>
      </c>
      <c r="I118" s="108" t="str">
        <f>VLOOKUP(E118,VIP!$A$2:$O8190,8,FALSE)</f>
        <v>Si</v>
      </c>
      <c r="J118" s="108" t="str">
        <f>VLOOKUP(E118,VIP!$A$2:$O8140,8,FALSE)</f>
        <v>Si</v>
      </c>
      <c r="K118" s="108" t="str">
        <f>VLOOKUP(E118,VIP!$A$2:$O11714,6,0)</f>
        <v>SI</v>
      </c>
      <c r="L118" s="119" t="s">
        <v>2463</v>
      </c>
      <c r="M118" s="115" t="s">
        <v>2473</v>
      </c>
      <c r="N118" s="115" t="s">
        <v>2482</v>
      </c>
      <c r="O118" s="113" t="s">
        <v>2485</v>
      </c>
      <c r="P118" s="113"/>
      <c r="Q118" s="118" t="s">
        <v>2463</v>
      </c>
    </row>
    <row r="119" spans="1:17" ht="18" x14ac:dyDescent="0.25">
      <c r="A119" s="86" t="str">
        <f>VLOOKUP(E119,'LISTADO ATM'!$A$2:$C$894,3,0)</f>
        <v>DISTRITO NACIONAL</v>
      </c>
      <c r="B119" s="113" t="s">
        <v>2628</v>
      </c>
      <c r="C119" s="114">
        <v>44209.701041666667</v>
      </c>
      <c r="D119" s="113" t="s">
        <v>2189</v>
      </c>
      <c r="E119" s="109">
        <v>461</v>
      </c>
      <c r="F119" s="86" t="str">
        <f>VLOOKUP(E119,VIP!$A$2:$O11303,2,0)</f>
        <v>DRBR461</v>
      </c>
      <c r="G119" s="108" t="str">
        <f>VLOOKUP(E119,'LISTADO ATM'!$A$2:$B$893,2,0)</f>
        <v xml:space="preserve">ATM Autobanco Sarasota I </v>
      </c>
      <c r="H119" s="108" t="str">
        <f>VLOOKUP(E119,VIP!$A$2:$O16224,7,FALSE)</f>
        <v>Si</v>
      </c>
      <c r="I119" s="108" t="str">
        <f>VLOOKUP(E119,VIP!$A$2:$O8189,8,FALSE)</f>
        <v>Si</v>
      </c>
      <c r="J119" s="108" t="str">
        <f>VLOOKUP(E119,VIP!$A$2:$O8139,8,FALSE)</f>
        <v>Si</v>
      </c>
      <c r="K119" s="108" t="str">
        <f>VLOOKUP(E119,VIP!$A$2:$O11713,6,0)</f>
        <v>SI</v>
      </c>
      <c r="L119" s="119" t="s">
        <v>2254</v>
      </c>
      <c r="M119" s="115" t="s">
        <v>2473</v>
      </c>
      <c r="N119" s="115" t="s">
        <v>2482</v>
      </c>
      <c r="O119" s="113" t="s">
        <v>2485</v>
      </c>
      <c r="P119" s="113"/>
      <c r="Q119" s="118" t="s">
        <v>2254</v>
      </c>
    </row>
    <row r="120" spans="1:17" ht="18" x14ac:dyDescent="0.25">
      <c r="A120" s="86" t="str">
        <f>VLOOKUP(E120,'LISTADO ATM'!$A$2:$C$894,3,0)</f>
        <v>DISTRITO NACIONAL</v>
      </c>
      <c r="B120" s="113" t="s">
        <v>2627</v>
      </c>
      <c r="C120" s="114">
        <v>44209.708275462966</v>
      </c>
      <c r="D120" s="113" t="s">
        <v>2189</v>
      </c>
      <c r="E120" s="109">
        <v>486</v>
      </c>
      <c r="F120" s="86" t="str">
        <f>VLOOKUP(E120,VIP!$A$2:$O11302,2,0)</f>
        <v>DRBR486</v>
      </c>
      <c r="G120" s="108" t="str">
        <f>VLOOKUP(E120,'LISTADO ATM'!$A$2:$B$893,2,0)</f>
        <v xml:space="preserve">ATM Olé La Caleta </v>
      </c>
      <c r="H120" s="108" t="str">
        <f>VLOOKUP(E120,VIP!$A$2:$O16223,7,FALSE)</f>
        <v>Si</v>
      </c>
      <c r="I120" s="108" t="str">
        <f>VLOOKUP(E120,VIP!$A$2:$O8188,8,FALSE)</f>
        <v>Si</v>
      </c>
      <c r="J120" s="108" t="str">
        <f>VLOOKUP(E120,VIP!$A$2:$O8138,8,FALSE)</f>
        <v>Si</v>
      </c>
      <c r="K120" s="108" t="str">
        <f>VLOOKUP(E120,VIP!$A$2:$O11712,6,0)</f>
        <v>NO</v>
      </c>
      <c r="L120" s="119" t="s">
        <v>2228</v>
      </c>
      <c r="M120" s="115" t="s">
        <v>2473</v>
      </c>
      <c r="N120" s="115" t="s">
        <v>2482</v>
      </c>
      <c r="O120" s="113" t="s">
        <v>2485</v>
      </c>
      <c r="P120" s="113"/>
      <c r="Q120" s="118" t="s">
        <v>2228</v>
      </c>
    </row>
    <row r="121" spans="1:17" ht="18" x14ac:dyDescent="0.25">
      <c r="A121" s="86" t="str">
        <f>VLOOKUP(E121,'LISTADO ATM'!$A$2:$C$894,3,0)</f>
        <v>NORTE</v>
      </c>
      <c r="B121" s="113" t="s">
        <v>2626</v>
      </c>
      <c r="C121" s="114">
        <v>44209.732824074075</v>
      </c>
      <c r="D121" s="113" t="s">
        <v>2190</v>
      </c>
      <c r="E121" s="109">
        <v>275</v>
      </c>
      <c r="F121" s="86" t="str">
        <f>VLOOKUP(E121,VIP!$A$2:$O11301,2,0)</f>
        <v>DRBR275</v>
      </c>
      <c r="G121" s="108" t="str">
        <f>VLOOKUP(E121,'LISTADO ATM'!$A$2:$B$893,2,0)</f>
        <v xml:space="preserve">ATM Autobanco Duarte Stgo. II </v>
      </c>
      <c r="H121" s="108" t="str">
        <f>VLOOKUP(E121,VIP!$A$2:$O16222,7,FALSE)</f>
        <v>Si</v>
      </c>
      <c r="I121" s="108" t="str">
        <f>VLOOKUP(E121,VIP!$A$2:$O8187,8,FALSE)</f>
        <v>Si</v>
      </c>
      <c r="J121" s="108" t="str">
        <f>VLOOKUP(E121,VIP!$A$2:$O8137,8,FALSE)</f>
        <v>Si</v>
      </c>
      <c r="K121" s="108" t="str">
        <f>VLOOKUP(E121,VIP!$A$2:$O11711,6,0)</f>
        <v>NO</v>
      </c>
      <c r="L121" s="119" t="s">
        <v>2228</v>
      </c>
      <c r="M121" s="115" t="s">
        <v>2473</v>
      </c>
      <c r="N121" s="115" t="s">
        <v>2482</v>
      </c>
      <c r="O121" s="113" t="s">
        <v>2483</v>
      </c>
      <c r="P121" s="113"/>
      <c r="Q121" s="118" t="s">
        <v>2228</v>
      </c>
    </row>
    <row r="122" spans="1:17" ht="18" x14ac:dyDescent="0.25">
      <c r="A122" s="86" t="str">
        <f>VLOOKUP(E122,'LISTADO ATM'!$A$2:$C$894,3,0)</f>
        <v>DISTRITO NACIONAL</v>
      </c>
      <c r="B122" s="113" t="s">
        <v>2625</v>
      </c>
      <c r="C122" s="114">
        <v>44209.733796296299</v>
      </c>
      <c r="D122" s="113" t="s">
        <v>2189</v>
      </c>
      <c r="E122" s="109">
        <v>955</v>
      </c>
      <c r="F122" s="86" t="str">
        <f>VLOOKUP(E122,VIP!$A$2:$O11300,2,0)</f>
        <v>DRBR955</v>
      </c>
      <c r="G122" s="108" t="str">
        <f>VLOOKUP(E122,'LISTADO ATM'!$A$2:$B$893,2,0)</f>
        <v xml:space="preserve">ATM Oficina Americana Independencia II </v>
      </c>
      <c r="H122" s="108" t="str">
        <f>VLOOKUP(E122,VIP!$A$2:$O16221,7,FALSE)</f>
        <v>Si</v>
      </c>
      <c r="I122" s="108" t="str">
        <f>VLOOKUP(E122,VIP!$A$2:$O8186,8,FALSE)</f>
        <v>Si</v>
      </c>
      <c r="J122" s="108" t="str">
        <f>VLOOKUP(E122,VIP!$A$2:$O8136,8,FALSE)</f>
        <v>Si</v>
      </c>
      <c r="K122" s="108" t="str">
        <f>VLOOKUP(E122,VIP!$A$2:$O11710,6,0)</f>
        <v>NO</v>
      </c>
      <c r="L122" s="119" t="s">
        <v>2254</v>
      </c>
      <c r="M122" s="115" t="s">
        <v>2473</v>
      </c>
      <c r="N122" s="115" t="s">
        <v>2482</v>
      </c>
      <c r="O122" s="113" t="s">
        <v>2485</v>
      </c>
      <c r="P122" s="113"/>
      <c r="Q122" s="118" t="s">
        <v>2254</v>
      </c>
    </row>
    <row r="123" spans="1:17" ht="18" x14ac:dyDescent="0.25">
      <c r="A123" s="86" t="str">
        <f>VLOOKUP(E123,'LISTADO ATM'!$A$2:$C$894,3,0)</f>
        <v>SUR</v>
      </c>
      <c r="B123" s="113" t="s">
        <v>2624</v>
      </c>
      <c r="C123" s="114">
        <v>44209.73474537037</v>
      </c>
      <c r="D123" s="113" t="s">
        <v>2189</v>
      </c>
      <c r="E123" s="109">
        <v>455</v>
      </c>
      <c r="F123" s="86" t="str">
        <f>VLOOKUP(E123,VIP!$A$2:$O11299,2,0)</f>
        <v>DRBR455</v>
      </c>
      <c r="G123" s="108" t="str">
        <f>VLOOKUP(E123,'LISTADO ATM'!$A$2:$B$893,2,0)</f>
        <v xml:space="preserve">ATM Oficina Baní II </v>
      </c>
      <c r="H123" s="108" t="str">
        <f>VLOOKUP(E123,VIP!$A$2:$O16220,7,FALSE)</f>
        <v>Si</v>
      </c>
      <c r="I123" s="108" t="str">
        <f>VLOOKUP(E123,VIP!$A$2:$O8185,8,FALSE)</f>
        <v>Si</v>
      </c>
      <c r="J123" s="108" t="str">
        <f>VLOOKUP(E123,VIP!$A$2:$O8135,8,FALSE)</f>
        <v>Si</v>
      </c>
      <c r="K123" s="108" t="str">
        <f>VLOOKUP(E123,VIP!$A$2:$O11709,6,0)</f>
        <v>NO</v>
      </c>
      <c r="L123" s="119" t="s">
        <v>2228</v>
      </c>
      <c r="M123" s="115" t="s">
        <v>2473</v>
      </c>
      <c r="N123" s="115" t="s">
        <v>2482</v>
      </c>
      <c r="O123" s="113" t="s">
        <v>2485</v>
      </c>
      <c r="P123" s="113"/>
      <c r="Q123" s="118" t="s">
        <v>2228</v>
      </c>
    </row>
    <row r="124" spans="1:17" ht="18" x14ac:dyDescent="0.25">
      <c r="A124" s="86" t="str">
        <f>VLOOKUP(E124,'LISTADO ATM'!$A$2:$C$894,3,0)</f>
        <v>DISTRITO NACIONAL</v>
      </c>
      <c r="B124" s="113" t="s">
        <v>2623</v>
      </c>
      <c r="C124" s="114">
        <v>44209.73537037037</v>
      </c>
      <c r="D124" s="113" t="s">
        <v>2189</v>
      </c>
      <c r="E124" s="109">
        <v>542</v>
      </c>
      <c r="F124" s="86" t="str">
        <f>VLOOKUP(E124,VIP!$A$2:$O11298,2,0)</f>
        <v>DRBR542</v>
      </c>
      <c r="G124" s="108" t="str">
        <f>VLOOKUP(E124,'LISTADO ATM'!$A$2:$B$893,2,0)</f>
        <v>ATM S/M la Cadena Carretera Mella</v>
      </c>
      <c r="H124" s="108" t="str">
        <f>VLOOKUP(E124,VIP!$A$2:$O16219,7,FALSE)</f>
        <v>NO</v>
      </c>
      <c r="I124" s="108" t="str">
        <f>VLOOKUP(E124,VIP!$A$2:$O8184,8,FALSE)</f>
        <v>SI</v>
      </c>
      <c r="J124" s="108" t="str">
        <f>VLOOKUP(E124,VIP!$A$2:$O8134,8,FALSE)</f>
        <v>SI</v>
      </c>
      <c r="K124" s="108" t="str">
        <f>VLOOKUP(E124,VIP!$A$2:$O11708,6,0)</f>
        <v>NO</v>
      </c>
      <c r="L124" s="119" t="s">
        <v>2228</v>
      </c>
      <c r="M124" s="115" t="s">
        <v>2473</v>
      </c>
      <c r="N124" s="115" t="s">
        <v>2482</v>
      </c>
      <c r="O124" s="113" t="s">
        <v>2485</v>
      </c>
      <c r="P124" s="113"/>
      <c r="Q124" s="118" t="s">
        <v>2228</v>
      </c>
    </row>
    <row r="125" spans="1:17" ht="18" x14ac:dyDescent="0.25">
      <c r="A125" s="86" t="str">
        <f>VLOOKUP(E125,'LISTADO ATM'!$A$2:$C$894,3,0)</f>
        <v>NORTE</v>
      </c>
      <c r="B125" s="113" t="s">
        <v>2622</v>
      </c>
      <c r="C125" s="114">
        <v>44209.73846064815</v>
      </c>
      <c r="D125" s="113" t="s">
        <v>2189</v>
      </c>
      <c r="E125" s="109">
        <v>926</v>
      </c>
      <c r="F125" s="86" t="str">
        <f>VLOOKUP(E125,VIP!$A$2:$O11297,2,0)</f>
        <v>DRBR926</v>
      </c>
      <c r="G125" s="108" t="str">
        <f>VLOOKUP(E125,'LISTADO ATM'!$A$2:$B$893,2,0)</f>
        <v>ATM S/M Juan Cepin</v>
      </c>
      <c r="H125" s="108" t="str">
        <f>VLOOKUP(E125,VIP!$A$2:$O16218,7,FALSE)</f>
        <v>N/A</v>
      </c>
      <c r="I125" s="108" t="str">
        <f>VLOOKUP(E125,VIP!$A$2:$O8183,8,FALSE)</f>
        <v>N/A</v>
      </c>
      <c r="J125" s="108" t="str">
        <f>VLOOKUP(E125,VIP!$A$2:$O8133,8,FALSE)</f>
        <v>N/A</v>
      </c>
      <c r="K125" s="108" t="str">
        <f>VLOOKUP(E125,VIP!$A$2:$O11707,6,0)</f>
        <v>N/A</v>
      </c>
      <c r="L125" s="119" t="s">
        <v>2228</v>
      </c>
      <c r="M125" s="115" t="s">
        <v>2473</v>
      </c>
      <c r="N125" s="115" t="s">
        <v>2482</v>
      </c>
      <c r="O125" s="113" t="s">
        <v>2485</v>
      </c>
      <c r="P125" s="113"/>
      <c r="Q125" s="118" t="s">
        <v>2228</v>
      </c>
    </row>
    <row r="126" spans="1:17" ht="18" x14ac:dyDescent="0.25">
      <c r="A126" s="86" t="str">
        <f>VLOOKUP(E126,'LISTADO ATM'!$A$2:$C$894,3,0)</f>
        <v>DISTRITO NACIONAL</v>
      </c>
      <c r="B126" s="113" t="s">
        <v>2621</v>
      </c>
      <c r="C126" s="114">
        <v>44209.739722222221</v>
      </c>
      <c r="D126" s="113" t="s">
        <v>2189</v>
      </c>
      <c r="E126" s="109">
        <v>115</v>
      </c>
      <c r="F126" s="86" t="str">
        <f>VLOOKUP(E126,VIP!$A$2:$O11296,2,0)</f>
        <v>DRBR115</v>
      </c>
      <c r="G126" s="108" t="str">
        <f>VLOOKUP(E126,'LISTADO ATM'!$A$2:$B$893,2,0)</f>
        <v xml:space="preserve">ATM Oficina Megacentro I </v>
      </c>
      <c r="H126" s="108" t="str">
        <f>VLOOKUP(E126,VIP!$A$2:$O16217,7,FALSE)</f>
        <v>Si</v>
      </c>
      <c r="I126" s="108" t="str">
        <f>VLOOKUP(E126,VIP!$A$2:$O8182,8,FALSE)</f>
        <v>Si</v>
      </c>
      <c r="J126" s="108" t="str">
        <f>VLOOKUP(E126,VIP!$A$2:$O8132,8,FALSE)</f>
        <v>Si</v>
      </c>
      <c r="K126" s="108" t="str">
        <f>VLOOKUP(E126,VIP!$A$2:$O11706,6,0)</f>
        <v>SI</v>
      </c>
      <c r="L126" s="119" t="s">
        <v>2228</v>
      </c>
      <c r="M126" s="115" t="s">
        <v>2473</v>
      </c>
      <c r="N126" s="115" t="s">
        <v>2482</v>
      </c>
      <c r="O126" s="113" t="s">
        <v>2485</v>
      </c>
      <c r="P126" s="113"/>
      <c r="Q126" s="118" t="s">
        <v>2228</v>
      </c>
    </row>
    <row r="127" spans="1:17" ht="18" x14ac:dyDescent="0.25">
      <c r="A127" s="86" t="str">
        <f>VLOOKUP(E127,'LISTADO ATM'!$A$2:$C$894,3,0)</f>
        <v>NORTE</v>
      </c>
      <c r="B127" s="113" t="s">
        <v>2620</v>
      </c>
      <c r="C127" s="114">
        <v>44209.742118055554</v>
      </c>
      <c r="D127" s="113" t="s">
        <v>2190</v>
      </c>
      <c r="E127" s="109">
        <v>482</v>
      </c>
      <c r="F127" s="86" t="str">
        <f>VLOOKUP(E127,VIP!$A$2:$O11295,2,0)</f>
        <v>DRBR482</v>
      </c>
      <c r="G127" s="108" t="str">
        <f>VLOOKUP(E127,'LISTADO ATM'!$A$2:$B$893,2,0)</f>
        <v xml:space="preserve">ATM Centro de Caja Plaza Lama (Santiago) </v>
      </c>
      <c r="H127" s="108" t="str">
        <f>VLOOKUP(E127,VIP!$A$2:$O16216,7,FALSE)</f>
        <v>Si</v>
      </c>
      <c r="I127" s="108" t="str">
        <f>VLOOKUP(E127,VIP!$A$2:$O8181,8,FALSE)</f>
        <v>Si</v>
      </c>
      <c r="J127" s="108" t="str">
        <f>VLOOKUP(E127,VIP!$A$2:$O8131,8,FALSE)</f>
        <v>Si</v>
      </c>
      <c r="K127" s="108" t="str">
        <f>VLOOKUP(E127,VIP!$A$2:$O11705,6,0)</f>
        <v>NO</v>
      </c>
      <c r="L127" s="119" t="s">
        <v>2228</v>
      </c>
      <c r="M127" s="115" t="s">
        <v>2473</v>
      </c>
      <c r="N127" s="115" t="s">
        <v>2482</v>
      </c>
      <c r="O127" s="113" t="s">
        <v>2483</v>
      </c>
      <c r="P127" s="113"/>
      <c r="Q127" s="118" t="s">
        <v>2228</v>
      </c>
    </row>
    <row r="128" spans="1:17" ht="18" x14ac:dyDescent="0.25">
      <c r="A128" s="86" t="str">
        <f>VLOOKUP(E128,'LISTADO ATM'!$A$2:$C$894,3,0)</f>
        <v>DISTRITO NACIONAL</v>
      </c>
      <c r="B128" s="113" t="s">
        <v>2619</v>
      </c>
      <c r="C128" s="114">
        <v>44209.743009259262</v>
      </c>
      <c r="D128" s="113" t="s">
        <v>2189</v>
      </c>
      <c r="E128" s="109">
        <v>517</v>
      </c>
      <c r="F128" s="86" t="str">
        <f>VLOOKUP(E128,VIP!$A$2:$O11294,2,0)</f>
        <v>DRBR517</v>
      </c>
      <c r="G128" s="108" t="str">
        <f>VLOOKUP(E128,'LISTADO ATM'!$A$2:$B$893,2,0)</f>
        <v xml:space="preserve">ATM Autobanco Oficina Sans Soucí </v>
      </c>
      <c r="H128" s="108" t="str">
        <f>VLOOKUP(E128,VIP!$A$2:$O16215,7,FALSE)</f>
        <v>Si</v>
      </c>
      <c r="I128" s="108" t="str">
        <f>VLOOKUP(E128,VIP!$A$2:$O8180,8,FALSE)</f>
        <v>Si</v>
      </c>
      <c r="J128" s="108" t="str">
        <f>VLOOKUP(E128,VIP!$A$2:$O8130,8,FALSE)</f>
        <v>Si</v>
      </c>
      <c r="K128" s="108" t="str">
        <f>VLOOKUP(E128,VIP!$A$2:$O11704,6,0)</f>
        <v>SI</v>
      </c>
      <c r="L128" s="119" t="s">
        <v>2228</v>
      </c>
      <c r="M128" s="115" t="s">
        <v>2473</v>
      </c>
      <c r="N128" s="115" t="s">
        <v>2482</v>
      </c>
      <c r="O128" s="113" t="s">
        <v>2485</v>
      </c>
      <c r="P128" s="113"/>
      <c r="Q128" s="118" t="s">
        <v>2228</v>
      </c>
    </row>
    <row r="129" spans="1:17" ht="18" x14ac:dyDescent="0.25">
      <c r="A129" s="86" t="str">
        <f>VLOOKUP(E129,'LISTADO ATM'!$A$2:$C$894,3,0)</f>
        <v>DISTRITO NACIONAL</v>
      </c>
      <c r="B129" s="113" t="s">
        <v>2618</v>
      </c>
      <c r="C129" s="114">
        <v>44209.745011574072</v>
      </c>
      <c r="D129" s="113" t="s">
        <v>2189</v>
      </c>
      <c r="E129" s="109">
        <v>70</v>
      </c>
      <c r="F129" s="86" t="str">
        <f>VLOOKUP(E129,VIP!$A$2:$O11293,2,0)</f>
        <v>DRBR070</v>
      </c>
      <c r="G129" s="108" t="str">
        <f>VLOOKUP(E129,'LISTADO ATM'!$A$2:$B$893,2,0)</f>
        <v xml:space="preserve">ATM Autoservicio Plaza Lama Zona Oriental </v>
      </c>
      <c r="H129" s="108" t="str">
        <f>VLOOKUP(E129,VIP!$A$2:$O16214,7,FALSE)</f>
        <v>Si</v>
      </c>
      <c r="I129" s="108" t="str">
        <f>VLOOKUP(E129,VIP!$A$2:$O8179,8,FALSE)</f>
        <v>Si</v>
      </c>
      <c r="J129" s="108" t="str">
        <f>VLOOKUP(E129,VIP!$A$2:$O8129,8,FALSE)</f>
        <v>Si</v>
      </c>
      <c r="K129" s="108" t="str">
        <f>VLOOKUP(E129,VIP!$A$2:$O11703,6,0)</f>
        <v>NO</v>
      </c>
      <c r="L129" s="119" t="s">
        <v>2228</v>
      </c>
      <c r="M129" s="115" t="s">
        <v>2473</v>
      </c>
      <c r="N129" s="115" t="s">
        <v>2482</v>
      </c>
      <c r="O129" s="113" t="s">
        <v>2485</v>
      </c>
      <c r="P129" s="113"/>
      <c r="Q129" s="118" t="s">
        <v>2228</v>
      </c>
    </row>
    <row r="130" spans="1:17" ht="18" x14ac:dyDescent="0.25">
      <c r="A130" s="86" t="str">
        <f>VLOOKUP(E130,'LISTADO ATM'!$A$2:$C$894,3,0)</f>
        <v>DISTRITO NACIONAL</v>
      </c>
      <c r="B130" s="113" t="s">
        <v>2617</v>
      </c>
      <c r="C130" s="114">
        <v>44209.756435185183</v>
      </c>
      <c r="D130" s="113" t="s">
        <v>2189</v>
      </c>
      <c r="E130" s="109">
        <v>237</v>
      </c>
      <c r="F130" s="86" t="str">
        <f>VLOOKUP(E130,VIP!$A$2:$O11292,2,0)</f>
        <v>DRBR237</v>
      </c>
      <c r="G130" s="108" t="str">
        <f>VLOOKUP(E130,'LISTADO ATM'!$A$2:$B$893,2,0)</f>
        <v xml:space="preserve">ATM UNP Plaza Vásquez </v>
      </c>
      <c r="H130" s="108" t="str">
        <f>VLOOKUP(E130,VIP!$A$2:$O16213,7,FALSE)</f>
        <v>Si</v>
      </c>
      <c r="I130" s="108" t="str">
        <f>VLOOKUP(E130,VIP!$A$2:$O8178,8,FALSE)</f>
        <v>Si</v>
      </c>
      <c r="J130" s="108" t="str">
        <f>VLOOKUP(E130,VIP!$A$2:$O8128,8,FALSE)</f>
        <v>Si</v>
      </c>
      <c r="K130" s="108" t="str">
        <f>VLOOKUP(E130,VIP!$A$2:$O11702,6,0)</f>
        <v>SI</v>
      </c>
      <c r="L130" s="119" t="s">
        <v>2254</v>
      </c>
      <c r="M130" s="115" t="s">
        <v>2473</v>
      </c>
      <c r="N130" s="115" t="s">
        <v>2482</v>
      </c>
      <c r="O130" s="113" t="s">
        <v>2485</v>
      </c>
      <c r="P130" s="113"/>
      <c r="Q130" s="118" t="s">
        <v>2254</v>
      </c>
    </row>
    <row r="131" spans="1:17" ht="18" x14ac:dyDescent="0.25">
      <c r="A131" s="86" t="str">
        <f>VLOOKUP(E131,'LISTADO ATM'!$A$2:$C$894,3,0)</f>
        <v>NORTE</v>
      </c>
      <c r="B131" s="113" t="s">
        <v>2616</v>
      </c>
      <c r="C131" s="114">
        <v>44209.761238425926</v>
      </c>
      <c r="D131" s="113" t="s">
        <v>2190</v>
      </c>
      <c r="E131" s="109">
        <v>172</v>
      </c>
      <c r="F131" s="86" t="str">
        <f>VLOOKUP(E131,VIP!$A$2:$O11291,2,0)</f>
        <v>DRBR172</v>
      </c>
      <c r="G131" s="108" t="str">
        <f>VLOOKUP(E131,'LISTADO ATM'!$A$2:$B$893,2,0)</f>
        <v xml:space="preserve">ATM UNP Guaucí </v>
      </c>
      <c r="H131" s="108" t="str">
        <f>VLOOKUP(E131,VIP!$A$2:$O16212,7,FALSE)</f>
        <v>Si</v>
      </c>
      <c r="I131" s="108" t="str">
        <f>VLOOKUP(E131,VIP!$A$2:$O8177,8,FALSE)</f>
        <v>Si</v>
      </c>
      <c r="J131" s="108" t="str">
        <f>VLOOKUP(E131,VIP!$A$2:$O8127,8,FALSE)</f>
        <v>Si</v>
      </c>
      <c r="K131" s="108" t="str">
        <f>VLOOKUP(E131,VIP!$A$2:$O11701,6,0)</f>
        <v>NO</v>
      </c>
      <c r="L131" s="119" t="s">
        <v>2228</v>
      </c>
      <c r="M131" s="115" t="s">
        <v>2473</v>
      </c>
      <c r="N131" s="115" t="s">
        <v>2482</v>
      </c>
      <c r="O131" s="113" t="s">
        <v>2483</v>
      </c>
      <c r="P131" s="113"/>
      <c r="Q131" s="118" t="s">
        <v>2228</v>
      </c>
    </row>
    <row r="132" spans="1:17" ht="18" x14ac:dyDescent="0.25">
      <c r="A132" s="86" t="str">
        <f>VLOOKUP(E132,'LISTADO ATM'!$A$2:$C$894,3,0)</f>
        <v>SUR</v>
      </c>
      <c r="B132" s="113" t="s">
        <v>2633</v>
      </c>
      <c r="C132" s="114">
        <v>44209.774594907409</v>
      </c>
      <c r="D132" s="113" t="s">
        <v>2497</v>
      </c>
      <c r="E132" s="109">
        <v>5</v>
      </c>
      <c r="F132" s="86" t="str">
        <f>VLOOKUP(E132,VIP!$A$2:$O11293,2,0)</f>
        <v>DRBR005</v>
      </c>
      <c r="G132" s="108" t="str">
        <f>VLOOKUP(E132,'LISTADO ATM'!$A$2:$B$893,2,0)</f>
        <v>ATM Oficina Autoservicio Villa Ofelia (San Juan)</v>
      </c>
      <c r="H132" s="108" t="str">
        <f>VLOOKUP(E132,VIP!$A$2:$O16214,7,FALSE)</f>
        <v>Si</v>
      </c>
      <c r="I132" s="108" t="str">
        <f>VLOOKUP(E132,VIP!$A$2:$O8179,8,FALSE)</f>
        <v>Si</v>
      </c>
      <c r="J132" s="108" t="str">
        <f>VLOOKUP(E132,VIP!$A$2:$O8129,8,FALSE)</f>
        <v>Si</v>
      </c>
      <c r="K132" s="108" t="str">
        <f>VLOOKUP(E132,VIP!$A$2:$O11703,6,0)</f>
        <v>NO</v>
      </c>
      <c r="L132" s="119" t="s">
        <v>2634</v>
      </c>
      <c r="M132" s="129" t="s">
        <v>2582</v>
      </c>
      <c r="N132" s="129" t="s">
        <v>2508</v>
      </c>
      <c r="O132" s="113" t="s">
        <v>2635</v>
      </c>
      <c r="P132" s="113" t="s">
        <v>2587</v>
      </c>
      <c r="Q132" s="129">
        <v>44209.770833333336</v>
      </c>
    </row>
    <row r="133" spans="1:17" ht="18" x14ac:dyDescent="0.25">
      <c r="A133" s="86" t="str">
        <f>VLOOKUP(E133,'LISTADO ATM'!$A$2:$C$894,3,0)</f>
        <v>DISTRITO NACIONAL</v>
      </c>
      <c r="B133" s="113" t="s">
        <v>2632</v>
      </c>
      <c r="C133" s="114">
        <v>44209.777037037034</v>
      </c>
      <c r="D133" s="113" t="s">
        <v>2497</v>
      </c>
      <c r="E133" s="109">
        <v>642</v>
      </c>
      <c r="F133" s="86" t="str">
        <f>VLOOKUP(E133,VIP!$A$2:$O11292,2,0)</f>
        <v>DRBR24O</v>
      </c>
      <c r="G133" s="108" t="str">
        <f>VLOOKUP(E133,'LISTADO ATM'!$A$2:$B$893,2,0)</f>
        <v xml:space="preserve">ATM OMSA Sto. Dgo. </v>
      </c>
      <c r="H133" s="108" t="str">
        <f>VLOOKUP(E133,VIP!$A$2:$O16213,7,FALSE)</f>
        <v>Si</v>
      </c>
      <c r="I133" s="108" t="str">
        <f>VLOOKUP(E133,VIP!$A$2:$O8178,8,FALSE)</f>
        <v>Si</v>
      </c>
      <c r="J133" s="108" t="str">
        <f>VLOOKUP(E133,VIP!$A$2:$O8128,8,FALSE)</f>
        <v>Si</v>
      </c>
      <c r="K133" s="108" t="str">
        <f>VLOOKUP(E133,VIP!$A$2:$O11702,6,0)</f>
        <v>NO</v>
      </c>
      <c r="L133" s="119" t="s">
        <v>2634</v>
      </c>
      <c r="M133" s="129" t="s">
        <v>2582</v>
      </c>
      <c r="N133" s="129" t="s">
        <v>2508</v>
      </c>
      <c r="O133" s="113" t="s">
        <v>2635</v>
      </c>
      <c r="P133" s="113" t="s">
        <v>2587</v>
      </c>
      <c r="Q133" s="129">
        <v>44209.770138888889</v>
      </c>
    </row>
    <row r="134" spans="1:17" ht="18" x14ac:dyDescent="0.25">
      <c r="A134" s="86" t="str">
        <f>VLOOKUP(E134,'LISTADO ATM'!$A$2:$C$894,3,0)</f>
        <v>SUR</v>
      </c>
      <c r="B134" s="113" t="s">
        <v>2631</v>
      </c>
      <c r="C134" s="114">
        <v>44209.777731481481</v>
      </c>
      <c r="D134" s="113" t="s">
        <v>2497</v>
      </c>
      <c r="E134" s="109">
        <v>537</v>
      </c>
      <c r="F134" s="86" t="str">
        <f>VLOOKUP(E134,VIP!$A$2:$O11291,2,0)</f>
        <v>DRBR537</v>
      </c>
      <c r="G134" s="108" t="str">
        <f>VLOOKUP(E134,'LISTADO ATM'!$A$2:$B$893,2,0)</f>
        <v xml:space="preserve">ATM Estación Texaco Enriquillo (Barahona) </v>
      </c>
      <c r="H134" s="108" t="str">
        <f>VLOOKUP(E134,VIP!$A$2:$O16212,7,FALSE)</f>
        <v>Si</v>
      </c>
      <c r="I134" s="108" t="str">
        <f>VLOOKUP(E134,VIP!$A$2:$O8177,8,FALSE)</f>
        <v>Si</v>
      </c>
      <c r="J134" s="108" t="str">
        <f>VLOOKUP(E134,VIP!$A$2:$O8127,8,FALSE)</f>
        <v>Si</v>
      </c>
      <c r="K134" s="108" t="str">
        <f>VLOOKUP(E134,VIP!$A$2:$O11701,6,0)</f>
        <v>NO</v>
      </c>
      <c r="L134" s="119" t="s">
        <v>2492</v>
      </c>
      <c r="M134" s="129" t="s">
        <v>2582</v>
      </c>
      <c r="N134" s="129" t="s">
        <v>2508</v>
      </c>
      <c r="O134" s="113" t="s">
        <v>2635</v>
      </c>
      <c r="P134" s="113" t="s">
        <v>2588</v>
      </c>
      <c r="Q134" s="129">
        <v>44209.770138888889</v>
      </c>
    </row>
    <row r="135" spans="1:17" ht="18" x14ac:dyDescent="0.25">
      <c r="A135" s="86" t="str">
        <f>VLOOKUP(E135,'LISTADO ATM'!$A$2:$C$894,3,0)</f>
        <v>DISTRITO NACIONAL</v>
      </c>
      <c r="B135" s="113" t="s">
        <v>2649</v>
      </c>
      <c r="C135" s="114">
        <v>44209.785925925928</v>
      </c>
      <c r="D135" s="113" t="s">
        <v>2189</v>
      </c>
      <c r="E135" s="109">
        <v>160</v>
      </c>
      <c r="F135" s="86" t="str">
        <f>VLOOKUP(E135,VIP!$A$2:$O11307,2,0)</f>
        <v>DRBR160</v>
      </c>
      <c r="G135" s="108" t="str">
        <f>VLOOKUP(E135,'LISTADO ATM'!$A$2:$B$893,2,0)</f>
        <v xml:space="preserve">ATM Oficina Herrera </v>
      </c>
      <c r="H135" s="108" t="str">
        <f>VLOOKUP(E135,VIP!$A$2:$O16228,7,FALSE)</f>
        <v>Si</v>
      </c>
      <c r="I135" s="108" t="str">
        <f>VLOOKUP(E135,VIP!$A$2:$O8193,8,FALSE)</f>
        <v>Si</v>
      </c>
      <c r="J135" s="108" t="str">
        <f>VLOOKUP(E135,VIP!$A$2:$O8143,8,FALSE)</f>
        <v>Si</v>
      </c>
      <c r="K135" s="108" t="str">
        <f>VLOOKUP(E135,VIP!$A$2:$O11717,6,0)</f>
        <v>NO</v>
      </c>
      <c r="L135" s="119" t="s">
        <v>2228</v>
      </c>
      <c r="M135" s="115" t="s">
        <v>2473</v>
      </c>
      <c r="N135" s="115" t="s">
        <v>2482</v>
      </c>
      <c r="O135" s="113" t="s">
        <v>2485</v>
      </c>
      <c r="P135" s="113"/>
      <c r="Q135" s="118" t="s">
        <v>2228</v>
      </c>
    </row>
    <row r="136" spans="1:17" ht="18" x14ac:dyDescent="0.25">
      <c r="A136" s="86" t="str">
        <f>VLOOKUP(E136,'LISTADO ATM'!$A$2:$C$894,3,0)</f>
        <v>NORTE</v>
      </c>
      <c r="B136" s="113" t="s">
        <v>2648</v>
      </c>
      <c r="C136" s="114">
        <v>44209.794108796297</v>
      </c>
      <c r="D136" s="113" t="s">
        <v>2190</v>
      </c>
      <c r="E136" s="109">
        <v>854</v>
      </c>
      <c r="F136" s="86" t="str">
        <f>VLOOKUP(E136,VIP!$A$2:$O11306,2,0)</f>
        <v>DRBR854</v>
      </c>
      <c r="G136" s="108" t="str">
        <f>VLOOKUP(E136,'LISTADO ATM'!$A$2:$B$893,2,0)</f>
        <v xml:space="preserve">ATM Centro Comercial Blanco Batista </v>
      </c>
      <c r="H136" s="108" t="str">
        <f>VLOOKUP(E136,VIP!$A$2:$O16227,7,FALSE)</f>
        <v>Si</v>
      </c>
      <c r="I136" s="108" t="str">
        <f>VLOOKUP(E136,VIP!$A$2:$O8192,8,FALSE)</f>
        <v>Si</v>
      </c>
      <c r="J136" s="108" t="str">
        <f>VLOOKUP(E136,VIP!$A$2:$O8142,8,FALSE)</f>
        <v>Si</v>
      </c>
      <c r="K136" s="108" t="str">
        <f>VLOOKUP(E136,VIP!$A$2:$O11716,6,0)</f>
        <v>NO</v>
      </c>
      <c r="L136" s="119" t="s">
        <v>2228</v>
      </c>
      <c r="M136" s="115" t="s">
        <v>2473</v>
      </c>
      <c r="N136" s="115" t="s">
        <v>2482</v>
      </c>
      <c r="O136" s="113" t="s">
        <v>2483</v>
      </c>
      <c r="P136" s="113"/>
      <c r="Q136" s="118" t="s">
        <v>2228</v>
      </c>
    </row>
    <row r="137" spans="1:17" ht="18" x14ac:dyDescent="0.25">
      <c r="A137" s="86" t="str">
        <f>VLOOKUP(E137,'LISTADO ATM'!$A$2:$C$894,3,0)</f>
        <v>SUR</v>
      </c>
      <c r="B137" s="113" t="s">
        <v>2647</v>
      </c>
      <c r="C137" s="114">
        <v>44209.794965277775</v>
      </c>
      <c r="D137" s="113" t="s">
        <v>2189</v>
      </c>
      <c r="E137" s="109">
        <v>134</v>
      </c>
      <c r="F137" s="86" t="str">
        <f>VLOOKUP(E137,VIP!$A$2:$O11305,2,0)</f>
        <v>DRBR134</v>
      </c>
      <c r="G137" s="108" t="str">
        <f>VLOOKUP(E137,'LISTADO ATM'!$A$2:$B$893,2,0)</f>
        <v xml:space="preserve">ATM Oficina San José de Ocoa </v>
      </c>
      <c r="H137" s="108" t="str">
        <f>VLOOKUP(E137,VIP!$A$2:$O16226,7,FALSE)</f>
        <v>Si</v>
      </c>
      <c r="I137" s="108" t="str">
        <f>VLOOKUP(E137,VIP!$A$2:$O8191,8,FALSE)</f>
        <v>Si</v>
      </c>
      <c r="J137" s="108" t="str">
        <f>VLOOKUP(E137,VIP!$A$2:$O8141,8,FALSE)</f>
        <v>Si</v>
      </c>
      <c r="K137" s="108" t="str">
        <f>VLOOKUP(E137,VIP!$A$2:$O11715,6,0)</f>
        <v>SI</v>
      </c>
      <c r="L137" s="119" t="s">
        <v>2228</v>
      </c>
      <c r="M137" s="115" t="s">
        <v>2473</v>
      </c>
      <c r="N137" s="115" t="s">
        <v>2482</v>
      </c>
      <c r="O137" s="113" t="s">
        <v>2485</v>
      </c>
      <c r="P137" s="113"/>
      <c r="Q137" s="118" t="s">
        <v>2228</v>
      </c>
    </row>
    <row r="138" spans="1:17" ht="18" x14ac:dyDescent="0.25">
      <c r="A138" s="86" t="str">
        <f>VLOOKUP(E138,'LISTADO ATM'!$A$2:$C$894,3,0)</f>
        <v>DISTRITO NACIONAL</v>
      </c>
      <c r="B138" s="113" t="s">
        <v>2646</v>
      </c>
      <c r="C138" s="114">
        <v>44209.825023148151</v>
      </c>
      <c r="D138" s="113" t="s">
        <v>2189</v>
      </c>
      <c r="E138" s="109">
        <v>622</v>
      </c>
      <c r="F138" s="86" t="str">
        <f>VLOOKUP(E138,VIP!$A$2:$O11304,2,0)</f>
        <v>DRBR622</v>
      </c>
      <c r="G138" s="108" t="str">
        <f>VLOOKUP(E138,'LISTADO ATM'!$A$2:$B$893,2,0)</f>
        <v xml:space="preserve">ATM Ayuntamiento D.N. </v>
      </c>
      <c r="H138" s="108" t="str">
        <f>VLOOKUP(E138,VIP!$A$2:$O16225,7,FALSE)</f>
        <v>Si</v>
      </c>
      <c r="I138" s="108" t="str">
        <f>VLOOKUP(E138,VIP!$A$2:$O8190,8,FALSE)</f>
        <v>Si</v>
      </c>
      <c r="J138" s="108" t="str">
        <f>VLOOKUP(E138,VIP!$A$2:$O8140,8,FALSE)</f>
        <v>Si</v>
      </c>
      <c r="K138" s="108" t="str">
        <f>VLOOKUP(E138,VIP!$A$2:$O11714,6,0)</f>
        <v>NO</v>
      </c>
      <c r="L138" s="119" t="s">
        <v>2254</v>
      </c>
      <c r="M138" s="115" t="s">
        <v>2473</v>
      </c>
      <c r="N138" s="115" t="s">
        <v>2482</v>
      </c>
      <c r="O138" s="113" t="s">
        <v>2485</v>
      </c>
      <c r="P138" s="113"/>
      <c r="Q138" s="118" t="s">
        <v>2254</v>
      </c>
    </row>
    <row r="139" spans="1:17" ht="18" x14ac:dyDescent="0.25">
      <c r="A139" s="86" t="str">
        <f>VLOOKUP(E139,'LISTADO ATM'!$A$2:$C$894,3,0)</f>
        <v>DISTRITO NACIONAL</v>
      </c>
      <c r="B139" s="113" t="s">
        <v>2645</v>
      </c>
      <c r="C139" s="114">
        <v>44209.842349537037</v>
      </c>
      <c r="D139" s="113" t="s">
        <v>2189</v>
      </c>
      <c r="E139" s="109">
        <v>438</v>
      </c>
      <c r="F139" s="86" t="str">
        <f>VLOOKUP(E139,VIP!$A$2:$O11303,2,0)</f>
        <v>DRBR438</v>
      </c>
      <c r="G139" s="108" t="str">
        <f>VLOOKUP(E139,'LISTADO ATM'!$A$2:$B$893,2,0)</f>
        <v xml:space="preserve">ATM Autobanco Torre IV </v>
      </c>
      <c r="H139" s="108" t="str">
        <f>VLOOKUP(E139,VIP!$A$2:$O16224,7,FALSE)</f>
        <v>Si</v>
      </c>
      <c r="I139" s="108" t="str">
        <f>VLOOKUP(E139,VIP!$A$2:$O8189,8,FALSE)</f>
        <v>Si</v>
      </c>
      <c r="J139" s="108" t="str">
        <f>VLOOKUP(E139,VIP!$A$2:$O8139,8,FALSE)</f>
        <v>Si</v>
      </c>
      <c r="K139" s="108" t="str">
        <f>VLOOKUP(E139,VIP!$A$2:$O11713,6,0)</f>
        <v>SI</v>
      </c>
      <c r="L139" s="119" t="s">
        <v>2228</v>
      </c>
      <c r="M139" s="115" t="s">
        <v>2473</v>
      </c>
      <c r="N139" s="115" t="s">
        <v>2482</v>
      </c>
      <c r="O139" s="113" t="s">
        <v>2485</v>
      </c>
      <c r="P139" s="113"/>
      <c r="Q139" s="118" t="s">
        <v>2228</v>
      </c>
    </row>
    <row r="140" spans="1:17" ht="18" x14ac:dyDescent="0.25">
      <c r="A140" s="86" t="str">
        <f>VLOOKUP(E140,'LISTADO ATM'!$A$2:$C$894,3,0)</f>
        <v>NORTE</v>
      </c>
      <c r="B140" s="113" t="s">
        <v>2644</v>
      </c>
      <c r="C140" s="114">
        <v>44209.875023148146</v>
      </c>
      <c r="D140" s="113" t="s">
        <v>2190</v>
      </c>
      <c r="E140" s="109">
        <v>687</v>
      </c>
      <c r="F140" s="86" t="str">
        <f>VLOOKUP(E140,VIP!$A$2:$O11302,2,0)</f>
        <v>DRBR687</v>
      </c>
      <c r="G140" s="108" t="str">
        <f>VLOOKUP(E140,'LISTADO ATM'!$A$2:$B$893,2,0)</f>
        <v>ATM Oficina Monterrico II</v>
      </c>
      <c r="H140" s="108" t="str">
        <f>VLOOKUP(E140,VIP!$A$2:$O16223,7,FALSE)</f>
        <v>NO</v>
      </c>
      <c r="I140" s="108" t="str">
        <f>VLOOKUP(E140,VIP!$A$2:$O8188,8,FALSE)</f>
        <v>NO</v>
      </c>
      <c r="J140" s="108" t="str">
        <f>VLOOKUP(E140,VIP!$A$2:$O8138,8,FALSE)</f>
        <v>NO</v>
      </c>
      <c r="K140" s="108" t="str">
        <f>VLOOKUP(E140,VIP!$A$2:$O11712,6,0)</f>
        <v>SI</v>
      </c>
      <c r="L140" s="119" t="s">
        <v>2435</v>
      </c>
      <c r="M140" s="115" t="s">
        <v>2473</v>
      </c>
      <c r="N140" s="115" t="s">
        <v>2482</v>
      </c>
      <c r="O140" s="113" t="s">
        <v>2499</v>
      </c>
      <c r="P140" s="113"/>
      <c r="Q140" s="118" t="s">
        <v>2435</v>
      </c>
    </row>
    <row r="141" spans="1:17" ht="18" x14ac:dyDescent="0.25">
      <c r="A141" s="86" t="str">
        <f>VLOOKUP(E141,'LISTADO ATM'!$A$2:$C$894,3,0)</f>
        <v>DISTRITO NACIONAL</v>
      </c>
      <c r="B141" s="113" t="s">
        <v>2643</v>
      </c>
      <c r="C141" s="114">
        <v>44209.876388888886</v>
      </c>
      <c r="D141" s="113" t="s">
        <v>2190</v>
      </c>
      <c r="E141" s="109">
        <v>710</v>
      </c>
      <c r="F141" s="86" t="str">
        <f>VLOOKUP(E141,VIP!$A$2:$O11301,2,0)</f>
        <v>DRBR506</v>
      </c>
      <c r="G141" s="108" t="str">
        <f>VLOOKUP(E141,'LISTADO ATM'!$A$2:$B$893,2,0)</f>
        <v xml:space="preserve">ATM S/M Soberano </v>
      </c>
      <c r="H141" s="108" t="str">
        <f>VLOOKUP(E141,VIP!$A$2:$O16222,7,FALSE)</f>
        <v>Si</v>
      </c>
      <c r="I141" s="108" t="str">
        <f>VLOOKUP(E141,VIP!$A$2:$O8187,8,FALSE)</f>
        <v>Si</v>
      </c>
      <c r="J141" s="108" t="str">
        <f>VLOOKUP(E141,VIP!$A$2:$O8137,8,FALSE)</f>
        <v>Si</v>
      </c>
      <c r="K141" s="108" t="str">
        <f>VLOOKUP(E141,VIP!$A$2:$O11711,6,0)</f>
        <v>NO</v>
      </c>
      <c r="L141" s="119" t="s">
        <v>2254</v>
      </c>
      <c r="M141" s="115" t="s">
        <v>2473</v>
      </c>
      <c r="N141" s="115" t="s">
        <v>2482</v>
      </c>
      <c r="O141" s="113" t="s">
        <v>2499</v>
      </c>
      <c r="P141" s="113"/>
      <c r="Q141" s="118" t="s">
        <v>2254</v>
      </c>
    </row>
    <row r="142" spans="1:17" ht="18" x14ac:dyDescent="0.25">
      <c r="A142" s="86" t="str">
        <f>VLOOKUP(E142,'LISTADO ATM'!$A$2:$C$894,3,0)</f>
        <v>NORTE</v>
      </c>
      <c r="B142" s="113" t="s">
        <v>2642</v>
      </c>
      <c r="C142" s="114">
        <v>44209.878877314812</v>
      </c>
      <c r="D142" s="113" t="s">
        <v>2189</v>
      </c>
      <c r="E142" s="109">
        <v>775</v>
      </c>
      <c r="F142" s="86" t="str">
        <f>VLOOKUP(E142,VIP!$A$2:$O11300,2,0)</f>
        <v>DRBR450</v>
      </c>
      <c r="G142" s="108" t="str">
        <f>VLOOKUP(E142,'LISTADO ATM'!$A$2:$B$893,2,0)</f>
        <v xml:space="preserve">ATM S/M Lilo (Montecristi) </v>
      </c>
      <c r="H142" s="108" t="str">
        <f>VLOOKUP(E142,VIP!$A$2:$O16221,7,FALSE)</f>
        <v>Si</v>
      </c>
      <c r="I142" s="108" t="str">
        <f>VLOOKUP(E142,VIP!$A$2:$O8186,8,FALSE)</f>
        <v>Si</v>
      </c>
      <c r="J142" s="108" t="str">
        <f>VLOOKUP(E142,VIP!$A$2:$O8136,8,FALSE)</f>
        <v>Si</v>
      </c>
      <c r="K142" s="108" t="str">
        <f>VLOOKUP(E142,VIP!$A$2:$O11710,6,0)</f>
        <v>NO</v>
      </c>
      <c r="L142" s="119" t="s">
        <v>2228</v>
      </c>
      <c r="M142" s="115" t="s">
        <v>2473</v>
      </c>
      <c r="N142" s="115" t="s">
        <v>2482</v>
      </c>
      <c r="O142" s="113" t="s">
        <v>2485</v>
      </c>
      <c r="P142" s="113"/>
      <c r="Q142" s="118" t="s">
        <v>2228</v>
      </c>
    </row>
    <row r="143" spans="1:17" ht="18" x14ac:dyDescent="0.25">
      <c r="A143" s="86" t="str">
        <f>VLOOKUP(E143,'LISTADO ATM'!$A$2:$C$894,3,0)</f>
        <v>DISTRITO NACIONAL</v>
      </c>
      <c r="B143" s="113" t="s">
        <v>2641</v>
      </c>
      <c r="C143" s="114">
        <v>44209.903923611113</v>
      </c>
      <c r="D143" s="113" t="s">
        <v>2189</v>
      </c>
      <c r="E143" s="109">
        <v>896</v>
      </c>
      <c r="F143" s="86" t="str">
        <f>VLOOKUP(E143,VIP!$A$2:$O11299,2,0)</f>
        <v>DRBR896</v>
      </c>
      <c r="G143" s="108" t="str">
        <f>VLOOKUP(E143,'LISTADO ATM'!$A$2:$B$893,2,0)</f>
        <v xml:space="preserve">ATM Campamento Militar 16 de Agosto I </v>
      </c>
      <c r="H143" s="108" t="str">
        <f>VLOOKUP(E143,VIP!$A$2:$O16220,7,FALSE)</f>
        <v>Si</v>
      </c>
      <c r="I143" s="108" t="str">
        <f>VLOOKUP(E143,VIP!$A$2:$O8185,8,FALSE)</f>
        <v>Si</v>
      </c>
      <c r="J143" s="108" t="str">
        <f>VLOOKUP(E143,VIP!$A$2:$O8135,8,FALSE)</f>
        <v>Si</v>
      </c>
      <c r="K143" s="108" t="str">
        <f>VLOOKUP(E143,VIP!$A$2:$O11709,6,0)</f>
        <v>NO</v>
      </c>
      <c r="L143" s="119" t="s">
        <v>2254</v>
      </c>
      <c r="M143" s="115" t="s">
        <v>2473</v>
      </c>
      <c r="N143" s="115" t="s">
        <v>2482</v>
      </c>
      <c r="O143" s="113" t="s">
        <v>2485</v>
      </c>
      <c r="P143" s="113"/>
      <c r="Q143" s="118" t="s">
        <v>2254</v>
      </c>
    </row>
    <row r="144" spans="1:17" ht="18" x14ac:dyDescent="0.25">
      <c r="A144" s="86" t="str">
        <f>VLOOKUP(E144,'LISTADO ATM'!$A$2:$C$894,3,0)</f>
        <v>NORTE</v>
      </c>
      <c r="B144" s="113" t="s">
        <v>2640</v>
      </c>
      <c r="C144" s="114">
        <v>44209.905138888891</v>
      </c>
      <c r="D144" s="113" t="s">
        <v>2190</v>
      </c>
      <c r="E144" s="109">
        <v>76</v>
      </c>
      <c r="F144" s="86" t="str">
        <f>VLOOKUP(E144,VIP!$A$2:$O11298,2,0)</f>
        <v>DRBR076</v>
      </c>
      <c r="G144" s="108" t="str">
        <f>VLOOKUP(E144,'LISTADO ATM'!$A$2:$B$893,2,0)</f>
        <v xml:space="preserve">ATM Casa Nelson (Puerto Plata) </v>
      </c>
      <c r="H144" s="108" t="str">
        <f>VLOOKUP(E144,VIP!$A$2:$O16219,7,FALSE)</f>
        <v>Si</v>
      </c>
      <c r="I144" s="108" t="str">
        <f>VLOOKUP(E144,VIP!$A$2:$O8184,8,FALSE)</f>
        <v>Si</v>
      </c>
      <c r="J144" s="108" t="str">
        <f>VLOOKUP(E144,VIP!$A$2:$O8134,8,FALSE)</f>
        <v>Si</v>
      </c>
      <c r="K144" s="108" t="str">
        <f>VLOOKUP(E144,VIP!$A$2:$O11708,6,0)</f>
        <v>NO</v>
      </c>
      <c r="L144" s="119" t="s">
        <v>2228</v>
      </c>
      <c r="M144" s="115" t="s">
        <v>2473</v>
      </c>
      <c r="N144" s="115" t="s">
        <v>2482</v>
      </c>
      <c r="O144" s="113" t="s">
        <v>2499</v>
      </c>
      <c r="P144" s="113"/>
      <c r="Q144" s="118" t="s">
        <v>2228</v>
      </c>
    </row>
    <row r="145" spans="1:17" ht="18" x14ac:dyDescent="0.25">
      <c r="A145" s="86" t="str">
        <f>VLOOKUP(E145,'LISTADO ATM'!$A$2:$C$894,3,0)</f>
        <v>ESTE</v>
      </c>
      <c r="B145" s="113"/>
      <c r="C145" s="114"/>
      <c r="D145" s="113"/>
      <c r="E145" s="109">
        <v>159</v>
      </c>
      <c r="F145" s="86" t="str">
        <f>VLOOKUP(E145,VIP!$A$2:$O11278,2,0)</f>
        <v>DRBR159</v>
      </c>
      <c r="G145" s="108" t="str">
        <f>VLOOKUP(E145,'LISTADO ATM'!$A$2:$B$893,2,0)</f>
        <v xml:space="preserve">ATM Hotel Dreams Bayahibe I </v>
      </c>
      <c r="H145" s="108" t="str">
        <f>VLOOKUP(E145,VIP!$A$2:$O16199,7,FALSE)</f>
        <v>Si</v>
      </c>
      <c r="I145" s="108" t="str">
        <f>VLOOKUP(E145,VIP!$A$2:$O8164,8,FALSE)</f>
        <v>Si</v>
      </c>
      <c r="J145" s="108" t="str">
        <f>VLOOKUP(E145,VIP!$A$2:$O8114,8,FALSE)</f>
        <v>Si</v>
      </c>
      <c r="K145" s="108" t="str">
        <f>VLOOKUP(E145,VIP!$A$2:$O11688,6,0)</f>
        <v>NO</v>
      </c>
      <c r="L145" s="119" t="s">
        <v>2490</v>
      </c>
      <c r="M145" s="119" t="s">
        <v>2637</v>
      </c>
      <c r="N145" s="115"/>
      <c r="O145" s="113"/>
      <c r="P145" s="113"/>
      <c r="Q145" s="115"/>
    </row>
    <row r="146" spans="1:17" ht="18" x14ac:dyDescent="0.25">
      <c r="A146" s="86" t="str">
        <f>VLOOKUP(E146,'LISTADO ATM'!$A$2:$C$894,3,0)</f>
        <v>NORTE</v>
      </c>
      <c r="B146" s="113"/>
      <c r="C146" s="114"/>
      <c r="D146" s="113"/>
      <c r="E146" s="109">
        <v>853</v>
      </c>
      <c r="F146" s="86" t="str">
        <f>VLOOKUP(E146,VIP!$A$2:$O11279,2,0)</f>
        <v>DRBR853</v>
      </c>
      <c r="G146" s="108" t="str">
        <f>VLOOKUP(E146,'LISTADO ATM'!$A$2:$B$893,2,0)</f>
        <v xml:space="preserve">ATM Inversiones JF Group (Shell Canabacoa) </v>
      </c>
      <c r="H146" s="108" t="str">
        <f>VLOOKUP(E146,VIP!$A$2:$O16200,7,FALSE)</f>
        <v>Si</v>
      </c>
      <c r="I146" s="108" t="str">
        <f>VLOOKUP(E146,VIP!$A$2:$O8165,8,FALSE)</f>
        <v>Si</v>
      </c>
      <c r="J146" s="108" t="str">
        <f>VLOOKUP(E146,VIP!$A$2:$O8115,8,FALSE)</f>
        <v>Si</v>
      </c>
      <c r="K146" s="108" t="str">
        <f>VLOOKUP(E146,VIP!$A$2:$O11689,6,0)</f>
        <v>NO</v>
      </c>
      <c r="L146" s="119" t="s">
        <v>2490</v>
      </c>
      <c r="M146" s="119" t="s">
        <v>2637</v>
      </c>
      <c r="N146" s="115"/>
      <c r="O146" s="113"/>
      <c r="P146" s="113"/>
      <c r="Q146" s="115"/>
    </row>
    <row r="147" spans="1:17" ht="18" x14ac:dyDescent="0.25">
      <c r="A147" s="86" t="str">
        <f>VLOOKUP(E147,'LISTADO ATM'!$A$2:$C$894,3,0)</f>
        <v>DISTRITO NACIONAL</v>
      </c>
      <c r="B147" s="113"/>
      <c r="C147" s="114"/>
      <c r="D147" s="113"/>
      <c r="E147" s="109">
        <v>539</v>
      </c>
      <c r="F147" s="86" t="str">
        <f>VLOOKUP(E147,VIP!$A$2:$O11280,2,0)</f>
        <v>DRBR539</v>
      </c>
      <c r="G147" s="108" t="str">
        <f>VLOOKUP(E147,'LISTADO ATM'!$A$2:$B$893,2,0)</f>
        <v>ATM S/M La Cadena Los Proceres</v>
      </c>
      <c r="H147" s="108" t="str">
        <f>VLOOKUP(E147,VIP!$A$2:$O16201,7,FALSE)</f>
        <v>Si</v>
      </c>
      <c r="I147" s="108" t="str">
        <f>VLOOKUP(E147,VIP!$A$2:$O8166,8,FALSE)</f>
        <v>Si</v>
      </c>
      <c r="J147" s="108" t="str">
        <f>VLOOKUP(E147,VIP!$A$2:$O8116,8,FALSE)</f>
        <v>Si</v>
      </c>
      <c r="K147" s="108" t="str">
        <f>VLOOKUP(E147,VIP!$A$2:$O11690,6,0)</f>
        <v>NO</v>
      </c>
      <c r="L147" s="119" t="s">
        <v>2490</v>
      </c>
      <c r="M147" s="119" t="s">
        <v>2637</v>
      </c>
      <c r="N147" s="115"/>
      <c r="O147" s="113"/>
      <c r="P147" s="113"/>
      <c r="Q147" s="115"/>
    </row>
    <row r="148" spans="1:17" ht="18" x14ac:dyDescent="0.25">
      <c r="A148" s="86" t="str">
        <f>VLOOKUP(E148,'LISTADO ATM'!$A$2:$C$894,3,0)</f>
        <v>DISTRITO NACIONAL</v>
      </c>
      <c r="B148" s="113"/>
      <c r="C148" s="114"/>
      <c r="D148" s="113"/>
      <c r="E148" s="109">
        <v>557</v>
      </c>
      <c r="F148" s="86" t="str">
        <f>VLOOKUP(E148,VIP!$A$2:$O11281,2,0)</f>
        <v>DRBR022</v>
      </c>
      <c r="G148" s="108" t="str">
        <f>VLOOKUP(E148,'LISTADO ATM'!$A$2:$B$893,2,0)</f>
        <v xml:space="preserve">ATM Multicentro La Sirena Ave. Mella </v>
      </c>
      <c r="H148" s="108" t="str">
        <f>VLOOKUP(E148,VIP!$A$2:$O16202,7,FALSE)</f>
        <v>Si</v>
      </c>
      <c r="I148" s="108" t="str">
        <f>VLOOKUP(E148,VIP!$A$2:$O8167,8,FALSE)</f>
        <v>Si</v>
      </c>
      <c r="J148" s="108" t="str">
        <f>VLOOKUP(E148,VIP!$A$2:$O8117,8,FALSE)</f>
        <v>Si</v>
      </c>
      <c r="K148" s="108" t="str">
        <f>VLOOKUP(E148,VIP!$A$2:$O11691,6,0)</f>
        <v>SI</v>
      </c>
      <c r="L148" s="119" t="s">
        <v>2490</v>
      </c>
      <c r="M148" s="119" t="s">
        <v>2637</v>
      </c>
      <c r="N148" s="115"/>
      <c r="O148" s="113"/>
      <c r="P148" s="113"/>
      <c r="Q148" s="115"/>
    </row>
    <row r="149" spans="1:17" ht="18" x14ac:dyDescent="0.25">
      <c r="A149" s="86" t="str">
        <f>VLOOKUP(E149,'LISTADO ATM'!$A$2:$C$894,3,0)</f>
        <v>DISTRITO NACIONAL</v>
      </c>
      <c r="B149" s="113"/>
      <c r="C149" s="114"/>
      <c r="D149" s="113"/>
      <c r="E149" s="109">
        <v>896</v>
      </c>
      <c r="F149" s="86" t="str">
        <f>VLOOKUP(E149,VIP!$A$2:$O11282,2,0)</f>
        <v>DRBR896</v>
      </c>
      <c r="G149" s="108" t="str">
        <f>VLOOKUP(E149,'LISTADO ATM'!$A$2:$B$893,2,0)</f>
        <v xml:space="preserve">ATM Campamento Militar 16 de Agosto I </v>
      </c>
      <c r="H149" s="108" t="str">
        <f>VLOOKUP(E149,VIP!$A$2:$O16203,7,FALSE)</f>
        <v>Si</v>
      </c>
      <c r="I149" s="108" t="str">
        <f>VLOOKUP(E149,VIP!$A$2:$O8168,8,FALSE)</f>
        <v>Si</v>
      </c>
      <c r="J149" s="108" t="str">
        <f>VLOOKUP(E149,VIP!$A$2:$O8118,8,FALSE)</f>
        <v>Si</v>
      </c>
      <c r="K149" s="108" t="str">
        <f>VLOOKUP(E149,VIP!$A$2:$O11692,6,0)</f>
        <v>NO</v>
      </c>
      <c r="L149" s="119" t="s">
        <v>2476</v>
      </c>
      <c r="M149" s="119" t="s">
        <v>2637</v>
      </c>
      <c r="N149" s="115"/>
      <c r="O149" s="113"/>
      <c r="P149" s="113"/>
      <c r="Q149" s="115"/>
    </row>
    <row r="150" spans="1:17" ht="18" x14ac:dyDescent="0.25">
      <c r="A150" s="86" t="str">
        <f>VLOOKUP(E150,'LISTADO ATM'!$A$2:$C$894,3,0)</f>
        <v>DISTRITO NACIONAL</v>
      </c>
      <c r="B150" s="113"/>
      <c r="C150" s="114"/>
      <c r="D150" s="113"/>
      <c r="E150" s="109">
        <v>20</v>
      </c>
      <c r="F150" s="86" t="str">
        <f>VLOOKUP(E150,VIP!$A$2:$O11283,2,0)</f>
        <v>DRBR049</v>
      </c>
      <c r="G150" s="108" t="str">
        <f>VLOOKUP(E150,'LISTADO ATM'!$A$2:$B$893,2,0)</f>
        <v>ATM S/M Aprezio Las Palmas</v>
      </c>
      <c r="H150" s="108" t="str">
        <f>VLOOKUP(E150,VIP!$A$2:$O16204,7,FALSE)</f>
        <v>Si</v>
      </c>
      <c r="I150" s="108" t="str">
        <f>VLOOKUP(E150,VIP!$A$2:$O8169,8,FALSE)</f>
        <v>Si</v>
      </c>
      <c r="J150" s="108" t="str">
        <f>VLOOKUP(E150,VIP!$A$2:$O8119,8,FALSE)</f>
        <v>Si</v>
      </c>
      <c r="K150" s="108" t="str">
        <f>VLOOKUP(E150,VIP!$A$2:$O11693,6,0)</f>
        <v>NO</v>
      </c>
      <c r="L150" s="119" t="s">
        <v>2476</v>
      </c>
      <c r="M150" s="119" t="s">
        <v>2637</v>
      </c>
      <c r="N150" s="115"/>
      <c r="O150" s="113"/>
      <c r="P150" s="113"/>
      <c r="Q150" s="115"/>
    </row>
    <row r="151" spans="1:17" ht="18" x14ac:dyDescent="0.25">
      <c r="A151" s="86" t="str">
        <f>VLOOKUP(E151,'LISTADO ATM'!$A$2:$C$894,3,0)</f>
        <v>DISTRITO NACIONAL</v>
      </c>
      <c r="B151" s="113"/>
      <c r="C151" s="114"/>
      <c r="D151" s="113"/>
      <c r="E151" s="109">
        <v>281</v>
      </c>
      <c r="F151" s="86" t="str">
        <f>VLOOKUP(E151,VIP!$A$2:$O11284,2,0)</f>
        <v>DRBR737</v>
      </c>
      <c r="G151" s="108" t="str">
        <f>VLOOKUP(E151,'LISTADO ATM'!$A$2:$B$893,2,0)</f>
        <v xml:space="preserve">ATM S/M Pola Independencia </v>
      </c>
      <c r="H151" s="108" t="str">
        <f>VLOOKUP(E151,VIP!$A$2:$O16205,7,FALSE)</f>
        <v>Si</v>
      </c>
      <c r="I151" s="108" t="str">
        <f>VLOOKUP(E151,VIP!$A$2:$O8170,8,FALSE)</f>
        <v>Si</v>
      </c>
      <c r="J151" s="108" t="str">
        <f>VLOOKUP(E151,VIP!$A$2:$O8120,8,FALSE)</f>
        <v>Si</v>
      </c>
      <c r="K151" s="108" t="str">
        <f>VLOOKUP(E151,VIP!$A$2:$O11694,6,0)</f>
        <v>NO</v>
      </c>
      <c r="L151" s="119" t="s">
        <v>2476</v>
      </c>
      <c r="M151" s="119" t="s">
        <v>2637</v>
      </c>
      <c r="N151" s="115"/>
      <c r="O151" s="113"/>
      <c r="P151" s="113"/>
      <c r="Q151" s="115"/>
    </row>
    <row r="152" spans="1:17" ht="18" x14ac:dyDescent="0.25">
      <c r="A152" s="86" t="str">
        <f>VLOOKUP(E152,'LISTADO ATM'!$A$2:$C$894,3,0)</f>
        <v>DISTRITO NACIONAL</v>
      </c>
      <c r="B152" s="113"/>
      <c r="C152" s="114"/>
      <c r="D152" s="113"/>
      <c r="E152" s="109">
        <v>31</v>
      </c>
      <c r="F152" s="86" t="str">
        <f>VLOOKUP(E152,VIP!$A$2:$O11285,2,0)</f>
        <v>DRBR031</v>
      </c>
      <c r="G152" s="108" t="str">
        <f>VLOOKUP(E152,'LISTADO ATM'!$A$2:$B$893,2,0)</f>
        <v xml:space="preserve">ATM Oficina San Martín I </v>
      </c>
      <c r="H152" s="108" t="str">
        <f>VLOOKUP(E152,VIP!$A$2:$O16206,7,FALSE)</f>
        <v>Si</v>
      </c>
      <c r="I152" s="108" t="str">
        <f>VLOOKUP(E152,VIP!$A$2:$O8171,8,FALSE)</f>
        <v>Si</v>
      </c>
      <c r="J152" s="108" t="str">
        <f>VLOOKUP(E152,VIP!$A$2:$O8121,8,FALSE)</f>
        <v>Si</v>
      </c>
      <c r="K152" s="108" t="str">
        <f>VLOOKUP(E152,VIP!$A$2:$O11695,6,0)</f>
        <v>NO</v>
      </c>
      <c r="L152" s="119" t="s">
        <v>2476</v>
      </c>
      <c r="M152" s="119" t="s">
        <v>2637</v>
      </c>
      <c r="N152" s="115"/>
      <c r="O152" s="113"/>
      <c r="P152" s="113"/>
      <c r="Q152" s="115"/>
    </row>
    <row r="153" spans="1:17" ht="18" x14ac:dyDescent="0.25">
      <c r="A153" s="86" t="str">
        <f>VLOOKUP(E153,'LISTADO ATM'!$A$2:$C$894,3,0)</f>
        <v>DISTRITO NACIONAL</v>
      </c>
      <c r="B153" s="113"/>
      <c r="C153" s="114"/>
      <c r="D153" s="113"/>
      <c r="E153" s="109">
        <v>298</v>
      </c>
      <c r="F153" s="86" t="str">
        <f>VLOOKUP(E153,VIP!$A$2:$O11286,2,0)</f>
        <v>DRBR298</v>
      </c>
      <c r="G153" s="108" t="str">
        <f>VLOOKUP(E153,'LISTADO ATM'!$A$2:$B$893,2,0)</f>
        <v xml:space="preserve">ATM S/M Aprezio Engombe </v>
      </c>
      <c r="H153" s="108" t="str">
        <f>VLOOKUP(E153,VIP!$A$2:$O16207,7,FALSE)</f>
        <v>Si</v>
      </c>
      <c r="I153" s="108" t="str">
        <f>VLOOKUP(E153,VIP!$A$2:$O8172,8,FALSE)</f>
        <v>Si</v>
      </c>
      <c r="J153" s="108" t="str">
        <f>VLOOKUP(E153,VIP!$A$2:$O8122,8,FALSE)</f>
        <v>Si</v>
      </c>
      <c r="K153" s="108" t="str">
        <f>VLOOKUP(E153,VIP!$A$2:$O11696,6,0)</f>
        <v>NO</v>
      </c>
      <c r="L153" s="119" t="s">
        <v>2490</v>
      </c>
      <c r="M153" s="119" t="s">
        <v>2637</v>
      </c>
      <c r="N153" s="115"/>
      <c r="O153" s="113"/>
      <c r="P153" s="113"/>
      <c r="Q153" s="115"/>
    </row>
    <row r="154" spans="1:17" ht="18" x14ac:dyDescent="0.25">
      <c r="A154" s="86" t="str">
        <f>VLOOKUP(E154,'LISTADO ATM'!$A$2:$C$894,3,0)</f>
        <v>NORTE</v>
      </c>
      <c r="B154" s="113"/>
      <c r="C154" s="114"/>
      <c r="D154" s="113"/>
      <c r="E154" s="109">
        <v>888</v>
      </c>
      <c r="F154" s="86" t="str">
        <f>VLOOKUP(E154,VIP!$A$2:$O11287,2,0)</f>
        <v>DRBR888</v>
      </c>
      <c r="G154" s="108" t="str">
        <f>VLOOKUP(E154,'LISTADO ATM'!$A$2:$B$893,2,0)</f>
        <v>ATM Oficina galeria 56 II (SFM)</v>
      </c>
      <c r="H154" s="108" t="str">
        <f>VLOOKUP(E154,VIP!$A$2:$O16208,7,FALSE)</f>
        <v>Si</v>
      </c>
      <c r="I154" s="108" t="str">
        <f>VLOOKUP(E154,VIP!$A$2:$O8173,8,FALSE)</f>
        <v>Si</v>
      </c>
      <c r="J154" s="108" t="str">
        <f>VLOOKUP(E154,VIP!$A$2:$O8123,8,FALSE)</f>
        <v>Si</v>
      </c>
      <c r="K154" s="108" t="str">
        <f>VLOOKUP(E154,VIP!$A$2:$O11697,6,0)</f>
        <v>SI</v>
      </c>
      <c r="L154" s="119" t="s">
        <v>2476</v>
      </c>
      <c r="M154" s="119" t="s">
        <v>2637</v>
      </c>
      <c r="N154" s="115"/>
      <c r="O154" s="113"/>
      <c r="P154" s="113"/>
      <c r="Q154" s="115"/>
    </row>
    <row r="155" spans="1:17" ht="18" x14ac:dyDescent="0.25">
      <c r="A155" s="86" t="str">
        <f>VLOOKUP(E155,'LISTADO ATM'!$A$2:$C$894,3,0)</f>
        <v>DISTRITO NACIONAL</v>
      </c>
      <c r="B155" s="113"/>
      <c r="C155" s="114"/>
      <c r="D155" s="113"/>
      <c r="E155" s="109">
        <v>900</v>
      </c>
      <c r="F155" s="86" t="str">
        <f>VLOOKUP(E155,VIP!$A$2:$O11288,2,0)</f>
        <v>DRBR900</v>
      </c>
      <c r="G155" s="108" t="str">
        <f>VLOOKUP(E155,'LISTADO ATM'!$A$2:$B$893,2,0)</f>
        <v xml:space="preserve">ATM UNP Merca Santo Domingo </v>
      </c>
      <c r="H155" s="108" t="str">
        <f>VLOOKUP(E155,VIP!$A$2:$O16209,7,FALSE)</f>
        <v>Si</v>
      </c>
      <c r="I155" s="108" t="str">
        <f>VLOOKUP(E155,VIP!$A$2:$O8174,8,FALSE)</f>
        <v>Si</v>
      </c>
      <c r="J155" s="108" t="str">
        <f>VLOOKUP(E155,VIP!$A$2:$O8124,8,FALSE)</f>
        <v>Si</v>
      </c>
      <c r="K155" s="108" t="str">
        <f>VLOOKUP(E155,VIP!$A$2:$O11698,6,0)</f>
        <v>NO</v>
      </c>
      <c r="L155" s="119" t="s">
        <v>2476</v>
      </c>
      <c r="M155" s="119" t="s">
        <v>2637</v>
      </c>
      <c r="N155" s="115"/>
      <c r="O155" s="113"/>
      <c r="P155" s="113"/>
      <c r="Q155" s="115"/>
    </row>
    <row r="156" spans="1:17" ht="18" x14ac:dyDescent="0.25">
      <c r="A156" s="86" t="str">
        <f>VLOOKUP(E156,'LISTADO ATM'!$A$2:$C$894,3,0)</f>
        <v>DISTRITO NACIONAL</v>
      </c>
      <c r="B156" s="113"/>
      <c r="C156" s="114"/>
      <c r="D156" s="113"/>
      <c r="E156" s="109">
        <v>407</v>
      </c>
      <c r="F156" s="86" t="str">
        <f>VLOOKUP(E156,VIP!$A$2:$O11289,2,0)</f>
        <v>DRBR407</v>
      </c>
      <c r="G156" s="108" t="str">
        <f>VLOOKUP(E156,'LISTADO ATM'!$A$2:$B$893,2,0)</f>
        <v xml:space="preserve">ATM Multicentro La Sirena Villa Mella </v>
      </c>
      <c r="H156" s="108" t="str">
        <f>VLOOKUP(E156,VIP!$A$2:$O16210,7,FALSE)</f>
        <v>Si</v>
      </c>
      <c r="I156" s="108" t="str">
        <f>VLOOKUP(E156,VIP!$A$2:$O8175,8,FALSE)</f>
        <v>Si</v>
      </c>
      <c r="J156" s="108" t="str">
        <f>VLOOKUP(E156,VIP!$A$2:$O8125,8,FALSE)</f>
        <v>Si</v>
      </c>
      <c r="K156" s="108" t="str">
        <f>VLOOKUP(E156,VIP!$A$2:$O11699,6,0)</f>
        <v>NO</v>
      </c>
      <c r="L156" s="119" t="s">
        <v>2476</v>
      </c>
      <c r="M156" s="119" t="s">
        <v>2637</v>
      </c>
      <c r="N156" s="115"/>
      <c r="O156" s="113"/>
      <c r="P156" s="113"/>
      <c r="Q156" s="115"/>
    </row>
    <row r="157" spans="1:17" ht="18" x14ac:dyDescent="0.25">
      <c r="A157" s="86" t="str">
        <f>VLOOKUP(E157,'LISTADO ATM'!$A$2:$C$894,3,0)</f>
        <v>NORTE</v>
      </c>
      <c r="B157" s="113"/>
      <c r="C157" s="114"/>
      <c r="D157" s="113"/>
      <c r="E157" s="109">
        <v>760</v>
      </c>
      <c r="F157" s="86" t="str">
        <f>VLOOKUP(E157,VIP!$A$2:$O11290,2,0)</f>
        <v>DRBR760</v>
      </c>
      <c r="G157" s="108" t="str">
        <f>VLOOKUP(E157,'LISTADO ATM'!$A$2:$B$893,2,0)</f>
        <v xml:space="preserve">ATM UNP Cruce Guayacanes (Mao) </v>
      </c>
      <c r="H157" s="108" t="str">
        <f>VLOOKUP(E157,VIP!$A$2:$O16211,7,FALSE)</f>
        <v>Si</v>
      </c>
      <c r="I157" s="108" t="str">
        <f>VLOOKUP(E157,VIP!$A$2:$O8176,8,FALSE)</f>
        <v>Si</v>
      </c>
      <c r="J157" s="108" t="str">
        <f>VLOOKUP(E157,VIP!$A$2:$O8126,8,FALSE)</f>
        <v>Si</v>
      </c>
      <c r="K157" s="108" t="str">
        <f>VLOOKUP(E157,VIP!$A$2:$O11700,6,0)</f>
        <v>NO</v>
      </c>
      <c r="L157" s="119" t="s">
        <v>2476</v>
      </c>
      <c r="M157" s="119" t="s">
        <v>2637</v>
      </c>
      <c r="N157" s="115"/>
      <c r="O157" s="113"/>
      <c r="P157" s="113"/>
      <c r="Q157" s="115"/>
    </row>
    <row r="158" spans="1:17" ht="18" x14ac:dyDescent="0.25">
      <c r="A158" s="86" t="str">
        <f>VLOOKUP(E158,'LISTADO ATM'!$A$2:$C$894,3,0)</f>
        <v>NORTE</v>
      </c>
      <c r="B158" s="113"/>
      <c r="C158" s="114"/>
      <c r="D158" s="113"/>
      <c r="E158" s="109">
        <v>774</v>
      </c>
      <c r="F158" s="86" t="str">
        <f>VLOOKUP(E158,VIP!$A$2:$O11291,2,0)</f>
        <v>DRBR061</v>
      </c>
      <c r="G158" s="108" t="str">
        <f>VLOOKUP(E158,'LISTADO ATM'!$A$2:$B$893,2,0)</f>
        <v xml:space="preserve">ATM Oficina Montecristi </v>
      </c>
      <c r="H158" s="108" t="str">
        <f>VLOOKUP(E158,VIP!$A$2:$O16212,7,FALSE)</f>
        <v>Si</v>
      </c>
      <c r="I158" s="108" t="str">
        <f>VLOOKUP(E158,VIP!$A$2:$O8177,8,FALSE)</f>
        <v>Si</v>
      </c>
      <c r="J158" s="108" t="str">
        <f>VLOOKUP(E158,VIP!$A$2:$O8127,8,FALSE)</f>
        <v>Si</v>
      </c>
      <c r="K158" s="108" t="str">
        <f>VLOOKUP(E158,VIP!$A$2:$O11701,6,0)</f>
        <v>NO</v>
      </c>
      <c r="L158" s="119" t="s">
        <v>2476</v>
      </c>
      <c r="M158" s="119" t="s">
        <v>2637</v>
      </c>
      <c r="N158" s="115"/>
      <c r="O158" s="113"/>
      <c r="P158" s="113"/>
      <c r="Q158" s="115"/>
    </row>
    <row r="159" spans="1:17" ht="18" x14ac:dyDescent="0.25">
      <c r="A159" s="86" t="str">
        <f>VLOOKUP(E159,'LISTADO ATM'!$A$2:$C$894,3,0)</f>
        <v>DISTRITO NACIONAL</v>
      </c>
      <c r="B159" s="113"/>
      <c r="C159" s="114"/>
      <c r="D159" s="113"/>
      <c r="E159" s="109">
        <v>906</v>
      </c>
      <c r="F159" s="86" t="str">
        <f>VLOOKUP(E159,VIP!$A$2:$O11292,2,0)</f>
        <v>DRBR906</v>
      </c>
      <c r="G159" s="108" t="str">
        <f>VLOOKUP(E159,'LISTADO ATM'!$A$2:$B$893,2,0)</f>
        <v xml:space="preserve">ATM MESCYT  </v>
      </c>
      <c r="H159" s="108" t="str">
        <f>VLOOKUP(E159,VIP!$A$2:$O16213,7,FALSE)</f>
        <v>Si</v>
      </c>
      <c r="I159" s="108" t="str">
        <f>VLOOKUP(E159,VIP!$A$2:$O8178,8,FALSE)</f>
        <v>Si</v>
      </c>
      <c r="J159" s="108" t="str">
        <f>VLOOKUP(E159,VIP!$A$2:$O8128,8,FALSE)</f>
        <v>Si</v>
      </c>
      <c r="K159" s="108" t="str">
        <f>VLOOKUP(E159,VIP!$A$2:$O11702,6,0)</f>
        <v>NO</v>
      </c>
      <c r="L159" s="119" t="s">
        <v>2636</v>
      </c>
      <c r="M159" s="119" t="s">
        <v>2637</v>
      </c>
      <c r="N159" s="115"/>
      <c r="O159" s="113"/>
      <c r="P159" s="113"/>
      <c r="Q159" s="115"/>
    </row>
    <row r="160" spans="1:17" ht="18" x14ac:dyDescent="0.25">
      <c r="A160" s="86" t="str">
        <f>VLOOKUP(E160,'LISTADO ATM'!$A$2:$C$894,3,0)</f>
        <v>DISTRITO NACIONAL</v>
      </c>
      <c r="B160" s="113"/>
      <c r="C160" s="114"/>
      <c r="D160" s="113"/>
      <c r="E160" s="109">
        <v>980</v>
      </c>
      <c r="F160" s="86" t="str">
        <f>VLOOKUP(E160,VIP!$A$2:$O11293,2,0)</f>
        <v>DRBR980</v>
      </c>
      <c r="G160" s="108" t="str">
        <f>VLOOKUP(E160,'LISTADO ATM'!$A$2:$B$893,2,0)</f>
        <v xml:space="preserve">ATM Oficina Bella Vista Mall II </v>
      </c>
      <c r="H160" s="108" t="str">
        <f>VLOOKUP(E160,VIP!$A$2:$O16214,7,FALSE)</f>
        <v>Si</v>
      </c>
      <c r="I160" s="108" t="str">
        <f>VLOOKUP(E160,VIP!$A$2:$O8179,8,FALSE)</f>
        <v>Si</v>
      </c>
      <c r="J160" s="108" t="str">
        <f>VLOOKUP(E160,VIP!$A$2:$O8129,8,FALSE)</f>
        <v>Si</v>
      </c>
      <c r="K160" s="108" t="str">
        <f>VLOOKUP(E160,VIP!$A$2:$O11703,6,0)</f>
        <v>NO</v>
      </c>
      <c r="L160" s="119" t="s">
        <v>2476</v>
      </c>
      <c r="M160" s="119" t="s">
        <v>2637</v>
      </c>
      <c r="N160" s="115"/>
      <c r="O160" s="113"/>
      <c r="P160" s="113"/>
      <c r="Q160" s="115"/>
    </row>
    <row r="161" spans="1:17" ht="18" x14ac:dyDescent="0.25">
      <c r="A161" s="86" t="str">
        <f>VLOOKUP(E161,'LISTADO ATM'!$A$2:$C$894,3,0)</f>
        <v>NORTE</v>
      </c>
      <c r="B161" s="113"/>
      <c r="C161" s="114"/>
      <c r="D161" s="113"/>
      <c r="E161" s="109">
        <v>277</v>
      </c>
      <c r="F161" s="86" t="str">
        <f>VLOOKUP(E161,VIP!$A$2:$O11294,2,0)</f>
        <v>DRBR277</v>
      </c>
      <c r="G161" s="108" t="str">
        <f>VLOOKUP(E161,'LISTADO ATM'!$A$2:$B$893,2,0)</f>
        <v xml:space="preserve">ATM Oficina Duarte (Santiago) </v>
      </c>
      <c r="H161" s="108" t="str">
        <f>VLOOKUP(E161,VIP!$A$2:$O16215,7,FALSE)</f>
        <v>Si</v>
      </c>
      <c r="I161" s="108" t="str">
        <f>VLOOKUP(E161,VIP!$A$2:$O8180,8,FALSE)</f>
        <v>Si</v>
      </c>
      <c r="J161" s="108" t="str">
        <f>VLOOKUP(E161,VIP!$A$2:$O8130,8,FALSE)</f>
        <v>Si</v>
      </c>
      <c r="K161" s="108" t="str">
        <f>VLOOKUP(E161,VIP!$A$2:$O11704,6,0)</f>
        <v>NO</v>
      </c>
      <c r="L161" s="119" t="s">
        <v>2476</v>
      </c>
      <c r="M161" s="119" t="s">
        <v>2637</v>
      </c>
      <c r="N161" s="115"/>
      <c r="O161" s="113"/>
      <c r="P161" s="113"/>
      <c r="Q161" s="115"/>
    </row>
    <row r="162" spans="1:17" ht="18" x14ac:dyDescent="0.25">
      <c r="A162" s="86" t="str">
        <f>VLOOKUP(E162,'LISTADO ATM'!$A$2:$C$894,3,0)</f>
        <v>DISTRITO NACIONAL</v>
      </c>
      <c r="B162" s="113"/>
      <c r="C162" s="114"/>
      <c r="D162" s="113"/>
      <c r="E162" s="109">
        <v>586</v>
      </c>
      <c r="F162" s="86" t="str">
        <f>VLOOKUP(E162,VIP!$A$2:$O11295,2,0)</f>
        <v>DRBR01Q</v>
      </c>
      <c r="G162" s="108" t="str">
        <f>VLOOKUP(E162,'LISTADO ATM'!$A$2:$B$893,2,0)</f>
        <v xml:space="preserve">ATM Palacio de Justicia D.N. </v>
      </c>
      <c r="H162" s="108" t="str">
        <f>VLOOKUP(E162,VIP!$A$2:$O16216,7,FALSE)</f>
        <v>Si</v>
      </c>
      <c r="I162" s="108" t="str">
        <f>VLOOKUP(E162,VIP!$A$2:$O8181,8,FALSE)</f>
        <v>Si</v>
      </c>
      <c r="J162" s="108" t="str">
        <f>VLOOKUP(E162,VIP!$A$2:$O8131,8,FALSE)</f>
        <v>Si</v>
      </c>
      <c r="K162" s="108" t="str">
        <f>VLOOKUP(E162,VIP!$A$2:$O11705,6,0)</f>
        <v>NO</v>
      </c>
      <c r="L162" s="119" t="s">
        <v>2476</v>
      </c>
      <c r="M162" s="119" t="s">
        <v>2637</v>
      </c>
      <c r="N162" s="115"/>
      <c r="O162" s="113"/>
      <c r="P162" s="113"/>
      <c r="Q162" s="115"/>
    </row>
    <row r="163" spans="1:17" ht="18" x14ac:dyDescent="0.25">
      <c r="A163" s="86" t="str">
        <f>VLOOKUP(E163,'LISTADO ATM'!$A$2:$C$894,3,0)</f>
        <v>NORTE</v>
      </c>
      <c r="B163" s="113"/>
      <c r="C163" s="114"/>
      <c r="D163" s="113"/>
      <c r="E163" s="109">
        <v>649</v>
      </c>
      <c r="F163" s="86" t="str">
        <f>VLOOKUP(E163,VIP!$A$2:$O11296,2,0)</f>
        <v>DRBR649</v>
      </c>
      <c r="G163" s="108" t="str">
        <f>VLOOKUP(E163,'LISTADO ATM'!$A$2:$B$893,2,0)</f>
        <v xml:space="preserve">ATM Oficina Galería 56 (San Francisco de Macorís) </v>
      </c>
      <c r="H163" s="108" t="str">
        <f>VLOOKUP(E163,VIP!$A$2:$O16217,7,FALSE)</f>
        <v>Si</v>
      </c>
      <c r="I163" s="108" t="str">
        <f>VLOOKUP(E163,VIP!$A$2:$O8182,8,FALSE)</f>
        <v>Si</v>
      </c>
      <c r="J163" s="108" t="str">
        <f>VLOOKUP(E163,VIP!$A$2:$O8132,8,FALSE)</f>
        <v>Si</v>
      </c>
      <c r="K163" s="108" t="str">
        <f>VLOOKUP(E163,VIP!$A$2:$O11706,6,0)</f>
        <v>SI</v>
      </c>
      <c r="L163" s="119" t="s">
        <v>2476</v>
      </c>
      <c r="M163" s="119" t="s">
        <v>2637</v>
      </c>
      <c r="N163" s="115"/>
      <c r="O163" s="113"/>
      <c r="P163" s="113"/>
      <c r="Q163" s="115"/>
    </row>
    <row r="164" spans="1:17" ht="18" x14ac:dyDescent="0.25">
      <c r="A164" s="86" t="str">
        <f>VLOOKUP(E164,'LISTADO ATM'!$A$2:$C$894,3,0)</f>
        <v>ESTE</v>
      </c>
      <c r="B164" s="113"/>
      <c r="C164" s="114"/>
      <c r="D164" s="113"/>
      <c r="E164" s="109">
        <v>651</v>
      </c>
      <c r="F164" s="86" t="str">
        <f>VLOOKUP(E164,VIP!$A$2:$O11297,2,0)</f>
        <v>DRBR651</v>
      </c>
      <c r="G164" s="108" t="str">
        <f>VLOOKUP(E164,'LISTADO ATM'!$A$2:$B$893,2,0)</f>
        <v>ATM Eco Petroleo Romana</v>
      </c>
      <c r="H164" s="108" t="str">
        <f>VLOOKUP(E164,VIP!$A$2:$O16218,7,FALSE)</f>
        <v>Si</v>
      </c>
      <c r="I164" s="108" t="str">
        <f>VLOOKUP(E164,VIP!$A$2:$O8183,8,FALSE)</f>
        <v>Si</v>
      </c>
      <c r="J164" s="108" t="str">
        <f>VLOOKUP(E164,VIP!$A$2:$O8133,8,FALSE)</f>
        <v>Si</v>
      </c>
      <c r="K164" s="108" t="str">
        <f>VLOOKUP(E164,VIP!$A$2:$O11707,6,0)</f>
        <v>NO</v>
      </c>
      <c r="L164" s="119" t="s">
        <v>2476</v>
      </c>
      <c r="M164" s="119" t="s">
        <v>2637</v>
      </c>
      <c r="N164" s="115"/>
      <c r="O164" s="113"/>
      <c r="P164" s="113"/>
      <c r="Q164" s="115"/>
    </row>
  </sheetData>
  <autoFilter ref="A4:Q33">
    <sortState ref="A5:Q164">
      <sortCondition ref="C4:C3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5:B1048576 B1:B4 B37:B128">
    <cfRule type="duplicateValues" dxfId="512" priority="305705"/>
  </conditionalFormatting>
  <conditionalFormatting sqref="B165:B1048576 B37:B128">
    <cfRule type="duplicateValues" dxfId="511" priority="305709"/>
  </conditionalFormatting>
  <conditionalFormatting sqref="B165:B1048576 B1:B4 B37:B128">
    <cfRule type="duplicateValues" dxfId="510" priority="305712"/>
    <cfRule type="duplicateValues" dxfId="509" priority="305713"/>
    <cfRule type="duplicateValues" dxfId="508" priority="305714"/>
  </conditionalFormatting>
  <conditionalFormatting sqref="B165:B1048576 B1:B4 B37:B128">
    <cfRule type="duplicateValues" dxfId="507" priority="305724"/>
    <cfRule type="duplicateValues" dxfId="506" priority="305725"/>
  </conditionalFormatting>
  <conditionalFormatting sqref="B165:B1048576 B37:B128">
    <cfRule type="duplicateValues" dxfId="505" priority="305732"/>
    <cfRule type="duplicateValues" dxfId="504" priority="305733"/>
    <cfRule type="duplicateValues" dxfId="503" priority="305734"/>
  </conditionalFormatting>
  <conditionalFormatting sqref="E165:E1048576 E1:E4 E37:E115">
    <cfRule type="duplicateValues" dxfId="502" priority="308295"/>
  </conditionalFormatting>
  <conditionalFormatting sqref="E165:E1048576 E1:E4 E37:E115">
    <cfRule type="duplicateValues" dxfId="501" priority="308300"/>
    <cfRule type="duplicateValues" dxfId="500" priority="308301"/>
  </conditionalFormatting>
  <conditionalFormatting sqref="E165:E1048576 E37:E115">
    <cfRule type="duplicateValues" dxfId="499" priority="308310"/>
    <cfRule type="duplicateValues" dxfId="498" priority="308311"/>
  </conditionalFormatting>
  <conditionalFormatting sqref="E165:E1048576 E37:E115">
    <cfRule type="duplicateValues" dxfId="497" priority="308320"/>
  </conditionalFormatting>
  <conditionalFormatting sqref="E165:E1048576 E1:E4 E37:E115">
    <cfRule type="duplicateValues" dxfId="496" priority="308325"/>
    <cfRule type="duplicateValues" dxfId="495" priority="308326"/>
    <cfRule type="duplicateValues" dxfId="494" priority="308327"/>
  </conditionalFormatting>
  <conditionalFormatting sqref="E165:E1048576 E37:E115">
    <cfRule type="duplicateValues" dxfId="493" priority="308340"/>
    <cfRule type="duplicateValues" dxfId="492" priority="308341"/>
    <cfRule type="duplicateValues" dxfId="491" priority="308342"/>
  </conditionalFormatting>
  <conditionalFormatting sqref="B31:B33">
    <cfRule type="duplicateValues" dxfId="490" priority="318"/>
  </conditionalFormatting>
  <conditionalFormatting sqref="B31:B33">
    <cfRule type="duplicateValues" dxfId="489" priority="317"/>
  </conditionalFormatting>
  <conditionalFormatting sqref="B31:B33">
    <cfRule type="duplicateValues" dxfId="488" priority="314"/>
    <cfRule type="duplicateValues" dxfId="487" priority="315"/>
    <cfRule type="duplicateValues" dxfId="486" priority="316"/>
  </conditionalFormatting>
  <conditionalFormatting sqref="B31:B33">
    <cfRule type="duplicateValues" dxfId="485" priority="312"/>
    <cfRule type="duplicateValues" dxfId="484" priority="313"/>
  </conditionalFormatting>
  <conditionalFormatting sqref="B31:B33">
    <cfRule type="duplicateValues" dxfId="483" priority="309"/>
    <cfRule type="duplicateValues" dxfId="482" priority="310"/>
    <cfRule type="duplicateValues" dxfId="481" priority="311"/>
  </conditionalFormatting>
  <conditionalFormatting sqref="E31:E33">
    <cfRule type="duplicateValues" dxfId="480" priority="308"/>
  </conditionalFormatting>
  <conditionalFormatting sqref="E31:E33">
    <cfRule type="duplicateValues" dxfId="479" priority="306"/>
    <cfRule type="duplicateValues" dxfId="478" priority="307"/>
  </conditionalFormatting>
  <conditionalFormatting sqref="E31:E33">
    <cfRule type="duplicateValues" dxfId="477" priority="304"/>
    <cfRule type="duplicateValues" dxfId="476" priority="305"/>
  </conditionalFormatting>
  <conditionalFormatting sqref="E31:E33">
    <cfRule type="duplicateValues" dxfId="475" priority="303"/>
  </conditionalFormatting>
  <conditionalFormatting sqref="E31:E33">
    <cfRule type="duplicateValues" dxfId="474" priority="300"/>
    <cfRule type="duplicateValues" dxfId="473" priority="301"/>
    <cfRule type="duplicateValues" dxfId="472" priority="302"/>
  </conditionalFormatting>
  <conditionalFormatting sqref="E31:E33">
    <cfRule type="duplicateValues" dxfId="471" priority="297"/>
    <cfRule type="duplicateValues" dxfId="470" priority="298"/>
    <cfRule type="duplicateValues" dxfId="469" priority="299"/>
  </conditionalFormatting>
  <conditionalFormatting sqref="E31:E33">
    <cfRule type="duplicateValues" dxfId="468" priority="296"/>
  </conditionalFormatting>
  <conditionalFormatting sqref="E31:E33">
    <cfRule type="duplicateValues" dxfId="467" priority="295"/>
  </conditionalFormatting>
  <conditionalFormatting sqref="E31:E33">
    <cfRule type="duplicateValues" dxfId="466" priority="294"/>
  </conditionalFormatting>
  <conditionalFormatting sqref="E31:E33">
    <cfRule type="duplicateValues" dxfId="465" priority="292"/>
    <cfRule type="duplicateValues" dxfId="464" priority="293"/>
  </conditionalFormatting>
  <conditionalFormatting sqref="E31:E33">
    <cfRule type="duplicateValues" dxfId="463" priority="291"/>
  </conditionalFormatting>
  <conditionalFormatting sqref="E31:E33">
    <cfRule type="duplicateValues" dxfId="462" priority="290"/>
  </conditionalFormatting>
  <conditionalFormatting sqref="E31:E33">
    <cfRule type="duplicateValues" dxfId="461" priority="289"/>
  </conditionalFormatting>
  <conditionalFormatting sqref="B31:B33">
    <cfRule type="duplicateValues" dxfId="460" priority="288"/>
  </conditionalFormatting>
  <conditionalFormatting sqref="E31:E33">
    <cfRule type="duplicateValues" dxfId="459" priority="287"/>
  </conditionalFormatting>
  <conditionalFormatting sqref="B31:B33">
    <cfRule type="duplicateValues" dxfId="458" priority="286"/>
  </conditionalFormatting>
  <conditionalFormatting sqref="B31:B33">
    <cfRule type="duplicateValues" dxfId="457" priority="283"/>
    <cfRule type="duplicateValues" dxfId="456" priority="284"/>
    <cfRule type="duplicateValues" dxfId="455" priority="285"/>
  </conditionalFormatting>
  <conditionalFormatting sqref="B31:B33">
    <cfRule type="duplicateValues" dxfId="454" priority="281"/>
    <cfRule type="duplicateValues" dxfId="453" priority="282"/>
  </conditionalFormatting>
  <conditionalFormatting sqref="E31:E33">
    <cfRule type="duplicateValues" dxfId="452" priority="280"/>
  </conditionalFormatting>
  <conditionalFormatting sqref="E31:E33">
    <cfRule type="duplicateValues" dxfId="451" priority="277"/>
    <cfRule type="duplicateValues" dxfId="450" priority="278"/>
    <cfRule type="duplicateValues" dxfId="449" priority="279"/>
  </conditionalFormatting>
  <conditionalFormatting sqref="E31:E33">
    <cfRule type="duplicateValues" dxfId="448" priority="276"/>
  </conditionalFormatting>
  <conditionalFormatting sqref="E31:E33">
    <cfRule type="duplicateValues" dxfId="447" priority="275"/>
  </conditionalFormatting>
  <conditionalFormatting sqref="B31:B33">
    <cfRule type="duplicateValues" dxfId="446" priority="274"/>
  </conditionalFormatting>
  <conditionalFormatting sqref="B34:B35">
    <cfRule type="duplicateValues" dxfId="445" priority="273"/>
  </conditionalFormatting>
  <conditionalFormatting sqref="B34:B35">
    <cfRule type="duplicateValues" dxfId="444" priority="272"/>
  </conditionalFormatting>
  <conditionalFormatting sqref="B34:B35">
    <cfRule type="duplicateValues" dxfId="443" priority="269"/>
    <cfRule type="duplicateValues" dxfId="442" priority="270"/>
    <cfRule type="duplicateValues" dxfId="441" priority="271"/>
  </conditionalFormatting>
  <conditionalFormatting sqref="B34:B35">
    <cfRule type="duplicateValues" dxfId="440" priority="267"/>
    <cfRule type="duplicateValues" dxfId="439" priority="268"/>
  </conditionalFormatting>
  <conditionalFormatting sqref="B34:B35">
    <cfRule type="duplicateValues" dxfId="438" priority="264"/>
    <cfRule type="duplicateValues" dxfId="437" priority="265"/>
    <cfRule type="duplicateValues" dxfId="436" priority="266"/>
  </conditionalFormatting>
  <conditionalFormatting sqref="E34:E35">
    <cfRule type="duplicateValues" dxfId="435" priority="263"/>
  </conditionalFormatting>
  <conditionalFormatting sqref="E34:E35">
    <cfRule type="duplicateValues" dxfId="434" priority="261"/>
    <cfRule type="duplicateValues" dxfId="433" priority="262"/>
  </conditionalFormatting>
  <conditionalFormatting sqref="E34:E35">
    <cfRule type="duplicateValues" dxfId="432" priority="259"/>
    <cfRule type="duplicateValues" dxfId="431" priority="260"/>
  </conditionalFormatting>
  <conditionalFormatting sqref="E34:E35">
    <cfRule type="duplicateValues" dxfId="430" priority="258"/>
  </conditionalFormatting>
  <conditionalFormatting sqref="E34:E35">
    <cfRule type="duplicateValues" dxfId="429" priority="255"/>
    <cfRule type="duplicateValues" dxfId="428" priority="256"/>
    <cfRule type="duplicateValues" dxfId="427" priority="257"/>
  </conditionalFormatting>
  <conditionalFormatting sqref="E34:E35">
    <cfRule type="duplicateValues" dxfId="426" priority="252"/>
    <cfRule type="duplicateValues" dxfId="425" priority="253"/>
    <cfRule type="duplicateValues" dxfId="424" priority="254"/>
  </conditionalFormatting>
  <conditionalFormatting sqref="E34:E35">
    <cfRule type="duplicateValues" dxfId="423" priority="251"/>
  </conditionalFormatting>
  <conditionalFormatting sqref="E34:E35">
    <cfRule type="duplicateValues" dxfId="422" priority="250"/>
  </conditionalFormatting>
  <conditionalFormatting sqref="E34:E35">
    <cfRule type="duplicateValues" dxfId="421" priority="249"/>
  </conditionalFormatting>
  <conditionalFormatting sqref="E34:E35">
    <cfRule type="duplicateValues" dxfId="420" priority="247"/>
    <cfRule type="duplicateValues" dxfId="419" priority="248"/>
  </conditionalFormatting>
  <conditionalFormatting sqref="E34:E35">
    <cfRule type="duplicateValues" dxfId="418" priority="246"/>
  </conditionalFormatting>
  <conditionalFormatting sqref="E34:E35">
    <cfRule type="duplicateValues" dxfId="417" priority="245"/>
  </conditionalFormatting>
  <conditionalFormatting sqref="E34:E35">
    <cfRule type="duplicateValues" dxfId="416" priority="244"/>
  </conditionalFormatting>
  <conditionalFormatting sqref="B34:B35">
    <cfRule type="duplicateValues" dxfId="415" priority="243"/>
  </conditionalFormatting>
  <conditionalFormatting sqref="E34:E35">
    <cfRule type="duplicateValues" dxfId="414" priority="242"/>
  </conditionalFormatting>
  <conditionalFormatting sqref="B34:B35">
    <cfRule type="duplicateValues" dxfId="413" priority="241"/>
  </conditionalFormatting>
  <conditionalFormatting sqref="B34:B35">
    <cfRule type="duplicateValues" dxfId="412" priority="238"/>
    <cfRule type="duplicateValues" dxfId="411" priority="239"/>
    <cfRule type="duplicateValues" dxfId="410" priority="240"/>
  </conditionalFormatting>
  <conditionalFormatting sqref="B34:B35">
    <cfRule type="duplicateValues" dxfId="409" priority="236"/>
    <cfRule type="duplicateValues" dxfId="408" priority="237"/>
  </conditionalFormatting>
  <conditionalFormatting sqref="E34:E35">
    <cfRule type="duplicateValues" dxfId="407" priority="235"/>
  </conditionalFormatting>
  <conditionalFormatting sqref="E34:E35">
    <cfRule type="duplicateValues" dxfId="406" priority="232"/>
    <cfRule type="duplicateValues" dxfId="405" priority="233"/>
    <cfRule type="duplicateValues" dxfId="404" priority="234"/>
  </conditionalFormatting>
  <conditionalFormatting sqref="E34:E35">
    <cfRule type="duplicateValues" dxfId="403" priority="231"/>
  </conditionalFormatting>
  <conditionalFormatting sqref="E34:E35">
    <cfRule type="duplicateValues" dxfId="402" priority="230"/>
  </conditionalFormatting>
  <conditionalFormatting sqref="B34:B35">
    <cfRule type="duplicateValues" dxfId="401" priority="229"/>
  </conditionalFormatting>
  <conditionalFormatting sqref="E57">
    <cfRule type="duplicateValues" dxfId="400" priority="169"/>
  </conditionalFormatting>
  <conditionalFormatting sqref="E57">
    <cfRule type="duplicateValues" dxfId="399" priority="171"/>
  </conditionalFormatting>
  <conditionalFormatting sqref="E57">
    <cfRule type="duplicateValues" dxfId="398" priority="172"/>
  </conditionalFormatting>
  <conditionalFormatting sqref="E57">
    <cfRule type="duplicateValues" dxfId="397" priority="173"/>
    <cfRule type="duplicateValues" dxfId="396" priority="174"/>
    <cfRule type="duplicateValues" dxfId="395" priority="175"/>
  </conditionalFormatting>
  <conditionalFormatting sqref="E57">
    <cfRule type="duplicateValues" dxfId="394" priority="176"/>
  </conditionalFormatting>
  <conditionalFormatting sqref="E57">
    <cfRule type="duplicateValues" dxfId="393" priority="177"/>
    <cfRule type="duplicateValues" dxfId="392" priority="178"/>
    <cfRule type="duplicateValues" dxfId="391" priority="179"/>
  </conditionalFormatting>
  <conditionalFormatting sqref="B5:B30">
    <cfRule type="duplicateValues" dxfId="390" priority="312157"/>
  </conditionalFormatting>
  <conditionalFormatting sqref="B5:B30">
    <cfRule type="duplicateValues" dxfId="389" priority="312158"/>
    <cfRule type="duplicateValues" dxfId="388" priority="312159"/>
    <cfRule type="duplicateValues" dxfId="387" priority="312160"/>
  </conditionalFormatting>
  <conditionalFormatting sqref="B5:B30">
    <cfRule type="duplicateValues" dxfId="386" priority="312161"/>
    <cfRule type="duplicateValues" dxfId="385" priority="312162"/>
  </conditionalFormatting>
  <conditionalFormatting sqref="E5:E30">
    <cfRule type="duplicateValues" dxfId="384" priority="312163"/>
  </conditionalFormatting>
  <conditionalFormatting sqref="E5:E30">
    <cfRule type="duplicateValues" dxfId="383" priority="312164"/>
    <cfRule type="duplicateValues" dxfId="382" priority="312165"/>
  </conditionalFormatting>
  <conditionalFormatting sqref="E5:E30">
    <cfRule type="duplicateValues" dxfId="381" priority="312166"/>
    <cfRule type="duplicateValues" dxfId="380" priority="312167"/>
    <cfRule type="duplicateValues" dxfId="379" priority="312168"/>
  </conditionalFormatting>
  <conditionalFormatting sqref="E57:E68">
    <cfRule type="duplicateValues" dxfId="378" priority="313327"/>
  </conditionalFormatting>
  <conditionalFormatting sqref="E58:E68">
    <cfRule type="duplicateValues" dxfId="377" priority="313328"/>
    <cfRule type="duplicateValues" dxfId="376" priority="313329"/>
    <cfRule type="duplicateValues" dxfId="375" priority="313330"/>
  </conditionalFormatting>
  <conditionalFormatting sqref="E58:E68">
    <cfRule type="duplicateValues" dxfId="374" priority="313331"/>
  </conditionalFormatting>
  <conditionalFormatting sqref="B100:B103">
    <cfRule type="duplicateValues" dxfId="373" priority="145"/>
  </conditionalFormatting>
  <conditionalFormatting sqref="B100:B103">
    <cfRule type="duplicateValues" dxfId="372" priority="142"/>
    <cfRule type="duplicateValues" dxfId="371" priority="143"/>
    <cfRule type="duplicateValues" dxfId="370" priority="144"/>
  </conditionalFormatting>
  <conditionalFormatting sqref="B100:B103">
    <cfRule type="duplicateValues" dxfId="369" priority="140"/>
    <cfRule type="duplicateValues" dxfId="368" priority="141"/>
  </conditionalFormatting>
  <conditionalFormatting sqref="B104:B105">
    <cfRule type="duplicateValues" dxfId="367" priority="139"/>
  </conditionalFormatting>
  <conditionalFormatting sqref="B104:B105">
    <cfRule type="duplicateValues" dxfId="366" priority="136"/>
    <cfRule type="duplicateValues" dxfId="365" priority="137"/>
    <cfRule type="duplicateValues" dxfId="364" priority="138"/>
  </conditionalFormatting>
  <conditionalFormatting sqref="B104:B105">
    <cfRule type="duplicateValues" dxfId="363" priority="134"/>
    <cfRule type="duplicateValues" dxfId="362" priority="135"/>
  </conditionalFormatting>
  <conditionalFormatting sqref="E104:E105">
    <cfRule type="duplicateValues" dxfId="361" priority="133"/>
  </conditionalFormatting>
  <conditionalFormatting sqref="E104:E105">
    <cfRule type="duplicateValues" dxfId="360" priority="130"/>
    <cfRule type="duplicateValues" dxfId="359" priority="131"/>
    <cfRule type="duplicateValues" dxfId="358" priority="132"/>
  </conditionalFormatting>
  <conditionalFormatting sqref="E104:E105">
    <cfRule type="duplicateValues" dxfId="357" priority="128"/>
    <cfRule type="duplicateValues" dxfId="356" priority="129"/>
  </conditionalFormatting>
  <conditionalFormatting sqref="B106:B115">
    <cfRule type="duplicateValues" dxfId="355" priority="127"/>
  </conditionalFormatting>
  <conditionalFormatting sqref="B106:B115">
    <cfRule type="duplicateValues" dxfId="354" priority="124"/>
    <cfRule type="duplicateValues" dxfId="353" priority="125"/>
    <cfRule type="duplicateValues" dxfId="352" priority="126"/>
  </conditionalFormatting>
  <conditionalFormatting sqref="B106:B115">
    <cfRule type="duplicateValues" dxfId="351" priority="122"/>
    <cfRule type="duplicateValues" dxfId="350" priority="123"/>
  </conditionalFormatting>
  <conditionalFormatting sqref="E106:E115">
    <cfRule type="duplicateValues" dxfId="349" priority="121"/>
  </conditionalFormatting>
  <conditionalFormatting sqref="E106:E115">
    <cfRule type="duplicateValues" dxfId="348" priority="118"/>
    <cfRule type="duplicateValues" dxfId="347" priority="119"/>
    <cfRule type="duplicateValues" dxfId="346" priority="120"/>
  </conditionalFormatting>
  <conditionalFormatting sqref="E106:E115">
    <cfRule type="duplicateValues" dxfId="345" priority="116"/>
    <cfRule type="duplicateValues" dxfId="344" priority="117"/>
  </conditionalFormatting>
  <conditionalFormatting sqref="E104">
    <cfRule type="duplicateValues" dxfId="343" priority="115"/>
  </conditionalFormatting>
  <conditionalFormatting sqref="E104">
    <cfRule type="duplicateValues" dxfId="342" priority="112"/>
    <cfRule type="duplicateValues" dxfId="341" priority="113"/>
    <cfRule type="duplicateValues" dxfId="340" priority="114"/>
  </conditionalFormatting>
  <conditionalFormatting sqref="E104">
    <cfRule type="duplicateValues" dxfId="339" priority="110"/>
    <cfRule type="duplicateValues" dxfId="338" priority="111"/>
  </conditionalFormatting>
  <conditionalFormatting sqref="E104:E107">
    <cfRule type="duplicateValues" dxfId="337" priority="109"/>
  </conditionalFormatting>
  <conditionalFormatting sqref="E104:E107">
    <cfRule type="duplicateValues" dxfId="336" priority="106"/>
    <cfRule type="duplicateValues" dxfId="335" priority="107"/>
    <cfRule type="duplicateValues" dxfId="334" priority="108"/>
  </conditionalFormatting>
  <conditionalFormatting sqref="E104:E107">
    <cfRule type="duplicateValues" dxfId="333" priority="104"/>
    <cfRule type="duplicateValues" dxfId="332" priority="105"/>
  </conditionalFormatting>
  <conditionalFormatting sqref="E116">
    <cfRule type="duplicateValues" dxfId="331" priority="89"/>
  </conditionalFormatting>
  <conditionalFormatting sqref="E116:E123 E125:E128">
    <cfRule type="duplicateValues" dxfId="330" priority="90"/>
  </conditionalFormatting>
  <conditionalFormatting sqref="E116">
    <cfRule type="duplicateValues" dxfId="329" priority="91"/>
  </conditionalFormatting>
  <conditionalFormatting sqref="E116">
    <cfRule type="duplicateValues" dxfId="328" priority="92"/>
  </conditionalFormatting>
  <conditionalFormatting sqref="E116">
    <cfRule type="duplicateValues" dxfId="327" priority="93"/>
    <cfRule type="duplicateValues" dxfId="326" priority="94"/>
    <cfRule type="duplicateValues" dxfId="325" priority="95"/>
  </conditionalFormatting>
  <conditionalFormatting sqref="E116">
    <cfRule type="duplicateValues" dxfId="324" priority="96"/>
  </conditionalFormatting>
  <conditionalFormatting sqref="E116">
    <cfRule type="duplicateValues" dxfId="323" priority="97"/>
    <cfRule type="duplicateValues" dxfId="322" priority="98"/>
    <cfRule type="duplicateValues" dxfId="321" priority="99"/>
  </conditionalFormatting>
  <conditionalFormatting sqref="E124">
    <cfRule type="duplicateValues" dxfId="320" priority="84"/>
  </conditionalFormatting>
  <conditionalFormatting sqref="E124">
    <cfRule type="duplicateValues" dxfId="319" priority="85"/>
    <cfRule type="duplicateValues" dxfId="318" priority="86"/>
    <cfRule type="duplicateValues" dxfId="317" priority="87"/>
  </conditionalFormatting>
  <conditionalFormatting sqref="E124">
    <cfRule type="duplicateValues" dxfId="316" priority="88"/>
  </conditionalFormatting>
  <conditionalFormatting sqref="E117:E123 E125:E128">
    <cfRule type="duplicateValues" dxfId="315" priority="100"/>
    <cfRule type="duplicateValues" dxfId="314" priority="101"/>
    <cfRule type="duplicateValues" dxfId="313" priority="102"/>
  </conditionalFormatting>
  <conditionalFormatting sqref="E117:E123 E125:E128">
    <cfRule type="duplicateValues" dxfId="312" priority="103"/>
  </conditionalFormatting>
  <conditionalFormatting sqref="B116:B128">
    <cfRule type="duplicateValues" dxfId="311" priority="83"/>
  </conditionalFormatting>
  <conditionalFormatting sqref="B116:B128">
    <cfRule type="duplicateValues" dxfId="310" priority="80"/>
    <cfRule type="duplicateValues" dxfId="309" priority="81"/>
    <cfRule type="duplicateValues" dxfId="308" priority="82"/>
  </conditionalFormatting>
  <conditionalFormatting sqref="B116:B128">
    <cfRule type="duplicateValues" dxfId="307" priority="78"/>
    <cfRule type="duplicateValues" dxfId="306" priority="79"/>
  </conditionalFormatting>
  <conditionalFormatting sqref="B88:B99">
    <cfRule type="duplicateValues" dxfId="305" priority="313514"/>
  </conditionalFormatting>
  <conditionalFormatting sqref="B88:B99">
    <cfRule type="duplicateValues" dxfId="304" priority="313516"/>
    <cfRule type="duplicateValues" dxfId="303" priority="313517"/>
    <cfRule type="duplicateValues" dxfId="302" priority="313518"/>
  </conditionalFormatting>
  <conditionalFormatting sqref="B88:B99">
    <cfRule type="duplicateValues" dxfId="301" priority="313522"/>
    <cfRule type="duplicateValues" dxfId="300" priority="313523"/>
  </conditionalFormatting>
  <conditionalFormatting sqref="E1:E134 E165:E1048576">
    <cfRule type="duplicateValues" dxfId="299" priority="43"/>
  </conditionalFormatting>
  <conditionalFormatting sqref="B36:B68">
    <cfRule type="duplicateValues" dxfId="298" priority="313592"/>
  </conditionalFormatting>
  <conditionalFormatting sqref="B36:B68">
    <cfRule type="duplicateValues" dxfId="297" priority="313594"/>
    <cfRule type="duplicateValues" dxfId="296" priority="313595"/>
    <cfRule type="duplicateValues" dxfId="295" priority="313596"/>
  </conditionalFormatting>
  <conditionalFormatting sqref="B36:B68">
    <cfRule type="duplicateValues" dxfId="294" priority="313600"/>
    <cfRule type="duplicateValues" dxfId="293" priority="313601"/>
  </conditionalFormatting>
  <conditionalFormatting sqref="E35:E68">
    <cfRule type="duplicateValues" dxfId="292" priority="313604"/>
  </conditionalFormatting>
  <conditionalFormatting sqref="E35:E68">
    <cfRule type="duplicateValues" dxfId="291" priority="313606"/>
    <cfRule type="duplicateValues" dxfId="290" priority="313607"/>
  </conditionalFormatting>
  <conditionalFormatting sqref="E35:E68">
    <cfRule type="duplicateValues" dxfId="289" priority="313610"/>
    <cfRule type="duplicateValues" dxfId="288" priority="313611"/>
    <cfRule type="duplicateValues" dxfId="287" priority="313612"/>
  </conditionalFormatting>
  <conditionalFormatting sqref="B69:B87">
    <cfRule type="duplicateValues" dxfId="286" priority="313669"/>
  </conditionalFormatting>
  <conditionalFormatting sqref="B69:B87">
    <cfRule type="duplicateValues" dxfId="285" priority="313671"/>
    <cfRule type="duplicateValues" dxfId="284" priority="313672"/>
    <cfRule type="duplicateValues" dxfId="283" priority="313673"/>
  </conditionalFormatting>
  <conditionalFormatting sqref="B69:B87">
    <cfRule type="duplicateValues" dxfId="282" priority="313677"/>
    <cfRule type="duplicateValues" dxfId="281" priority="313678"/>
  </conditionalFormatting>
  <conditionalFormatting sqref="E69:E103">
    <cfRule type="duplicateValues" dxfId="280" priority="313686"/>
  </conditionalFormatting>
  <conditionalFormatting sqref="E69:E103">
    <cfRule type="duplicateValues" dxfId="279" priority="313688"/>
    <cfRule type="duplicateValues" dxfId="278" priority="313689"/>
    <cfRule type="duplicateValues" dxfId="277" priority="313690"/>
  </conditionalFormatting>
  <conditionalFormatting sqref="E69:E103">
    <cfRule type="duplicateValues" dxfId="276" priority="313694"/>
    <cfRule type="duplicateValues" dxfId="275" priority="313695"/>
  </conditionalFormatting>
  <conditionalFormatting sqref="B129:B154">
    <cfRule type="duplicateValues" dxfId="274" priority="313730"/>
  </conditionalFormatting>
  <conditionalFormatting sqref="B129:B154">
    <cfRule type="duplicateValues" dxfId="273" priority="313732"/>
    <cfRule type="duplicateValues" dxfId="272" priority="313733"/>
    <cfRule type="duplicateValues" dxfId="271" priority="313734"/>
  </conditionalFormatting>
  <conditionalFormatting sqref="B129:B154">
    <cfRule type="duplicateValues" dxfId="270" priority="313735"/>
    <cfRule type="duplicateValues" dxfId="269" priority="313736"/>
  </conditionalFormatting>
  <conditionalFormatting sqref="E129:E134">
    <cfRule type="duplicateValues" dxfId="268" priority="313740"/>
  </conditionalFormatting>
  <conditionalFormatting sqref="E129:E134">
    <cfRule type="duplicateValues" dxfId="267" priority="313741"/>
    <cfRule type="duplicateValues" dxfId="266" priority="313742"/>
  </conditionalFormatting>
  <conditionalFormatting sqref="E129:E134">
    <cfRule type="duplicateValues" dxfId="265" priority="313746"/>
    <cfRule type="duplicateValues" dxfId="264" priority="313747"/>
    <cfRule type="duplicateValues" dxfId="263" priority="313748"/>
  </conditionalFormatting>
  <conditionalFormatting sqref="B155:B164">
    <cfRule type="duplicateValues" dxfId="262" priority="7"/>
  </conditionalFormatting>
  <conditionalFormatting sqref="B155:B164">
    <cfRule type="duplicateValues" dxfId="261" priority="4"/>
    <cfRule type="duplicateValues" dxfId="260" priority="5"/>
    <cfRule type="duplicateValues" dxfId="259" priority="6"/>
  </conditionalFormatting>
  <conditionalFormatting sqref="B155:B164">
    <cfRule type="duplicateValues" dxfId="258" priority="2"/>
    <cfRule type="duplicateValues" dxfId="257" priority="3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="80" zoomScaleNormal="80" workbookViewId="0">
      <selection activeCell="F46" sqref="F46"/>
    </sheetView>
  </sheetViews>
  <sheetFormatPr baseColWidth="10" defaultColWidth="52.7109375" defaultRowHeight="15" x14ac:dyDescent="0.25"/>
  <cols>
    <col min="1" max="1" width="25.7109375" style="88" bestFit="1" customWidth="1"/>
    <col min="2" max="2" width="24.5703125" style="88" bestFit="1" customWidth="1"/>
    <col min="3" max="3" width="53.5703125" style="88" bestFit="1" customWidth="1"/>
    <col min="4" max="4" width="39.28515625" style="88" bestFit="1" customWidth="1"/>
    <col min="5" max="5" width="12.42578125" style="88" bestFit="1" customWidth="1"/>
    <col min="6" max="16384" width="52.7109375" style="88"/>
  </cols>
  <sheetData>
    <row r="1" spans="1:5" ht="25.5" x14ac:dyDescent="0.25">
      <c r="A1" s="139" t="s">
        <v>2479</v>
      </c>
      <c r="B1" s="140"/>
      <c r="C1" s="140"/>
      <c r="D1" s="140"/>
      <c r="E1" s="141"/>
    </row>
    <row r="2" spans="1:5" ht="18.75" thickBot="1" x14ac:dyDescent="0.3">
      <c r="A2" s="89"/>
      <c r="B2" s="121"/>
      <c r="C2" s="90"/>
      <c r="D2" s="91"/>
      <c r="E2" s="92"/>
    </row>
    <row r="3" spans="1:5" ht="18.75" thickBot="1" x14ac:dyDescent="0.3">
      <c r="A3" s="93" t="s">
        <v>2423</v>
      </c>
      <c r="B3" s="120" t="s">
        <v>2638</v>
      </c>
      <c r="C3" s="94"/>
      <c r="D3" s="95"/>
      <c r="E3" s="96"/>
    </row>
    <row r="4" spans="1:5" ht="18.75" thickBot="1" x14ac:dyDescent="0.3">
      <c r="A4" s="93" t="s">
        <v>2424</v>
      </c>
      <c r="B4" s="120" t="s">
        <v>2639</v>
      </c>
      <c r="C4" s="94"/>
      <c r="D4" s="95"/>
      <c r="E4" s="96"/>
    </row>
    <row r="5" spans="1:5" ht="18.75" thickBot="1" x14ac:dyDescent="0.3">
      <c r="A5" s="97"/>
      <c r="B5" s="122"/>
      <c r="C5" s="98"/>
      <c r="D5" s="99"/>
      <c r="E5" s="100"/>
    </row>
    <row r="6" spans="1:5" ht="18.75" thickBot="1" x14ac:dyDescent="0.3">
      <c r="A6" s="142" t="s">
        <v>2425</v>
      </c>
      <c r="B6" s="143"/>
      <c r="C6" s="143"/>
      <c r="D6" s="143"/>
      <c r="E6" s="144"/>
    </row>
    <row r="7" spans="1:5" ht="18" x14ac:dyDescent="0.25">
      <c r="A7" s="101" t="s">
        <v>15</v>
      </c>
      <c r="B7" s="101" t="s">
        <v>2426</v>
      </c>
      <c r="C7" s="102" t="s">
        <v>46</v>
      </c>
      <c r="D7" s="102" t="s">
        <v>2433</v>
      </c>
      <c r="E7" s="102" t="s">
        <v>2427</v>
      </c>
    </row>
    <row r="8" spans="1:5" ht="18" x14ac:dyDescent="0.25">
      <c r="A8" s="109" t="str">
        <f>VLOOKUP(B8,'[1]LISTADO ATM'!$A$2:$C$817,3,0)</f>
        <v>NORTE</v>
      </c>
      <c r="B8" s="109">
        <v>749</v>
      </c>
      <c r="C8" s="109" t="str">
        <f>VLOOKUP(B8,'[1]LISTADO ATM'!$A$2:$B$816,2,0)</f>
        <v xml:space="preserve">ATM Oficina Yaque </v>
      </c>
      <c r="D8" s="110" t="s">
        <v>2489</v>
      </c>
      <c r="E8" s="78">
        <v>335761739</v>
      </c>
    </row>
    <row r="9" spans="1:5" ht="18" x14ac:dyDescent="0.25">
      <c r="A9" s="109" t="str">
        <f>VLOOKUP(B9,'[1]LISTADO ATM'!$A$2:$C$817,3,0)</f>
        <v>DISTRITO NACIONAL</v>
      </c>
      <c r="B9" s="109">
        <v>578</v>
      </c>
      <c r="C9" s="109" t="str">
        <f>VLOOKUP(B9,'[1]LISTADO ATM'!$A$2:$B$816,2,0)</f>
        <v xml:space="preserve">ATM Procuraduría General de la República </v>
      </c>
      <c r="D9" s="110" t="s">
        <v>2489</v>
      </c>
      <c r="E9" s="78">
        <v>335760499</v>
      </c>
    </row>
    <row r="10" spans="1:5" ht="18" x14ac:dyDescent="0.25">
      <c r="A10" s="109" t="str">
        <f>VLOOKUP(B10,'[1]LISTADO ATM'!$A$2:$C$817,3,0)</f>
        <v>ESTE</v>
      </c>
      <c r="B10" s="109">
        <v>117</v>
      </c>
      <c r="C10" s="109" t="str">
        <f>VLOOKUP(B10,'[1]LISTADO ATM'!$A$2:$B$816,2,0)</f>
        <v xml:space="preserve">ATM Oficina El Seybo </v>
      </c>
      <c r="D10" s="110" t="s">
        <v>2489</v>
      </c>
      <c r="E10" s="78">
        <v>335762253</v>
      </c>
    </row>
    <row r="11" spans="1:5" ht="18" x14ac:dyDescent="0.25">
      <c r="A11" s="109" t="str">
        <f>VLOOKUP(B11,'[1]LISTADO ATM'!$A$2:$C$817,3,0)</f>
        <v>DISTRITO NACIONAL</v>
      </c>
      <c r="B11" s="109">
        <v>815</v>
      </c>
      <c r="C11" s="109" t="str">
        <f>VLOOKUP(B11,'[1]LISTADO ATM'!$A$2:$B$816,2,0)</f>
        <v xml:space="preserve">ATM Oficina Atalaya del Mar </v>
      </c>
      <c r="D11" s="110" t="s">
        <v>2489</v>
      </c>
      <c r="E11" s="78">
        <v>335760525</v>
      </c>
    </row>
    <row r="12" spans="1:5" ht="18" x14ac:dyDescent="0.25">
      <c r="A12" s="109" t="str">
        <f>VLOOKUP(B12,'[1]LISTADO ATM'!$A$2:$C$817,3,0)</f>
        <v>DISTRITO NACIONAL</v>
      </c>
      <c r="B12" s="109">
        <v>224</v>
      </c>
      <c r="C12" s="109" t="str">
        <f>VLOOKUP(B12,'[1]LISTADO ATM'!$A$2:$B$816,2,0)</f>
        <v xml:space="preserve">ATM S/M Nacional El Millón (Núñez de Cáceres) </v>
      </c>
      <c r="D12" s="110" t="s">
        <v>2489</v>
      </c>
      <c r="E12" s="78">
        <v>335762246</v>
      </c>
    </row>
    <row r="13" spans="1:5" ht="18" x14ac:dyDescent="0.25">
      <c r="A13" s="109" t="str">
        <f>VLOOKUP(B13,'[1]LISTADO ATM'!$A$2:$C$817,3,0)</f>
        <v>SUR</v>
      </c>
      <c r="B13" s="109">
        <v>403</v>
      </c>
      <c r="C13" s="109" t="str">
        <f>VLOOKUP(B13,'[1]LISTADO ATM'!$A$2:$B$816,2,0)</f>
        <v xml:space="preserve">ATM Oficina Vicente Noble </v>
      </c>
      <c r="D13" s="110" t="s">
        <v>2489</v>
      </c>
      <c r="E13" s="78">
        <v>335761723</v>
      </c>
    </row>
    <row r="14" spans="1:5" ht="18" x14ac:dyDescent="0.25">
      <c r="A14" s="109" t="str">
        <f>VLOOKUP(B14,'[1]LISTADO ATM'!$A$2:$C$817,3,0)</f>
        <v>SUR</v>
      </c>
      <c r="B14" s="109">
        <v>45</v>
      </c>
      <c r="C14" s="109" t="str">
        <f>VLOOKUP(B14,'[1]LISTADO ATM'!$A$2:$B$816,2,0)</f>
        <v xml:space="preserve">ATM Oficina Tamayo </v>
      </c>
      <c r="D14" s="110" t="s">
        <v>2489</v>
      </c>
      <c r="E14" s="78">
        <v>335761607</v>
      </c>
    </row>
    <row r="15" spans="1:5" ht="18" x14ac:dyDescent="0.25">
      <c r="A15" s="109" t="str">
        <f>VLOOKUP(B15,'[1]LISTADO ATM'!$A$2:$C$817,3,0)</f>
        <v>NORTE</v>
      </c>
      <c r="B15" s="109">
        <v>350</v>
      </c>
      <c r="C15" s="109" t="str">
        <f>VLOOKUP(B15,'[1]LISTADO ATM'!$A$2:$B$816,2,0)</f>
        <v xml:space="preserve">ATM Oficina Villa Tapia </v>
      </c>
      <c r="D15" s="110" t="s">
        <v>2489</v>
      </c>
      <c r="E15" s="78">
        <v>335761898</v>
      </c>
    </row>
    <row r="16" spans="1:5" ht="18" x14ac:dyDescent="0.25">
      <c r="A16" s="109" t="str">
        <f>VLOOKUP(B16,'[1]LISTADO ATM'!$A$2:$C$817,3,0)</f>
        <v>DISTRITO NACIONAL</v>
      </c>
      <c r="B16" s="109">
        <v>671</v>
      </c>
      <c r="C16" s="109" t="str">
        <f>VLOOKUP(B16,'[1]LISTADO ATM'!$A$2:$B$816,2,0)</f>
        <v>ATM Ayuntamiento Sto. Dgo. Norte</v>
      </c>
      <c r="D16" s="110" t="s">
        <v>2489</v>
      </c>
      <c r="E16" s="78">
        <v>335761401</v>
      </c>
    </row>
    <row r="17" spans="1:5" ht="18" x14ac:dyDescent="0.25">
      <c r="A17" s="109" t="str">
        <f>VLOOKUP(B17,'[1]LISTADO ATM'!$A$2:$C$817,3,0)</f>
        <v>DISTRITO NACIONAL</v>
      </c>
      <c r="B17" s="109">
        <v>701</v>
      </c>
      <c r="C17" s="109" t="str">
        <f>VLOOKUP(B17,'[1]LISTADO ATM'!$A$2:$B$816,2,0)</f>
        <v>ATM Autoservicio Los Alcarrizos</v>
      </c>
      <c r="D17" s="110" t="s">
        <v>2489</v>
      </c>
      <c r="E17" s="78">
        <v>335762365</v>
      </c>
    </row>
    <row r="18" spans="1:5" ht="18" x14ac:dyDescent="0.25">
      <c r="A18" s="109" t="str">
        <f>VLOOKUP(B18,'[1]LISTADO ATM'!$A$2:$C$817,3,0)</f>
        <v>DISTRITO NACIONAL</v>
      </c>
      <c r="B18" s="109">
        <v>577</v>
      </c>
      <c r="C18" s="109" t="str">
        <f>VLOOKUP(B18,'[1]LISTADO ATM'!$A$2:$B$816,2,0)</f>
        <v xml:space="preserve">ATM Olé Ave. Duarte </v>
      </c>
      <c r="D18" s="110" t="s">
        <v>2489</v>
      </c>
      <c r="E18" s="78">
        <v>335761613</v>
      </c>
    </row>
    <row r="19" spans="1:5" ht="18" x14ac:dyDescent="0.25">
      <c r="A19" s="109" t="str">
        <f>VLOOKUP(B19,'[1]LISTADO ATM'!$A$2:$C$817,3,0)</f>
        <v>NORTE</v>
      </c>
      <c r="B19" s="109">
        <v>987</v>
      </c>
      <c r="C19" s="109" t="str">
        <f>VLOOKUP(B19,'[1]LISTADO ATM'!$A$2:$B$816,2,0)</f>
        <v xml:space="preserve">ATM S/M Jumbo (Moca) </v>
      </c>
      <c r="D19" s="110" t="s">
        <v>2489</v>
      </c>
      <c r="E19" s="78">
        <v>335762067</v>
      </c>
    </row>
    <row r="20" spans="1:5" ht="18" x14ac:dyDescent="0.25">
      <c r="A20" s="109" t="str">
        <f>VLOOKUP(B20,'[1]LISTADO ATM'!$A$2:$C$817,3,0)</f>
        <v>DISTRITO NACIONAL</v>
      </c>
      <c r="B20" s="109">
        <v>618</v>
      </c>
      <c r="C20" s="109" t="str">
        <f>VLOOKUP(B20,'[1]LISTADO ATM'!$A$2:$B$816,2,0)</f>
        <v xml:space="preserve">ATM Bienes Nacionales </v>
      </c>
      <c r="D20" s="110" t="s">
        <v>2489</v>
      </c>
      <c r="E20" s="78">
        <v>335762842</v>
      </c>
    </row>
    <row r="21" spans="1:5" ht="18" x14ac:dyDescent="0.25">
      <c r="A21" s="109" t="str">
        <f>VLOOKUP(B21,'[1]LISTADO ATM'!$A$2:$C$817,3,0)</f>
        <v>DISTRITO NACIONAL</v>
      </c>
      <c r="B21" s="109">
        <v>755</v>
      </c>
      <c r="C21" s="109" t="str">
        <f>VLOOKUP(B21,'[1]LISTADO ATM'!$A$2:$B$816,2,0)</f>
        <v xml:space="preserve">ATM Oficina Galería del Este (Plaza) </v>
      </c>
      <c r="D21" s="110" t="s">
        <v>2489</v>
      </c>
      <c r="E21" s="78">
        <v>335761725</v>
      </c>
    </row>
    <row r="22" spans="1:5" ht="18" x14ac:dyDescent="0.25">
      <c r="A22" s="109" t="str">
        <f>VLOOKUP(B22,'[1]LISTADO ATM'!$A$2:$C$817,3,0)</f>
        <v>DISTRITO NACIONAL</v>
      </c>
      <c r="B22" s="109">
        <v>26</v>
      </c>
      <c r="C22" s="109" t="str">
        <f>VLOOKUP(B22,'[1]LISTADO ATM'!$A$2:$B$816,2,0)</f>
        <v>ATM S/M Jumbo San Isidro</v>
      </c>
      <c r="D22" s="110" t="s">
        <v>2489</v>
      </c>
      <c r="E22" s="78">
        <v>335761838</v>
      </c>
    </row>
    <row r="23" spans="1:5" ht="18" x14ac:dyDescent="0.25">
      <c r="A23" s="109" t="str">
        <f>VLOOKUP(B23,'[1]LISTADO ATM'!$A$2:$C$817,3,0)</f>
        <v>NORTE</v>
      </c>
      <c r="B23" s="109">
        <v>716</v>
      </c>
      <c r="C23" s="109" t="str">
        <f>VLOOKUP(B23,'[1]LISTADO ATM'!$A$2:$B$816,2,0)</f>
        <v xml:space="preserve">ATM Oficina Zona Franca (Santiago) </v>
      </c>
      <c r="D23" s="110" t="s">
        <v>2489</v>
      </c>
      <c r="E23" s="78">
        <v>335762371</v>
      </c>
    </row>
    <row r="24" spans="1:5" ht="18" x14ac:dyDescent="0.25">
      <c r="A24" s="109" t="str">
        <f>VLOOKUP(B24,'[1]LISTADO ATM'!$A$2:$C$817,3,0)</f>
        <v>DISTRITO NACIONAL</v>
      </c>
      <c r="B24" s="109">
        <v>697</v>
      </c>
      <c r="C24" s="109" t="str">
        <f>VLOOKUP(B24,'[1]LISTADO ATM'!$A$2:$B$816,2,0)</f>
        <v>ATM Hipermercado Olé Ciudad Juan Bosch</v>
      </c>
      <c r="D24" s="110" t="s">
        <v>2489</v>
      </c>
      <c r="E24" s="78">
        <v>335761549</v>
      </c>
    </row>
    <row r="25" spans="1:5" ht="18" x14ac:dyDescent="0.25">
      <c r="A25" s="109" t="str">
        <f>VLOOKUP(B25,'[1]LISTADO ATM'!$A$2:$C$817,3,0)</f>
        <v>NORTE</v>
      </c>
      <c r="B25" s="109">
        <v>151</v>
      </c>
      <c r="C25" s="109" t="str">
        <f>VLOOKUP(B25,'[1]LISTADO ATM'!$A$2:$B$816,2,0)</f>
        <v xml:space="preserve">ATM Oficina Nagua </v>
      </c>
      <c r="D25" s="110" t="s">
        <v>2489</v>
      </c>
      <c r="E25" s="78">
        <v>335762492</v>
      </c>
    </row>
    <row r="26" spans="1:5" ht="18" x14ac:dyDescent="0.25">
      <c r="A26" s="109" t="str">
        <f>VLOOKUP(B26,'[1]LISTADO ATM'!$A$2:$C$817,3,0)</f>
        <v>NORTE</v>
      </c>
      <c r="B26" s="109">
        <v>372</v>
      </c>
      <c r="C26" s="109" t="str">
        <f>VLOOKUP(B26,'[1]LISTADO ATM'!$A$2:$B$816,2,0)</f>
        <v>ATM Oficina Sánchez II</v>
      </c>
      <c r="D26" s="110" t="s">
        <v>2489</v>
      </c>
      <c r="E26" s="78">
        <v>335762489</v>
      </c>
    </row>
    <row r="27" spans="1:5" ht="18" x14ac:dyDescent="0.25">
      <c r="A27" s="109" t="str">
        <f>VLOOKUP(B27,'[1]LISTADO ATM'!$A$2:$C$817,3,0)</f>
        <v>DISTRITO NACIONAL</v>
      </c>
      <c r="B27" s="109">
        <v>713</v>
      </c>
      <c r="C27" s="109" t="str">
        <f>VLOOKUP(B27,'[1]LISTADO ATM'!$A$2:$B$816,2,0)</f>
        <v xml:space="preserve">ATM Oficina Las Américas </v>
      </c>
      <c r="D27" s="110" t="s">
        <v>2489</v>
      </c>
      <c r="E27" s="78">
        <v>335760838</v>
      </c>
    </row>
    <row r="28" spans="1:5" ht="18.75" thickBot="1" x14ac:dyDescent="0.3">
      <c r="A28" s="105" t="s">
        <v>2428</v>
      </c>
      <c r="B28" s="123">
        <f>COUNT(B8:B27)</f>
        <v>20</v>
      </c>
      <c r="C28" s="145"/>
      <c r="D28" s="146"/>
      <c r="E28" s="147"/>
    </row>
    <row r="29" spans="1:5" ht="15.75" thickBot="1" x14ac:dyDescent="0.3">
      <c r="B29" s="124"/>
    </row>
    <row r="30" spans="1:5" ht="18.75" thickBot="1" x14ac:dyDescent="0.3">
      <c r="A30" s="142" t="s">
        <v>2430</v>
      </c>
      <c r="B30" s="143"/>
      <c r="C30" s="143"/>
      <c r="D30" s="143"/>
      <c r="E30" s="144"/>
    </row>
    <row r="31" spans="1:5" ht="18" x14ac:dyDescent="0.25">
      <c r="A31" s="101" t="s">
        <v>15</v>
      </c>
      <c r="B31" s="101" t="s">
        <v>2426</v>
      </c>
      <c r="C31" s="102" t="s">
        <v>46</v>
      </c>
      <c r="D31" s="102" t="s">
        <v>2433</v>
      </c>
      <c r="E31" s="102" t="s">
        <v>2427</v>
      </c>
    </row>
    <row r="32" spans="1:5" ht="18" x14ac:dyDescent="0.25">
      <c r="A32" s="109" t="str">
        <f>VLOOKUP(B32,'[1]LISTADO ATM'!$A$2:$C$817,3,0)</f>
        <v>DISTRITO NACIONAL</v>
      </c>
      <c r="B32" s="109">
        <v>312</v>
      </c>
      <c r="C32" s="109" t="str">
        <f>VLOOKUP(B32,'[1]LISTADO ATM'!$A$2:$B$816,2,0)</f>
        <v xml:space="preserve">ATM Oficina Tiradentes II (Naco) </v>
      </c>
      <c r="D32" s="111" t="s">
        <v>2455</v>
      </c>
      <c r="E32" s="78">
        <v>335762629</v>
      </c>
    </row>
    <row r="33" spans="1:5" ht="18" x14ac:dyDescent="0.25">
      <c r="A33" s="109" t="str">
        <f>VLOOKUP(B33,'[1]LISTADO ATM'!$A$2:$C$817,3,0)</f>
        <v>DISTRITO NACIONAL</v>
      </c>
      <c r="B33" s="109">
        <v>812</v>
      </c>
      <c r="C33" s="109" t="str">
        <f>VLOOKUP(B33,'[1]LISTADO ATM'!$A$2:$B$816,2,0)</f>
        <v xml:space="preserve">ATM Canasta del Pueblo </v>
      </c>
      <c r="D33" s="111" t="s">
        <v>2455</v>
      </c>
      <c r="E33" s="78">
        <v>335762364</v>
      </c>
    </row>
    <row r="34" spans="1:5" ht="18" x14ac:dyDescent="0.25">
      <c r="A34" s="109" t="str">
        <f>VLOOKUP(B34,'[1]LISTADO ATM'!$A$2:$C$817,3,0)</f>
        <v>DISTRITO NACIONAL</v>
      </c>
      <c r="B34" s="109">
        <v>24</v>
      </c>
      <c r="C34" s="109" t="str">
        <f>VLOOKUP(B34,'[1]LISTADO ATM'!$A$2:$B$816,2,0)</f>
        <v xml:space="preserve">ATM Oficina Eusebio Manzueta </v>
      </c>
      <c r="D34" s="111" t="s">
        <v>2455</v>
      </c>
      <c r="E34" s="78">
        <v>335762571</v>
      </c>
    </row>
    <row r="35" spans="1:5" ht="18" x14ac:dyDescent="0.25">
      <c r="A35" s="109" t="str">
        <f>VLOOKUP(B35,'[1]LISTADO ATM'!$A$2:$C$817,3,0)</f>
        <v>DISTRITO NACIONAL</v>
      </c>
      <c r="B35" s="109">
        <v>887</v>
      </c>
      <c r="C35" s="109" t="str">
        <f>VLOOKUP(B35,'[1]LISTADO ATM'!$A$2:$B$816,2,0)</f>
        <v>ATM S/M Bravo Los Proceres</v>
      </c>
      <c r="D35" s="111" t="s">
        <v>2455</v>
      </c>
      <c r="E35" s="78">
        <v>335762887</v>
      </c>
    </row>
    <row r="36" spans="1:5" ht="18" x14ac:dyDescent="0.25">
      <c r="A36" s="109" t="str">
        <f>VLOOKUP(B36,'[1]LISTADO ATM'!$A$2:$C$817,3,0)</f>
        <v>NORTE</v>
      </c>
      <c r="B36" s="109">
        <v>747</v>
      </c>
      <c r="C36" s="109" t="str">
        <f>VLOOKUP(B36,'[1]LISTADO ATM'!$A$2:$B$816,2,0)</f>
        <v xml:space="preserve">ATM Club BR (Santiago) </v>
      </c>
      <c r="D36" s="111" t="s">
        <v>2455</v>
      </c>
      <c r="E36" s="78">
        <v>335761848</v>
      </c>
    </row>
    <row r="37" spans="1:5" ht="18.75" thickBot="1" x14ac:dyDescent="0.3">
      <c r="A37" s="109" t="str">
        <f>VLOOKUP(B37,'[1]LISTADO ATM'!$A$2:$C$817,3,0)</f>
        <v>DISTRITO NACIONAL</v>
      </c>
      <c r="B37" s="109">
        <v>326</v>
      </c>
      <c r="C37" s="109" t="str">
        <f>VLOOKUP(B37,'[1]LISTADO ATM'!$A$2:$B$816,2,0)</f>
        <v>ATM Autoservicio Jiménez Moya II</v>
      </c>
      <c r="D37" s="111" t="s">
        <v>2455</v>
      </c>
      <c r="E37" s="78">
        <v>335762950</v>
      </c>
    </row>
    <row r="38" spans="1:5" ht="18.75" thickBot="1" x14ac:dyDescent="0.3">
      <c r="A38" s="105" t="s">
        <v>2428</v>
      </c>
      <c r="B38" s="130">
        <f>COUNT(B32:B37)</f>
        <v>6</v>
      </c>
      <c r="C38" s="103"/>
      <c r="D38" s="103"/>
      <c r="E38" s="104"/>
    </row>
    <row r="39" spans="1:5" ht="15.75" thickBot="1" x14ac:dyDescent="0.3">
      <c r="B39" s="124"/>
    </row>
    <row r="40" spans="1:5" ht="18.75" thickBot="1" x14ac:dyDescent="0.3">
      <c r="A40" s="142" t="s">
        <v>2431</v>
      </c>
      <c r="B40" s="143"/>
      <c r="C40" s="143"/>
      <c r="D40" s="143"/>
      <c r="E40" s="144"/>
    </row>
    <row r="41" spans="1:5" ht="18" x14ac:dyDescent="0.25">
      <c r="A41" s="101" t="s">
        <v>15</v>
      </c>
      <c r="B41" s="101" t="s">
        <v>2426</v>
      </c>
      <c r="C41" s="102" t="s">
        <v>46</v>
      </c>
      <c r="D41" s="102" t="s">
        <v>2433</v>
      </c>
      <c r="E41" s="102" t="s">
        <v>2427</v>
      </c>
    </row>
    <row r="42" spans="1:5" ht="18.75" thickBot="1" x14ac:dyDescent="0.3">
      <c r="A42" s="109" t="str">
        <f>VLOOKUP(B42,'[1]LISTADO ATM'!$A$2:$C$817,3,0)</f>
        <v>DISTRITO NACIONAL</v>
      </c>
      <c r="B42" s="109">
        <v>823</v>
      </c>
      <c r="C42" s="109" t="str">
        <f>VLOOKUP(B42,'[1]LISTADO ATM'!$A$2:$B$816,2,0)</f>
        <v xml:space="preserve">ATM UNP El Carril (Haina) </v>
      </c>
      <c r="D42" s="109" t="s">
        <v>2459</v>
      </c>
      <c r="E42" s="78">
        <v>335761259</v>
      </c>
    </row>
    <row r="43" spans="1:5" ht="18.75" thickBot="1" x14ac:dyDescent="0.3">
      <c r="A43" s="105" t="s">
        <v>2428</v>
      </c>
      <c r="B43" s="130">
        <f>COUNT(B42:B42)</f>
        <v>1</v>
      </c>
      <c r="C43" s="103"/>
      <c r="D43" s="103"/>
      <c r="E43" s="104"/>
    </row>
    <row r="44" spans="1:5" ht="15.75" thickBot="1" x14ac:dyDescent="0.3">
      <c r="B44" s="124"/>
    </row>
    <row r="45" spans="1:5" ht="18.75" thickBot="1" x14ac:dyDescent="0.3">
      <c r="A45" s="148" t="s">
        <v>2429</v>
      </c>
      <c r="B45" s="149"/>
    </row>
    <row r="46" spans="1:5" ht="18.75" thickBot="1" x14ac:dyDescent="0.3">
      <c r="A46" s="150">
        <f>+B38+B43</f>
        <v>7</v>
      </c>
      <c r="B46" s="151"/>
    </row>
    <row r="47" spans="1:5" ht="15.75" thickBot="1" x14ac:dyDescent="0.3">
      <c r="B47" s="124"/>
    </row>
    <row r="48" spans="1:5" ht="18.75" thickBot="1" x14ac:dyDescent="0.3">
      <c r="A48" s="142" t="s">
        <v>2432</v>
      </c>
      <c r="B48" s="143"/>
      <c r="C48" s="143"/>
      <c r="D48" s="143"/>
      <c r="E48" s="144"/>
    </row>
    <row r="49" spans="1:5" ht="18" x14ac:dyDescent="0.25">
      <c r="A49" s="101" t="s">
        <v>15</v>
      </c>
      <c r="B49" s="101" t="s">
        <v>2426</v>
      </c>
      <c r="C49" s="106" t="s">
        <v>46</v>
      </c>
      <c r="D49" s="152" t="s">
        <v>2433</v>
      </c>
      <c r="E49" s="153"/>
    </row>
    <row r="50" spans="1:5" ht="18" x14ac:dyDescent="0.25">
      <c r="A50" s="109" t="str">
        <f>VLOOKUP(B50,'[1]LISTADO ATM'!$A$2:$C$817,3,0)</f>
        <v>ESTE</v>
      </c>
      <c r="B50" s="109">
        <v>159</v>
      </c>
      <c r="C50" s="109" t="str">
        <f>VLOOKUP(B50,'[1]LISTADO ATM'!$A$2:$B$816,2,0)</f>
        <v xml:space="preserve">ATM Hotel Dreams Bayahibe I </v>
      </c>
      <c r="D50" s="137" t="s">
        <v>2490</v>
      </c>
      <c r="E50" s="138"/>
    </row>
    <row r="51" spans="1:5" ht="18" x14ac:dyDescent="0.25">
      <c r="A51" s="109" t="str">
        <f>VLOOKUP(B51,'[1]LISTADO ATM'!$A$2:$C$817,3,0)</f>
        <v>NORTE</v>
      </c>
      <c r="B51" s="109">
        <v>853</v>
      </c>
      <c r="C51" s="109" t="str">
        <f>VLOOKUP(B51,'[1]LISTADO ATM'!$A$2:$B$816,2,0)</f>
        <v xml:space="preserve">ATM Inversiones JF Group (Shell Canabacoa) </v>
      </c>
      <c r="D51" s="137" t="s">
        <v>2490</v>
      </c>
      <c r="E51" s="138"/>
    </row>
    <row r="52" spans="1:5" ht="18" x14ac:dyDescent="0.25">
      <c r="A52" s="109" t="str">
        <f>VLOOKUP(B52,'[1]LISTADO ATM'!$A$2:$C$817,3,0)</f>
        <v>DISTRITO NACIONAL</v>
      </c>
      <c r="B52" s="109">
        <v>539</v>
      </c>
      <c r="C52" s="109" t="str">
        <f>VLOOKUP(B52,'[1]LISTADO ATM'!$A$2:$B$816,2,0)</f>
        <v>ATM S/M La Cadena Los Proceres</v>
      </c>
      <c r="D52" s="137" t="s">
        <v>2490</v>
      </c>
      <c r="E52" s="138"/>
    </row>
    <row r="53" spans="1:5" ht="18" x14ac:dyDescent="0.25">
      <c r="A53" s="109" t="str">
        <f>VLOOKUP(B53,'[1]LISTADO ATM'!$A$2:$C$817,3,0)</f>
        <v>DISTRITO NACIONAL</v>
      </c>
      <c r="B53" s="109">
        <v>557</v>
      </c>
      <c r="C53" s="109" t="str">
        <f>VLOOKUP(B53,'[1]LISTADO ATM'!$A$2:$B$816,2,0)</f>
        <v xml:space="preserve">ATM Multicentro La Sirena Ave. Mella </v>
      </c>
      <c r="D53" s="137" t="s">
        <v>2490</v>
      </c>
      <c r="E53" s="138"/>
    </row>
    <row r="54" spans="1:5" ht="18" x14ac:dyDescent="0.25">
      <c r="A54" s="109" t="str">
        <f>VLOOKUP(B54,'[1]LISTADO ATM'!$A$2:$C$817,3,0)</f>
        <v>DISTRITO NACIONAL</v>
      </c>
      <c r="B54" s="109">
        <v>896</v>
      </c>
      <c r="C54" s="109" t="str">
        <f>VLOOKUP(B54,'[1]LISTADO ATM'!$A$2:$B$816,2,0)</f>
        <v xml:space="preserve">ATM Campamento Militar 16 de Agosto I </v>
      </c>
      <c r="D54" s="137" t="s">
        <v>2476</v>
      </c>
      <c r="E54" s="138"/>
    </row>
    <row r="55" spans="1:5" ht="18" x14ac:dyDescent="0.25">
      <c r="A55" s="109" t="str">
        <f>VLOOKUP(B55,'[1]LISTADO ATM'!$A$2:$C$817,3,0)</f>
        <v>DISTRITO NACIONAL</v>
      </c>
      <c r="B55" s="109">
        <v>20</v>
      </c>
      <c r="C55" s="109" t="str">
        <f>VLOOKUP(B55,'[1]LISTADO ATM'!$A$2:$B$816,2,0)</f>
        <v>ATM S/M Aprezio Las Palmas</v>
      </c>
      <c r="D55" s="137" t="s">
        <v>2476</v>
      </c>
      <c r="E55" s="138"/>
    </row>
    <row r="56" spans="1:5" ht="18" x14ac:dyDescent="0.25">
      <c r="A56" s="109" t="str">
        <f>VLOOKUP(B56,'[1]LISTADO ATM'!$A$2:$C$817,3,0)</f>
        <v>DISTRITO NACIONAL</v>
      </c>
      <c r="B56" s="109">
        <v>281</v>
      </c>
      <c r="C56" s="109" t="str">
        <f>VLOOKUP(B56,'[1]LISTADO ATM'!$A$2:$B$816,2,0)</f>
        <v xml:space="preserve">ATM S/M Pola Independencia </v>
      </c>
      <c r="D56" s="137" t="s">
        <v>2476</v>
      </c>
      <c r="E56" s="138"/>
    </row>
    <row r="57" spans="1:5" ht="18" x14ac:dyDescent="0.25">
      <c r="A57" s="109" t="str">
        <f>VLOOKUP(B57,'[1]LISTADO ATM'!$A$2:$C$817,3,0)</f>
        <v>DISTRITO NACIONAL</v>
      </c>
      <c r="B57" s="109">
        <v>31</v>
      </c>
      <c r="C57" s="109" t="str">
        <f>VLOOKUP(B57,'[1]LISTADO ATM'!$A$2:$B$816,2,0)</f>
        <v xml:space="preserve">ATM Oficina San Martín I </v>
      </c>
      <c r="D57" s="137" t="s">
        <v>2476</v>
      </c>
      <c r="E57" s="138"/>
    </row>
    <row r="58" spans="1:5" ht="18" x14ac:dyDescent="0.25">
      <c r="A58" s="109" t="str">
        <f>VLOOKUP(B58,'[1]LISTADO ATM'!$A$2:$C$817,3,0)</f>
        <v>DISTRITO NACIONAL</v>
      </c>
      <c r="B58" s="109">
        <v>298</v>
      </c>
      <c r="C58" s="109" t="str">
        <f>VLOOKUP(B58,'[1]LISTADO ATM'!$A$2:$B$816,2,0)</f>
        <v xml:space="preserve">ATM S/M Aprezio Engombe </v>
      </c>
      <c r="D58" s="137" t="s">
        <v>2490</v>
      </c>
      <c r="E58" s="138"/>
    </row>
    <row r="59" spans="1:5" ht="18" x14ac:dyDescent="0.25">
      <c r="A59" s="109" t="str">
        <f>VLOOKUP(B59,'[1]LISTADO ATM'!$A$2:$C$817,3,0)</f>
        <v>NORTE</v>
      </c>
      <c r="B59" s="109">
        <v>888</v>
      </c>
      <c r="C59" s="109" t="str">
        <f>VLOOKUP(B59,'[1]LISTADO ATM'!$A$2:$B$816,2,0)</f>
        <v>ATM Oficina galeria 56 II (SFM)</v>
      </c>
      <c r="D59" s="137" t="s">
        <v>2476</v>
      </c>
      <c r="E59" s="138"/>
    </row>
    <row r="60" spans="1:5" ht="18" x14ac:dyDescent="0.25">
      <c r="A60" s="109" t="str">
        <f>VLOOKUP(B60,'[1]LISTADO ATM'!$A$2:$C$817,3,0)</f>
        <v>DISTRITO NACIONAL</v>
      </c>
      <c r="B60" s="109">
        <v>900</v>
      </c>
      <c r="C60" s="109" t="str">
        <f>VLOOKUP(B60,'[1]LISTADO ATM'!$A$2:$B$816,2,0)</f>
        <v xml:space="preserve">ATM UNP Merca Santo Domingo </v>
      </c>
      <c r="D60" s="137" t="s">
        <v>2476</v>
      </c>
      <c r="E60" s="138"/>
    </row>
    <row r="61" spans="1:5" ht="18" x14ac:dyDescent="0.25">
      <c r="A61" s="109" t="str">
        <f>VLOOKUP(B61,'[1]LISTADO ATM'!$A$2:$C$817,3,0)</f>
        <v>DISTRITO NACIONAL</v>
      </c>
      <c r="B61" s="109">
        <v>407</v>
      </c>
      <c r="C61" s="109" t="str">
        <f>VLOOKUP(B61,'[1]LISTADO ATM'!$A$2:$B$816,2,0)</f>
        <v xml:space="preserve">ATM Multicentro La Sirena Villa Mella </v>
      </c>
      <c r="D61" s="137" t="s">
        <v>2476</v>
      </c>
      <c r="E61" s="138"/>
    </row>
    <row r="62" spans="1:5" ht="18" x14ac:dyDescent="0.25">
      <c r="A62" s="109" t="str">
        <f>VLOOKUP(B62,'[1]LISTADO ATM'!$A$2:$C$817,3,0)</f>
        <v>NORTE</v>
      </c>
      <c r="B62" s="109">
        <v>760</v>
      </c>
      <c r="C62" s="109" t="str">
        <f>VLOOKUP(B62,'[1]LISTADO ATM'!$A$2:$B$816,2,0)</f>
        <v xml:space="preserve">ATM UNP Cruce Guayacanes (Mao) </v>
      </c>
      <c r="D62" s="137" t="s">
        <v>2476</v>
      </c>
      <c r="E62" s="138"/>
    </row>
    <row r="63" spans="1:5" ht="18" x14ac:dyDescent="0.25">
      <c r="A63" s="109" t="str">
        <f>VLOOKUP(B63,'[1]LISTADO ATM'!$A$2:$C$817,3,0)</f>
        <v>NORTE</v>
      </c>
      <c r="B63" s="109">
        <v>774</v>
      </c>
      <c r="C63" s="109" t="str">
        <f>VLOOKUP(B63,'[1]LISTADO ATM'!$A$2:$B$816,2,0)</f>
        <v xml:space="preserve">ATM Oficina Montecristi </v>
      </c>
      <c r="D63" s="137" t="s">
        <v>2476</v>
      </c>
      <c r="E63" s="138"/>
    </row>
    <row r="64" spans="1:5" ht="18" x14ac:dyDescent="0.25">
      <c r="A64" s="109" t="str">
        <f>VLOOKUP(B64,'[1]LISTADO ATM'!$A$2:$C$817,3,0)</f>
        <v>DISTRITO NACIONAL</v>
      </c>
      <c r="B64" s="109">
        <v>906</v>
      </c>
      <c r="C64" s="109" t="str">
        <f>VLOOKUP(B64,'[1]LISTADO ATM'!$A$2:$B$816,2,0)</f>
        <v xml:space="preserve">ATM MESCYT  </v>
      </c>
      <c r="D64" s="137" t="s">
        <v>2636</v>
      </c>
      <c r="E64" s="138"/>
    </row>
    <row r="65" spans="1:5" ht="18.75" thickBot="1" x14ac:dyDescent="0.3">
      <c r="A65" s="109" t="str">
        <f>VLOOKUP(B65,'[1]LISTADO ATM'!$A$2:$C$817,3,0)</f>
        <v>DISTRITO NACIONAL</v>
      </c>
      <c r="B65" s="109">
        <v>980</v>
      </c>
      <c r="C65" s="109" t="str">
        <f>VLOOKUP(B65,'[1]LISTADO ATM'!$A$2:$B$816,2,0)</f>
        <v xml:space="preserve">ATM Oficina Bella Vista Mall II </v>
      </c>
      <c r="D65" s="137" t="s">
        <v>2476</v>
      </c>
      <c r="E65" s="138"/>
    </row>
    <row r="66" spans="1:5" ht="18.75" thickBot="1" x14ac:dyDescent="0.3">
      <c r="A66" s="105" t="s">
        <v>2428</v>
      </c>
      <c r="B66" s="130">
        <f>COUNT(B50:B65)</f>
        <v>16</v>
      </c>
      <c r="C66" s="103"/>
      <c r="D66" s="103"/>
      <c r="E66" s="104"/>
    </row>
  </sheetData>
  <mergeCells count="25">
    <mergeCell ref="D53:E53"/>
    <mergeCell ref="D54:E54"/>
    <mergeCell ref="D55:E55"/>
    <mergeCell ref="D56:E56"/>
    <mergeCell ref="D57:E57"/>
    <mergeCell ref="A48:E48"/>
    <mergeCell ref="D49:E49"/>
    <mergeCell ref="D50:E50"/>
    <mergeCell ref="D51:E51"/>
    <mergeCell ref="D52:E52"/>
    <mergeCell ref="D63:E63"/>
    <mergeCell ref="D64:E64"/>
    <mergeCell ref="D62:E62"/>
    <mergeCell ref="D65:E65"/>
    <mergeCell ref="D58:E58"/>
    <mergeCell ref="D59:E59"/>
    <mergeCell ref="D60:E60"/>
    <mergeCell ref="D61:E61"/>
    <mergeCell ref="A1:E1"/>
    <mergeCell ref="A6:E6"/>
    <mergeCell ref="C28:E28"/>
    <mergeCell ref="A30:E30"/>
    <mergeCell ref="A40:E40"/>
    <mergeCell ref="A45:B45"/>
    <mergeCell ref="A46:B46"/>
  </mergeCells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2552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7">
        <v>581</v>
      </c>
      <c r="B430" s="107" t="s">
        <v>1606</v>
      </c>
      <c r="C430" s="107" t="s">
        <v>1275</v>
      </c>
    </row>
    <row r="431" spans="1:3" x14ac:dyDescent="0.25">
      <c r="A431" s="40">
        <v>582</v>
      </c>
      <c r="B431" s="40" t="s">
        <v>2491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75" x14ac:dyDescent="0.25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75" x14ac:dyDescent="0.25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75" x14ac:dyDescent="0.25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75" x14ac:dyDescent="0.25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75" x14ac:dyDescent="0.25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75" x14ac:dyDescent="0.25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75" x14ac:dyDescent="0.25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75" x14ac:dyDescent="0.25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75" x14ac:dyDescent="0.25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75" x14ac:dyDescent="0.25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75" x14ac:dyDescent="0.25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75" x14ac:dyDescent="0.25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75" x14ac:dyDescent="0.25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75" x14ac:dyDescent="0.25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75" x14ac:dyDescent="0.25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75" x14ac:dyDescent="0.25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75" x14ac:dyDescent="0.25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75" x14ac:dyDescent="0.25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67" priority="119152"/>
  </conditionalFormatting>
  <conditionalFormatting sqref="A7:A11">
    <cfRule type="duplicateValues" dxfId="566" priority="119156"/>
    <cfRule type="duplicateValues" dxfId="565" priority="119157"/>
  </conditionalFormatting>
  <conditionalFormatting sqref="A7:A11">
    <cfRule type="duplicateValues" dxfId="564" priority="119160"/>
    <cfRule type="duplicateValues" dxfId="563" priority="119161"/>
  </conditionalFormatting>
  <conditionalFormatting sqref="B37:B39">
    <cfRule type="duplicateValues" dxfId="562" priority="219"/>
    <cfRule type="duplicateValues" dxfId="561" priority="220"/>
  </conditionalFormatting>
  <conditionalFormatting sqref="B37:B39">
    <cfRule type="duplicateValues" dxfId="560" priority="218"/>
  </conditionalFormatting>
  <conditionalFormatting sqref="B37:B39">
    <cfRule type="duplicateValues" dxfId="559" priority="217"/>
  </conditionalFormatting>
  <conditionalFormatting sqref="B37:B39">
    <cfRule type="duplicateValues" dxfId="558" priority="215"/>
    <cfRule type="duplicateValues" dxfId="557" priority="216"/>
  </conditionalFormatting>
  <conditionalFormatting sqref="B3">
    <cfRule type="duplicateValues" dxfId="556" priority="193"/>
    <cfRule type="duplicateValues" dxfId="555" priority="194"/>
  </conditionalFormatting>
  <conditionalFormatting sqref="B3">
    <cfRule type="duplicateValues" dxfId="554" priority="192"/>
  </conditionalFormatting>
  <conditionalFormatting sqref="B3">
    <cfRule type="duplicateValues" dxfId="553" priority="191"/>
  </conditionalFormatting>
  <conditionalFormatting sqref="B3">
    <cfRule type="duplicateValues" dxfId="552" priority="189"/>
    <cfRule type="duplicateValues" dxfId="551" priority="190"/>
  </conditionalFormatting>
  <conditionalFormatting sqref="A4:A6">
    <cfRule type="duplicateValues" dxfId="550" priority="188"/>
  </conditionalFormatting>
  <conditionalFormatting sqref="A4:A6">
    <cfRule type="duplicateValues" dxfId="549" priority="186"/>
    <cfRule type="duplicateValues" dxfId="548" priority="187"/>
  </conditionalFormatting>
  <conditionalFormatting sqref="A4:A6">
    <cfRule type="duplicateValues" dxfId="547" priority="184"/>
    <cfRule type="duplicateValues" dxfId="546" priority="185"/>
  </conditionalFormatting>
  <conditionalFormatting sqref="A3:A6">
    <cfRule type="duplicateValues" dxfId="545" priority="165"/>
  </conditionalFormatting>
  <conditionalFormatting sqref="A3:A6">
    <cfRule type="duplicateValues" dxfId="544" priority="163"/>
    <cfRule type="duplicateValues" dxfId="543" priority="164"/>
  </conditionalFormatting>
  <conditionalFormatting sqref="A3:A6">
    <cfRule type="duplicateValues" dxfId="542" priority="161"/>
    <cfRule type="duplicateValues" dxfId="541" priority="162"/>
  </conditionalFormatting>
  <conditionalFormatting sqref="B4:B6">
    <cfRule type="duplicateValues" dxfId="540" priority="158"/>
    <cfRule type="duplicateValues" dxfId="539" priority="159"/>
  </conditionalFormatting>
  <conditionalFormatting sqref="B4:B6">
    <cfRule type="duplicateValues" dxfId="538" priority="157"/>
  </conditionalFormatting>
  <conditionalFormatting sqref="B4:B6">
    <cfRule type="duplicateValues" dxfId="537" priority="156"/>
  </conditionalFormatting>
  <conditionalFormatting sqref="B4:B6">
    <cfRule type="duplicateValues" dxfId="536" priority="154"/>
    <cfRule type="duplicateValues" dxfId="53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117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98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3" t="s">
        <v>2435</v>
      </c>
    </row>
    <row r="5" spans="1:11" ht="18" x14ac:dyDescent="0.25">
      <c r="A5" s="74" t="str">
        <f ca="1">CONCATENATE(TODAY()-C5," días")</f>
        <v>97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3" t="s">
        <v>2254</v>
      </c>
    </row>
    <row r="6" spans="1:11" ht="18" x14ac:dyDescent="0.25">
      <c r="A6" s="74" t="str">
        <f t="shared" ca="1" si="0"/>
        <v>97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3" t="s">
        <v>2435</v>
      </c>
    </row>
    <row r="7" spans="1:11" ht="18" x14ac:dyDescent="0.25">
      <c r="A7" s="74" t="str">
        <f t="shared" ca="1" si="0"/>
        <v>96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3" t="s">
        <v>2441</v>
      </c>
    </row>
    <row r="8" spans="1:11" ht="18" x14ac:dyDescent="0.25">
      <c r="A8" s="74" t="str">
        <f ca="1">CONCATENATE(TODAY()-C8," días")</f>
        <v>95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3" t="s">
        <v>2228</v>
      </c>
    </row>
    <row r="9" spans="1:11" ht="18" x14ac:dyDescent="0.25">
      <c r="A9" s="74" t="str">
        <f t="shared" ca="1" si="0"/>
        <v>56.5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3" t="s">
        <v>2435</v>
      </c>
    </row>
    <row r="10" spans="1:11" ht="18" x14ac:dyDescent="0.25">
      <c r="A10" s="74" t="str">
        <f t="shared" ca="1" si="0"/>
        <v>55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3" t="s">
        <v>2254</v>
      </c>
    </row>
    <row r="11" spans="1:11" ht="18" x14ac:dyDescent="0.25">
      <c r="A11" s="74" t="str">
        <f t="shared" ca="1" si="0"/>
        <v>55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3" t="s">
        <v>2254</v>
      </c>
    </row>
    <row r="12" spans="1:11" ht="18" x14ac:dyDescent="0.25">
      <c r="A12" s="74" t="str">
        <f t="shared" ca="1" si="0"/>
        <v>61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3" t="s">
        <v>2254</v>
      </c>
    </row>
    <row r="13" spans="1:11" ht="18" x14ac:dyDescent="0.25">
      <c r="A13" s="74" t="str">
        <f t="shared" ca="1" si="0"/>
        <v>14.15079861111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12" t="s">
        <v>2494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34" priority="51"/>
  </conditionalFormatting>
  <conditionalFormatting sqref="E9:E1048576 E1:E2">
    <cfRule type="duplicateValues" dxfId="533" priority="99232"/>
  </conditionalFormatting>
  <conditionalFormatting sqref="E4">
    <cfRule type="duplicateValues" dxfId="532" priority="44"/>
  </conditionalFormatting>
  <conditionalFormatting sqref="E5:E8">
    <cfRule type="duplicateValues" dxfId="531" priority="42"/>
  </conditionalFormatting>
  <conditionalFormatting sqref="B12">
    <cfRule type="duplicateValues" dxfId="530" priority="16"/>
    <cfRule type="duplicateValues" dxfId="529" priority="17"/>
    <cfRule type="duplicateValues" dxfId="528" priority="18"/>
  </conditionalFormatting>
  <conditionalFormatting sqref="B12">
    <cfRule type="duplicateValues" dxfId="527" priority="15"/>
  </conditionalFormatting>
  <conditionalFormatting sqref="B12">
    <cfRule type="duplicateValues" dxfId="526" priority="13"/>
    <cfRule type="duplicateValues" dxfId="525" priority="14"/>
  </conditionalFormatting>
  <conditionalFormatting sqref="B12">
    <cfRule type="duplicateValues" dxfId="524" priority="10"/>
    <cfRule type="duplicateValues" dxfId="523" priority="11"/>
    <cfRule type="duplicateValues" dxfId="522" priority="12"/>
  </conditionalFormatting>
  <conditionalFormatting sqref="B12">
    <cfRule type="duplicateValues" dxfId="521" priority="9"/>
  </conditionalFormatting>
  <conditionalFormatting sqref="B12">
    <cfRule type="duplicateValues" dxfId="520" priority="7"/>
    <cfRule type="duplicateValues" dxfId="519" priority="8"/>
  </conditionalFormatting>
  <conditionalFormatting sqref="B12">
    <cfRule type="duplicateValues" dxfId="518" priority="6"/>
  </conditionalFormatting>
  <conditionalFormatting sqref="B12">
    <cfRule type="duplicateValues" dxfId="517" priority="3"/>
    <cfRule type="duplicateValues" dxfId="516" priority="4"/>
    <cfRule type="duplicateValues" dxfId="515" priority="5"/>
  </conditionalFormatting>
  <conditionalFormatting sqref="B12">
    <cfRule type="duplicateValues" dxfId="514" priority="2"/>
  </conditionalFormatting>
  <conditionalFormatting sqref="B12">
    <cfRule type="duplicateValues" dxfId="5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8" customFormat="1" ht="15.75" x14ac:dyDescent="0.25">
      <c r="A407" s="127">
        <v>576</v>
      </c>
      <c r="B407" s="128" t="s">
        <v>2553</v>
      </c>
      <c r="C407" s="128" t="s">
        <v>2554</v>
      </c>
      <c r="D407" s="32" t="s">
        <v>72</v>
      </c>
      <c r="E407" s="128" t="s">
        <v>90</v>
      </c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6" customFormat="1" ht="15.75" x14ac:dyDescent="0.25">
      <c r="A459" s="81">
        <v>632</v>
      </c>
      <c r="B459" s="82" t="s">
        <v>531</v>
      </c>
      <c r="C459" s="82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1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1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1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1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1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1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1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1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1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1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2021-01-14T04:02:44Z</dcterms:modified>
</cp:coreProperties>
</file>