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3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25" i="1"/>
  <c r="A68" i="1"/>
  <c r="A45" i="1"/>
  <c r="A62" i="1"/>
  <c r="A21" i="1"/>
  <c r="A53" i="1"/>
  <c r="A12" i="1"/>
  <c r="A10" i="1"/>
  <c r="A63" i="1"/>
  <c r="A23" i="1"/>
  <c r="A15" i="1"/>
  <c r="A46" i="1"/>
  <c r="A42" i="1"/>
  <c r="A34" i="1"/>
  <c r="A40" i="1"/>
  <c r="A13" i="1"/>
  <c r="A39" i="1"/>
  <c r="A49" i="1"/>
  <c r="A54" i="1"/>
  <c r="A16" i="1"/>
  <c r="A66" i="1"/>
  <c r="A38" i="1"/>
  <c r="A50" i="1"/>
  <c r="A18" i="1"/>
  <c r="A31" i="1"/>
  <c r="A51" i="1"/>
  <c r="A9" i="1"/>
  <c r="A44" i="1"/>
  <c r="A22" i="1"/>
  <c r="A43" i="1"/>
  <c r="A33" i="1"/>
  <c r="A59" i="1"/>
  <c r="A57" i="1"/>
  <c r="A19" i="1"/>
  <c r="A24" i="1"/>
  <c r="A26" i="1"/>
  <c r="A6" i="1"/>
  <c r="A35" i="1"/>
  <c r="A60" i="1"/>
  <c r="A7" i="1"/>
  <c r="A20" i="1"/>
  <c r="A56" i="1"/>
  <c r="A8" i="1"/>
  <c r="A36" i="1"/>
  <c r="F69" i="1"/>
  <c r="G69" i="1"/>
  <c r="H69" i="1"/>
  <c r="I69" i="1"/>
  <c r="J69" i="1"/>
  <c r="K69" i="1"/>
  <c r="F37" i="1"/>
  <c r="G37" i="1"/>
  <c r="H37" i="1"/>
  <c r="I37" i="1"/>
  <c r="J37" i="1"/>
  <c r="K37" i="1"/>
  <c r="F28" i="1"/>
  <c r="G28" i="1"/>
  <c r="H28" i="1"/>
  <c r="I28" i="1"/>
  <c r="J28" i="1"/>
  <c r="K28" i="1"/>
  <c r="F67" i="1"/>
  <c r="G67" i="1"/>
  <c r="H67" i="1"/>
  <c r="I67" i="1"/>
  <c r="J67" i="1"/>
  <c r="K67" i="1"/>
  <c r="F52" i="1"/>
  <c r="G52" i="1"/>
  <c r="H52" i="1"/>
  <c r="I52" i="1"/>
  <c r="J52" i="1"/>
  <c r="K52" i="1"/>
  <c r="A69" i="1"/>
  <c r="A37" i="1"/>
  <c r="A28" i="1"/>
  <c r="A67" i="1"/>
  <c r="A52" i="1"/>
  <c r="F54" i="1" l="1"/>
  <c r="G54" i="1"/>
  <c r="H54" i="1"/>
  <c r="I54" i="1"/>
  <c r="J54" i="1"/>
  <c r="K54" i="1"/>
  <c r="C77" i="16" l="1"/>
  <c r="A77" i="16"/>
  <c r="C76" i="16"/>
  <c r="A76" i="16"/>
  <c r="C75" i="16"/>
  <c r="A75" i="16"/>
  <c r="B79" i="16" l="1"/>
  <c r="C78" i="16"/>
  <c r="A78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A59" i="16" s="1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A17" i="1" l="1"/>
  <c r="A48" i="1"/>
  <c r="A32" i="1"/>
  <c r="A61" i="1"/>
  <c r="A64" i="1"/>
  <c r="F17" i="1"/>
  <c r="G17" i="1"/>
  <c r="H17" i="1"/>
  <c r="I17" i="1"/>
  <c r="J17" i="1"/>
  <c r="K17" i="1"/>
  <c r="F48" i="1"/>
  <c r="G48" i="1"/>
  <c r="H48" i="1"/>
  <c r="I48" i="1"/>
  <c r="J48" i="1"/>
  <c r="K48" i="1"/>
  <c r="F32" i="1"/>
  <c r="G32" i="1"/>
  <c r="H32" i="1"/>
  <c r="I32" i="1"/>
  <c r="J32" i="1"/>
  <c r="K32" i="1"/>
  <c r="F61" i="1"/>
  <c r="G61" i="1"/>
  <c r="H61" i="1"/>
  <c r="I61" i="1"/>
  <c r="J61" i="1"/>
  <c r="K61" i="1"/>
  <c r="F64" i="1"/>
  <c r="G64" i="1"/>
  <c r="H64" i="1"/>
  <c r="I64" i="1"/>
  <c r="J64" i="1"/>
  <c r="K64" i="1"/>
  <c r="A30" i="1"/>
  <c r="A27" i="1"/>
  <c r="A55" i="1"/>
  <c r="F30" i="1"/>
  <c r="G30" i="1"/>
  <c r="H30" i="1"/>
  <c r="I30" i="1"/>
  <c r="J30" i="1"/>
  <c r="K30" i="1"/>
  <c r="F27" i="1"/>
  <c r="G27" i="1"/>
  <c r="H27" i="1"/>
  <c r="I27" i="1"/>
  <c r="J27" i="1"/>
  <c r="K27" i="1"/>
  <c r="F55" i="1"/>
  <c r="G55" i="1"/>
  <c r="H55" i="1"/>
  <c r="I55" i="1"/>
  <c r="J55" i="1"/>
  <c r="K55" i="1"/>
  <c r="F36" i="1"/>
  <c r="G36" i="1"/>
  <c r="H36" i="1"/>
  <c r="I36" i="1"/>
  <c r="J36" i="1"/>
  <c r="K36" i="1"/>
  <c r="F8" i="1"/>
  <c r="G8" i="1"/>
  <c r="H8" i="1"/>
  <c r="I8" i="1"/>
  <c r="J8" i="1"/>
  <c r="K8" i="1"/>
  <c r="F56" i="1"/>
  <c r="G56" i="1"/>
  <c r="H56" i="1"/>
  <c r="I56" i="1"/>
  <c r="J56" i="1"/>
  <c r="K56" i="1"/>
  <c r="F20" i="1"/>
  <c r="G20" i="1"/>
  <c r="H20" i="1"/>
  <c r="I20" i="1"/>
  <c r="J20" i="1"/>
  <c r="K20" i="1"/>
  <c r="F7" i="1"/>
  <c r="G7" i="1"/>
  <c r="H7" i="1"/>
  <c r="I7" i="1"/>
  <c r="J7" i="1"/>
  <c r="K7" i="1"/>
  <c r="F60" i="1"/>
  <c r="G60" i="1"/>
  <c r="H60" i="1"/>
  <c r="I60" i="1"/>
  <c r="J60" i="1"/>
  <c r="K60" i="1"/>
  <c r="F35" i="1"/>
  <c r="G35" i="1"/>
  <c r="H35" i="1"/>
  <c r="I35" i="1"/>
  <c r="J35" i="1"/>
  <c r="K35" i="1"/>
  <c r="F6" i="1"/>
  <c r="G6" i="1"/>
  <c r="H6" i="1"/>
  <c r="I6" i="1"/>
  <c r="J6" i="1"/>
  <c r="K6" i="1"/>
  <c r="F26" i="1"/>
  <c r="G26" i="1"/>
  <c r="H26" i="1"/>
  <c r="I26" i="1"/>
  <c r="J26" i="1"/>
  <c r="K26" i="1"/>
  <c r="F24" i="1"/>
  <c r="G24" i="1"/>
  <c r="H24" i="1"/>
  <c r="I24" i="1"/>
  <c r="J24" i="1"/>
  <c r="K24" i="1"/>
  <c r="F19" i="1"/>
  <c r="G19" i="1"/>
  <c r="H19" i="1"/>
  <c r="I19" i="1"/>
  <c r="J19" i="1"/>
  <c r="K19" i="1"/>
  <c r="F57" i="1"/>
  <c r="G57" i="1"/>
  <c r="H57" i="1"/>
  <c r="I57" i="1"/>
  <c r="J57" i="1"/>
  <c r="K57" i="1"/>
  <c r="F59" i="1"/>
  <c r="G59" i="1"/>
  <c r="H59" i="1"/>
  <c r="I59" i="1"/>
  <c r="J59" i="1"/>
  <c r="K59" i="1"/>
  <c r="F33" i="1"/>
  <c r="G33" i="1"/>
  <c r="H33" i="1"/>
  <c r="I33" i="1"/>
  <c r="J33" i="1"/>
  <c r="K33" i="1"/>
  <c r="F43" i="1"/>
  <c r="G43" i="1"/>
  <c r="H43" i="1"/>
  <c r="I43" i="1"/>
  <c r="J43" i="1"/>
  <c r="K43" i="1"/>
  <c r="F22" i="1"/>
  <c r="G22" i="1"/>
  <c r="H22" i="1"/>
  <c r="I22" i="1"/>
  <c r="J22" i="1"/>
  <c r="K22" i="1"/>
  <c r="F62" i="1" l="1"/>
  <c r="G62" i="1"/>
  <c r="H62" i="1"/>
  <c r="I62" i="1"/>
  <c r="J62" i="1"/>
  <c r="K62" i="1"/>
  <c r="F44" i="1" l="1"/>
  <c r="G44" i="1"/>
  <c r="H44" i="1"/>
  <c r="I44" i="1"/>
  <c r="J44" i="1"/>
  <c r="K44" i="1"/>
  <c r="F9" i="1"/>
  <c r="G9" i="1"/>
  <c r="H9" i="1"/>
  <c r="I9" i="1"/>
  <c r="J9" i="1"/>
  <c r="K9" i="1"/>
  <c r="F51" i="1"/>
  <c r="G51" i="1"/>
  <c r="H51" i="1"/>
  <c r="I51" i="1"/>
  <c r="J51" i="1"/>
  <c r="K51" i="1"/>
  <c r="F31" i="1"/>
  <c r="G31" i="1"/>
  <c r="H31" i="1"/>
  <c r="I31" i="1"/>
  <c r="J31" i="1"/>
  <c r="K31" i="1"/>
  <c r="F18" i="1"/>
  <c r="G18" i="1"/>
  <c r="H18" i="1"/>
  <c r="I18" i="1"/>
  <c r="J18" i="1"/>
  <c r="K18" i="1"/>
  <c r="F50" i="1"/>
  <c r="G50" i="1"/>
  <c r="H50" i="1"/>
  <c r="I50" i="1"/>
  <c r="J50" i="1"/>
  <c r="K50" i="1"/>
  <c r="F38" i="1"/>
  <c r="G38" i="1"/>
  <c r="H38" i="1"/>
  <c r="I38" i="1"/>
  <c r="J38" i="1"/>
  <c r="K38" i="1"/>
  <c r="F66" i="1"/>
  <c r="G66" i="1"/>
  <c r="H66" i="1"/>
  <c r="I66" i="1"/>
  <c r="J66" i="1"/>
  <c r="K66" i="1"/>
  <c r="F16" i="1"/>
  <c r="G16" i="1"/>
  <c r="H16" i="1"/>
  <c r="I16" i="1"/>
  <c r="J16" i="1"/>
  <c r="K16" i="1"/>
  <c r="F49" i="1"/>
  <c r="G49" i="1"/>
  <c r="H49" i="1"/>
  <c r="I49" i="1"/>
  <c r="J49" i="1"/>
  <c r="K49" i="1"/>
  <c r="F39" i="1"/>
  <c r="G39" i="1"/>
  <c r="H39" i="1"/>
  <c r="I39" i="1"/>
  <c r="J39" i="1"/>
  <c r="K39" i="1"/>
  <c r="F13" i="1"/>
  <c r="G13" i="1"/>
  <c r="H13" i="1"/>
  <c r="I13" i="1"/>
  <c r="J13" i="1"/>
  <c r="K13" i="1"/>
  <c r="F40" i="1"/>
  <c r="G40" i="1"/>
  <c r="H40" i="1"/>
  <c r="I40" i="1"/>
  <c r="J40" i="1"/>
  <c r="K40" i="1"/>
  <c r="F34" i="1"/>
  <c r="G34" i="1"/>
  <c r="H34" i="1"/>
  <c r="I34" i="1"/>
  <c r="J34" i="1"/>
  <c r="K34" i="1"/>
  <c r="F42" i="1"/>
  <c r="G42" i="1"/>
  <c r="H42" i="1"/>
  <c r="I42" i="1"/>
  <c r="J42" i="1"/>
  <c r="K42" i="1"/>
  <c r="F46" i="1"/>
  <c r="G46" i="1"/>
  <c r="H46" i="1"/>
  <c r="I46" i="1"/>
  <c r="J46" i="1"/>
  <c r="K46" i="1"/>
  <c r="F15" i="1"/>
  <c r="G15" i="1"/>
  <c r="H15" i="1"/>
  <c r="I15" i="1"/>
  <c r="J15" i="1"/>
  <c r="K15" i="1"/>
  <c r="F23" i="1"/>
  <c r="G23" i="1"/>
  <c r="H23" i="1"/>
  <c r="I23" i="1"/>
  <c r="J23" i="1"/>
  <c r="K23" i="1"/>
  <c r="F63" i="1"/>
  <c r="G63" i="1"/>
  <c r="H63" i="1"/>
  <c r="I63" i="1"/>
  <c r="J63" i="1"/>
  <c r="K63" i="1"/>
  <c r="F10" i="1"/>
  <c r="G10" i="1"/>
  <c r="H10" i="1"/>
  <c r="I10" i="1"/>
  <c r="J10" i="1"/>
  <c r="K10" i="1"/>
  <c r="G12" i="1" l="1"/>
  <c r="H12" i="1"/>
  <c r="I12" i="1"/>
  <c r="J12" i="1"/>
  <c r="K12" i="1"/>
  <c r="G53" i="1"/>
  <c r="H53" i="1"/>
  <c r="I53" i="1"/>
  <c r="J53" i="1"/>
  <c r="K53" i="1"/>
  <c r="F12" i="1"/>
  <c r="F53" i="1"/>
  <c r="F21" i="1" l="1"/>
  <c r="G21" i="1"/>
  <c r="H21" i="1"/>
  <c r="I21" i="1"/>
  <c r="J21" i="1"/>
  <c r="K21" i="1"/>
  <c r="F45" i="1" l="1"/>
  <c r="G45" i="1"/>
  <c r="H45" i="1"/>
  <c r="I45" i="1"/>
  <c r="J45" i="1"/>
  <c r="K45" i="1"/>
  <c r="F68" i="1" l="1"/>
  <c r="G68" i="1"/>
  <c r="H68" i="1"/>
  <c r="I68" i="1"/>
  <c r="J68" i="1"/>
  <c r="K68" i="1"/>
  <c r="F25" i="1" l="1"/>
  <c r="G25" i="1"/>
  <c r="H25" i="1"/>
  <c r="I25" i="1"/>
  <c r="J25" i="1"/>
  <c r="K25" i="1"/>
  <c r="F11" i="1"/>
  <c r="G11" i="1"/>
  <c r="H11" i="1"/>
  <c r="I11" i="1"/>
  <c r="J11" i="1"/>
  <c r="K11" i="1"/>
  <c r="F14" i="1"/>
  <c r="G14" i="1"/>
  <c r="H14" i="1"/>
  <c r="I14" i="1"/>
  <c r="J14" i="1"/>
  <c r="K14" i="1"/>
  <c r="A14" i="1"/>
  <c r="A29" i="1" l="1"/>
  <c r="A47" i="1"/>
  <c r="F29" i="1"/>
  <c r="G29" i="1"/>
  <c r="H29" i="1"/>
  <c r="I29" i="1"/>
  <c r="J29" i="1"/>
  <c r="K29" i="1"/>
  <c r="F47" i="1"/>
  <c r="G47" i="1"/>
  <c r="H47" i="1"/>
  <c r="I47" i="1"/>
  <c r="J47" i="1"/>
  <c r="K47" i="1"/>
  <c r="A5" i="1" l="1"/>
  <c r="F5" i="1"/>
  <c r="G5" i="1"/>
  <c r="H5" i="1"/>
  <c r="I5" i="1"/>
  <c r="J5" i="1"/>
  <c r="K5" i="1"/>
  <c r="A58" i="1" l="1"/>
  <c r="F58" i="1"/>
  <c r="G58" i="1"/>
  <c r="H58" i="1"/>
  <c r="I58" i="1"/>
  <c r="J58" i="1"/>
  <c r="K58" i="1"/>
  <c r="A41" i="1" l="1"/>
  <c r="A65" i="1"/>
  <c r="F41" i="1"/>
  <c r="G41" i="1"/>
  <c r="H41" i="1"/>
  <c r="I41" i="1"/>
  <c r="J41" i="1"/>
  <c r="K41" i="1"/>
  <c r="F65" i="1"/>
  <c r="G65" i="1"/>
  <c r="H65" i="1"/>
  <c r="I65" i="1"/>
  <c r="J65" i="1"/>
  <c r="K6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<sst xmlns="http://schemas.openxmlformats.org/spreadsheetml/2006/main" count="13205" uniqueCount="2569">
  <si>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</si>
  <si>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</si>
  <si>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</si>
  <si>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</si>
  <si>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</si>
  <si>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</si>
  <si>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</si>
  <si>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</si>
  <si>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</si>
  <si>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</si>
  <si>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</si>
  <si>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</si>
  <si>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</si>
  <si>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</si>
  <si>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</si>
  <si>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</si>
  <si>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</si>
  <si>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</si>
  <si>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</si>
  <si>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</si>
  <si>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</si>
  <si>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</si>
  <si>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</si>
  <si>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</si>
  <si>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</si>
  <si>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</si>
  <si>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</si>
  <si>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</si>
  <si>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</si>
  <si>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</si>
  <si>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</si>
  <si>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</si>
  <si>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</si>
  <si>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</si>
  <si>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</si>
  <si>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</si>
  <si>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</si>
  <si>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</si>
  <si>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</si>
  <si>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</si>
  <si>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</si>
  <si>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</si>
  <si>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</si>
  <si>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</si>
  <si>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</si>
  <si>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</si>
  <si>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</si>
  <si>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</si>
  <si>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</si>
  <si>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</si>
  <si>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</si>
  <si>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</si>
  <si>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</si>
  <si>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</si>
  <si>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</si>
  <si>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</si>
  <si>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</si>
  <si>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</si>
  <si>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</si>
  <si>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</si>
  <si>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</si>
  <si>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</si>
  <si>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</si>
  <si>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</si>
  <si>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</si>
  <si>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</si>
  <si>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</si>
  <si>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</si>
  <si>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</si>
  <si>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</si>
  <si>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</si>
  <si>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</si>
  <si>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</si>
  <si>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</si>
  <si>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</si>
  <si>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</si>
  <si>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</si>
  <si>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</si>
  <si>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</si>
  <si>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</si>
  <si>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</si>
  <si>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</si>
  <si>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</si>
  <si>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</si>
  <si>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</si>
  <si>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</si>
  <si>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</si>
  <si>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</si>
  <si>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</si>
  <si>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</si>
  <si>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</si>
  <si>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</si>
  <si>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</si>
  <si>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</si>
  <si>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</si>
  <si>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</si>
  <si>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</si>
  <si>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</si>
  <si>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</si>
  <si>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</si>
  <si>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</si>
  <si>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</si>
  <si>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</si>
  <si>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</si>
  <si>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</si>
  <si>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</si>
  <si>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</si>
  <si>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</si>
  <si>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</si>
  <si>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</si>
  <si>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</si>
  <si>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</si>
  <si>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</si>
  <si>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</si>
  <si>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</si>
  <si>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</si>
  <si>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</si>
  <si>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</si>
  <si>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</si>
  <si>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</si>
  <si>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</si>
  <si>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</si>
  <si>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</si>
  <si>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</si>
  <si>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</si>
  <si>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</si>
  <si>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</si>
  <si>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</si>
  <si>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</si>
  <si>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</si>
  <si>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</si>
  <si>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</si>
  <si>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</si>
  <si>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</si>
  <si>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</si>
  <si>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</si>
  <si>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</si>
  <si>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</si>
  <si>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</si>
  <si>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</si>
  <si>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</si>
  <si>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</si>
  <si>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</si>
  <si>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</si>
  <si>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</si>
  <si>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</si>
  <si>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</si>
  <si>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</si>
  <si>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</si>
  <si>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</si>
  <si>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</si>
  <si>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</si>
  <si>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</si>
  <si>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</si>
  <si>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</si>
  <si>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</si>
  <si>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</si>
  <si>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</si>
  <si>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</si>
  <si>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</si>
  <si>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</si>
  <si>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</si>
  <si>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</si>
  <si>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</si>
  <si>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</si>
  <si>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</si>
  <si>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</si>
  <si>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</si>
  <si>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</si>
  <si>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</si>
  <si>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</si>
  <si>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</si>
  <si>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</si>
  <si>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</si>
  <si>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</si>
  <si>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</si>
  <si>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</si>
  <si>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</si>
  <si>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</si>
  <si>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</si>
  <si>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</si>
  <si>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</si>
  <si>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</si>
  <si>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</si>
  <si>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</si>
  <si>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</si>
  <si>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</si>
  <si>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</si>
  <si>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</si>
  <si>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</si>
  <si>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</si>
  <si>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</si>
  <si>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</si>
  <si>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</si>
  <si>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</si>
  <si>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</si>
  <si>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</si>
  <si>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</si>
  <si>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</si>
  <si>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</si>
  <si>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</si>
  <si>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</si>
  <si>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</si>
  <si>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</si>
  <si>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</si>
  <si>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</si>
  <si>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</si>
  <si>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</si>
  <si>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</si>
  <si>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</si>
  <si>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</si>
  <si>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</si>
  <si>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</si>
  <si>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</si>
  <si>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</si>
  <si>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</si>
  <si>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</si>
  <si>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</si>
  <si>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</si>
  <si>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</si>
  <si>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</si>
  <si>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</si>
  <si>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</si>
  <si>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</si>
  <si>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</si>
  <si>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</si>
  <si>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</si>
  <si>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</si>
  <si>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</si>
  <si>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</si>
  <si>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</si>
  <si>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</si>
  <si>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</si>
  <si>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</si>
  <si>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</si>
  <si>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</si>
  <si>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</si>
  <si>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</si>
  <si>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</si>
  <si>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</si>
  <si>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</si>
  <si>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</si>
  <si>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</si>
  <si>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</si>
  <si>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</si>
  <si>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</si>
  <si>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</si>
  <si>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</si>
  <si>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</si>
  <si>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</si>
  <si>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</si>
  <si>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</si>
  <si>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</si>
  <si>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</si>
  <si>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</si>
  <si>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</si>
  <si>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</si>
  <si>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</si>
  <si>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</si>
  <si>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</si>
  <si>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</si>
  <si>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</si>
  <si>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</si>
  <si>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</si>
  <si>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</si>
  <si>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</si>
  <si>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</si>
  <si>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</si>
  <si>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</si>
  <si>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</si>
  <si>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</si>
  <si>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</si>
  <si>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</si>
  <si>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</si>
  <si>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</si>
  <si>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</si>
  <si>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</si>
  <si>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</si>
  <si>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</si>
  <si>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</si>
  <si>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</si>
  <si>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</si>
  <si>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</si>
  <si>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</si>
  <si>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</si>
  <si>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</si>
  <si>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</si>
  <si>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</si>
  <si>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</si>
  <si>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</si>
  <si>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</si>
  <si>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</si>
  <si>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</si>
  <si>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</si>
  <si>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</si>
  <si>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</si>
  <si>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</si>
  <si>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</si>
  <si>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</si>
  <si>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</si>
  <si>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</si>
  <si>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</si>
  <si>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</si>
  <si>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</si>
  <si>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</si>
  <si>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</si>
  <si>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</si>
  <si>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</si>
  <si>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</si>
  <si>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</si>
  <si>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</si>
  <si>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</si>
  <si>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</si>
  <si>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</si>
  <si>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</si>
  <si>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</si>
  <si>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</si>
  <si>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</si>
  <si>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</si>
  <si>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</si>
  <si>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</si>
  <si>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</si>
  <si>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</si>
  <si>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</si>
  <si>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</si>
  <si>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</si>
  <si>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</si>
  <si>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</si>
  <si>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</si>
  <si>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</si>
  <si>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</si>
  <si>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</si>
  <si>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</si>
  <si>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</si>
  <si>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</si>
  <si>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</si>
  <si>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</si>
  <si>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</si>
  <si>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</si>
  <si>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</si>
  <si>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</si>
  <si>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</si>
  <si>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</si>
  <si>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</si>
  <si>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</si>
  <si>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</si>
  <si>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</si>
  <si>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</si>
  <si>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</si>
  <si>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</si>
  <si>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</si>
  <si>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</si>
  <si>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</si>
  <si>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</si>
  <si>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</si>
  <si>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</si>
  <si>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</si>
  <si>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</si>
  <si>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</si>
  <si>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</si>
  <si>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</si>
  <si>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</si>
  <si>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</si>
  <si>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</si>
  <si>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</si>
  <si>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</si>
  <si>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</si>
  <si>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</si>
  <si>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</si>
  <si>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</si>
  <si>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</si>
  <si>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</si>
  <si>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</si>
  <si>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</si>
  <si>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</si>
  <si>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</si>
  <si>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</si>
  <si>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</si>
  <si>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</si>
  <si>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</si>
  <si>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</si>
  <si>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</si>
  <si>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</si>
  <si>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</si>
  <si>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</si>
  <si>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</si>
  <si>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</si>
  <si>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</si>
  <si>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</si>
  <si>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</si>
  <si>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</si>
  <si>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</si>
  <si>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</si>
  <si>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</si>
  <si>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</si>
  <si>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</si>
  <si>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</si>
  <si>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</si>
  <si>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</si>
  <si>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</si>
  <si>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</si>
  <si>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</si>
  <si>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</si>
  <si>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</si>
  <si>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</si>
  <si>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</si>
  <si>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</si>
  <si>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</si>
  <si>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</si>
  <si>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</si>
  <si>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</si>
  <si>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</si>
  <si>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</si>
  <si>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</si>
  <si>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</si>
  <si>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</si>
  <si>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</si>
  <si>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</si>
  <si>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</si>
  <si>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</si>
  <si>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</si>
  <si>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</si>
  <si>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</si>
  <si>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</si>
  <si>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</si>
  <si>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</si>
  <si>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</si>
  <si>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</si>
  <si>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</si>
  <si>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</si>
  <si>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</si>
  <si>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</si>
  <si>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</si>
  <si>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</si>
  <si>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</si>
  <si>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</si>
  <si>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</si>
  <si>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</si>
  <si>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</si>
  <si>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</si>
  <si>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</si>
  <si>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</si>
  <si>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</si>
  <si>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</si>
  <si>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</si>
  <si>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</si>
  <si>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</si>
  <si>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</si>
  <si>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</si>
  <si>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</si>
  <si>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</si>
  <si>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</si>
  <si>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</si>
  <si>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</si>
  <si>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</si>
  <si>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</si>
  <si>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</si>
  <si>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</si>
  <si>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</si>
  <si>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</si>
  <si>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</si>
  <si>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</si>
  <si>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</si>
  <si>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</si>
  <si>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</si>
  <si>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</si>
  <si>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</si>
  <si>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</si>
  <si>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</si>
  <si>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</si>
  <si>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</si>
  <si>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</si>
  <si>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</si>
  <si>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</si>
  <si>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</si>
  <si>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</si>
  <si>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</si>
  <si>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</si>
  <si>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</si>
  <si>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</si>
  <si>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</si>
  <si>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</si>
  <si>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</si>
  <si>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</si>
  <si>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</si>
  <si>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</si>
  <si>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</si>
  <si>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</si>
  <si>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</si>
  <si>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</si>
  <si>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</si>
  <si>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</si>
  <si>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</si>
  <si>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</si>
  <si>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</si>
  <si>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</si>
  <si>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</si>
  <si>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</si>
  <si>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</si>
  <si>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</si>
  <si>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</si>
  <si>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</si>
  <si>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</si>
  <si>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</si>
  <si>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</si>
  <si>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</si>
  <si>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</si>
  <si>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</si>
  <si>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</si>
  <si>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</si>
  <si>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</si>
  <si>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</si>
  <si>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</si>
  <si>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</si>
  <si>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</si>
  <si>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</si>
  <si>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</si>
  <si>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</si>
  <si>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</si>
  <si>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</si>
  <si>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</si>
  <si>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</si>
  <si>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</si>
  <si>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</si>
  <si>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</si>
  <si>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</si>
  <si>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</si>
  <si>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</si>
  <si>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</si>
  <si>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</si>
  <si>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</si>
  <si>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</si>
  <si>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</si>
  <si>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</si>
  <si>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</si>
  <si>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</si>
  <si>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</si>
  <si>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</si>
  <si>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</si>
  <si>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</si>
  <si>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</si>
  <si>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</si>
  <si>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</si>
  <si>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</si>
  <si>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</si>
  <si>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</si>
  <si>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</si>
  <si>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</si>
  <si>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</si>
  <si>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</si>
  <si>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</si>
  <si>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</si>
  <si>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</si>
  <si>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</si>
  <si>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</si>
  <si>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</si>
  <si>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</si>
  <si>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</si>
  <si>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</si>
  <si>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</si>
  <si>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</si>
  <si>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</si>
  <si>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</si>
  <si>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</si>
  <si>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</si>
  <si>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</si>
  <si>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</si>
  <si>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</si>
  <si>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</si>
  <si>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</si>
  <si>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</si>
  <si>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</si>
  <si>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</si>
  <si>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</si>
  <si>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</si>
  <si>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</si>
  <si>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</si>
  <si>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</si>
  <si>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</si>
  <si>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</si>
  <si>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</si>
  <si>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</si>
  <si>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</si>
  <si>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</si>
  <si>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</si>
  <si>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</si>
  <si>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</si>
  <si>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</si>
  <si>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</si>
  <si>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</si>
  <si>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</si>
  <si>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</si>
  <si>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</si>
  <si>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</si>
  <si>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</si>
  <si>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</si>
  <si>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</si>
  <si>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</si>
  <si>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</si>
  <si>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</si>
  <si>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</si>
  <si>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</si>
  <si>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</si>
  <si>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</si>
  <si>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</si>
  <si>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</si>
  <si>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</si>
  <si>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</si>
  <si>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</si>
  <si>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</si>
  <si>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</si>
  <si>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</si>
  <si>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</si>
  <si>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</si>
  <si>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</si>
  <si>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</si>
  <si>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</si>
  <si>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</si>
  <si>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</si>
  <si>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</si>
  <si>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</si>
  <si>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</si>
  <si>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</si>
  <si>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</si>
  <si>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</si>
  <si>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</si>
  <si>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</si>
  <si>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</si>
  <si>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</si>
  <si>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</si>
  <si>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</si>
  <si>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</si>
  <si>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</si>
  <si>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</si>
  <si>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</si>
  <si>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</si>
  <si>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</si>
  <si>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</si>
  <si>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</si>
  <si>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</si>
  <si>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</si>
  <si>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</si>
  <si>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</si>
  <si>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</si>
  <si>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</si>
  <si>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</si>
  <si>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</si>
  <si>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</si>
  <si>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</si>
  <si>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</si>
  <si>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</si>
  <si>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</si>
  <si>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</si>
  <si>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</si>
  <si>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</si>
  <si>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</si>
  <si>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</si>
  <si>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</si>
  <si>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</si>
  <si>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</si>
  <si>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</si>
  <si>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</si>
  <si>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</si>
  <si>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</si>
  <si>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</si>
  <si>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</si>
  <si>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</si>
  <si>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</si>
  <si>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</si>
  <si>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</si>
  <si>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</si>
  <si>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</si>
  <si>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</si>
  <si>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</si>
  <si>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</si>
  <si>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</si>
  <si>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</si>
  <si>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</si>
  <si>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</si>
  <si>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</si>
  <si>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</si>
  <si>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</si>
  <si>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</si>
  <si>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</si>
  <si>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</si>
  <si>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</si>
  <si>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</si>
  <si>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</si>
  <si>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</si>
  <si>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</si>
  <si>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</si>
  <si>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</si>
  <si>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</si>
  <si>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</si>
  <si>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</si>
  <si>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</si>
  <si>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</si>
  <si>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</si>
  <si>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</si>
  <si>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</si>
  <si>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</si>
  <si>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</si>
  <si>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</si>
  <si>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</si>
  <si>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</si>
  <si>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</si>
  <si>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</si>
  <si>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</si>
  <si>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</si>
  <si>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</si>
  <si>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</si>
  <si>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</si>
  <si>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</si>
  <si>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</si>
  <si>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</si>
  <si>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</si>
  <si>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</si>
  <si>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</si>
  <si>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</si>
  <si>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</si>
  <si>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</si>
  <si>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</si>
  <si>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</si>
  <si>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</si>
  <si>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</si>
  <si>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</si>
  <si>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</si>
  <si>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</si>
  <si>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</si>
  <si>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</si>
  <si>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</si>
  <si>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</si>
  <si>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</si>
  <si>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</si>
  <si>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</si>
  <si>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</si>
  <si>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</si>
  <si>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</si>
  <si>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</si>
  <si>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</si>
  <si>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</si>
  <si>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</si>
  <si>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</si>
  <si>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</si>
  <si>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</si>
  <si>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</si>
  <si>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</si>
  <si>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</si>
  <si>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</si>
  <si>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</si>
  <si>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</si>
  <si>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</si>
  <si>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</si>
  <si>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</si>
  <si>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</si>
  <si>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</si>
  <si>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</si>
  <si>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</si>
  <si>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</si>
  <si>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</si>
  <si>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</si>
  <si>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</si>
  <si>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</si>
  <si>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</si>
  <si>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</si>
  <si>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</si>
  <si>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</si>
  <si>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</si>
  <si>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</si>
  <si>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</si>
  <si>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</si>
  <si>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</si>
  <si>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</si>
  <si>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</si>
  <si>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</si>
  <si>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</si>
  <si>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</si>
  <si>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</si>
  <si>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</si>
  <si>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</si>
  <si>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</si>
  <si>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</si>
  <si>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</si>
  <si>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</si>
  <si>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</si>
  <si>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</si>
  <si>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</si>
  <si>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</si>
  <si>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</si>
  <si>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</si>
  <si>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</si>
  <si>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</si>
  <si>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</si>
  <si>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</si>
  <si>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</si>
  <si>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</si>
  <si>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</si>
  <si>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</si>
  <si>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</si>
  <si>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</si>
  <si>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</si>
  <si>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</si>
  <si>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</si>
  <si>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</si>
  <si>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</si>
  <si>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</si>
  <si>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</si>
  <si>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</si>
  <si>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</si>
  <si>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</si>
  <si>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</si>
  <si>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</si>
  <si>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</si>
  <si>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</si>
  <si>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</si>
  <si>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</si>
  <si>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</si>
  <si>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</si>
  <si>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</si>
  <si>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</si>
  <si>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</si>
  <si>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</si>
  <si>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</si>
  <si>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</si>
  <si>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</si>
  <si>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</si>
  <si>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</si>
  <si>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</si>
  <si>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</si>
  <si>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</si>
  <si>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</si>
  <si>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</si>
  <si>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</si>
  <si>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</si>
  <si>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</si>
  <si>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</si>
  <si>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</si>
  <si>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</si>
  <si>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</si>
  <si>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</si>
  <si>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</si>
  <si>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</si>
  <si>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</si>
  <si>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</si>
  <si>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</si>
  <si>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</si>
  <si>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</si>
  <si>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</si>
  <si>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</si>
  <si>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</si>
  <si>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</si>
  <si>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</si>
  <si>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</si>
  <si>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</si>
  <si>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</si>
  <si>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</si>
  <si>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</si>
  <si>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</si>
  <si>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</si>
  <si>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</si>
  <si>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</si>
  <si>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</si>
  <si>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</si>
  <si>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</si>
  <si>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</si>
  <si>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</si>
  <si>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</si>
  <si>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</si>
  <si>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</si>
  <si>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</si>
  <si>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</si>
  <si>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</si>
  <si>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</si>
  <si>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</si>
  <si>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</si>
  <si>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</si>
  <si>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</si>
  <si>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</si>
  <si>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</si>
  <si>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</si>
  <si>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</si>
  <si>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</si>
  <si>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</si>
  <si>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</si>
  <si>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</si>
  <si>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</si>
  <si>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</si>
  <si>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</si>
  <si>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</si>
  <si>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</si>
  <si>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</si>
  <si>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</si>
  <si>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</si>
  <si>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</si>
  <si>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</si>
  <si>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</si>
  <si>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</si>
  <si>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</si>
  <si>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</si>
  <si>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</si>
  <si>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</si>
  <si>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</si>
  <si>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</si>
  <si>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</si>
  <si>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</si>
  <si>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</si>
  <si>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</si>
  <si>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</si>
  <si>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</si>
  <si>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</si>
  <si>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</si>
  <si>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</si>
  <si>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</si>
  <si>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</si>
  <si>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</si>
  <si>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</si>
  <si>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</si>
  <si>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</si>
  <si>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</si>
  <si>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</si>
  <si>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</si>
  <si>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</si>
  <si>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</si>
  <si>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</si>
  <si>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</si>
  <si>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</si>
  <si>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</si>
  <si>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</si>
  <si>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</si>
  <si>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</si>
  <si>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</si>
  <si>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</si>
  <si>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</si>
  <si>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</si>
  <si>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</si>
  <si>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</si>
  <si>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</si>
  <si>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</si>
  <si>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</si>
  <si>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</si>
  <si>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</si>
  <si>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</si>
  <si>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</si>
  <si>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</si>
  <si>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</si>
  <si>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</si>
  <si>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</si>
  <si>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</si>
  <si>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</si>
  <si>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</si>
  <si>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</si>
  <si>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</si>
  <si>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</si>
  <si>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</si>
  <si>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</si>
  <si>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</si>
  <si>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</si>
  <si>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</si>
  <si>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</si>
  <si>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</si>
  <si>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</si>
  <si>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</si>
  <si>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</si>
  <si>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</si>
  <si>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</si>
  <si>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</si>
  <si>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</si>
  <si>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</si>
  <si>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</si>
  <si>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</si>
  <si>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</si>
  <si>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</si>
  <si>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</si>
  <si>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</si>
  <si>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</si>
  <si>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</si>
  <si>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</si>
  <si>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</si>
  <si>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</si>
  <si>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</si>
  <si>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</si>
  <si>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</si>
  <si>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</si>
  <si>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</si>
  <si>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</si>
  <si>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</si>
  <si>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</si>
  <si>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</si>
  <si>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</si>
  <si>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</si>
  <si>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</si>
  <si>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</si>
  <si>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</si>
  <si>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</si>
  <si>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</si>
  <si>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</si>
  <si>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</si>
  <si>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</si>
  <si>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</si>
  <si>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</si>
  <si>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</si>
  <si>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</si>
  <si>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</si>
  <si>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</si>
  <si>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</si>
  <si>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</si>
  <si>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</si>
  <si>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</si>
  <si>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</si>
  <si>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</si>
  <si>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</si>
  <si>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</si>
  <si>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</si>
  <si>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</si>
  <si>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</si>
  <si>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</si>
  <si>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</si>
  <si>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</si>
  <si>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</si>
  <si>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</si>
  <si>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</si>
  <si>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</si>
  <si>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</si>
  <si>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</si>
  <si>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</si>
  <si>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</si>
  <si>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</si>
  <si>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</si>
  <si>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</si>
  <si>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</si>
  <si>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</si>
  <si>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</si>
  <si>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</si>
  <si>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</si>
  <si>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</si>
  <si>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</si>
  <si>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</si>
  <si>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</si>
  <si>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</si>
  <si>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</si>
  <si>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</si>
  <si>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</si>
  <si>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</si>
  <si>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</si>
  <si>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</si>
  <si>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</si>
  <si>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</si>
  <si>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</si>
  <si>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</si>
  <si>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</si>
  <si>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</si>
  <si>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</si>
  <si>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</si>
  <si>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</si>
  <si>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</si>
  <si>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</si>
  <si>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</si>
  <si>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</si>
  <si>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</si>
  <si>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</si>
  <si>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</si>
  <si>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</si>
  <si>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</si>
  <si>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</si>
  <si>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</si>
  <si>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</si>
  <si>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</si>
  <si>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</si>
  <si>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</si>
  <si>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</si>
  <si>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</si>
  <si>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</si>
  <si>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</si>
  <si>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</si>
  <si>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</si>
  <si>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</si>
  <si>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</si>
  <si>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</si>
  <si>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</si>
  <si>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</si>
  <si>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</si>
  <si>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</si>
  <si>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</si>
  <si>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</si>
  <si>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</si>
  <si>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</si>
  <si>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</si>
  <si>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</si>
  <si>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</si>
  <si>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</si>
  <si>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</si>
  <si>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</si>
  <si>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</si>
  <si>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</si>
  <si>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</si>
  <si>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</si>
  <si>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</si>
  <si>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</si>
  <si>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</si>
  <si>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</si>
  <si>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</si>
  <si>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</si>
  <si>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</si>
  <si>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</si>
  <si>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</si>
  <si>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</si>
  <si>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</si>
  <si>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</si>
  <si>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</si>
  <si>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</si>
  <si>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</si>
  <si>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</si>
  <si>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</si>
  <si>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</si>
  <si>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</si>
  <si>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</si>
  <si>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</si>
  <si>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</si>
  <si>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</si>
  <si>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</si>
  <si>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</si>
  <si>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</si>
  <si>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</si>
  <si>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</si>
  <si>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</si>
  <si>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</si>
  <si>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</si>
  <si>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</si>
  <si>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</si>
  <si>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</si>
  <si>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</si>
  <si>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</si>
  <si>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</si>
  <si>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</si>
  <si>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</si>
  <si>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</si>
  <si>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</si>
  <si>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</si>
  <si>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</si>
  <si>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</si>
  <si>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</si>
  <si>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</si>
  <si>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</si>
  <si>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</si>
  <si>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</si>
  <si>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</si>
  <si>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</si>
  <si>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</si>
  <si>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</si>
  <si>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</si>
  <si>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</si>
  <si>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</si>
  <si>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</si>
  <si>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</si>
  <si>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</si>
  <si>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</si>
  <si>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</si>
  <si>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</si>
  <si>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</si>
  <si>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</si>
  <si>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</si>
  <si>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</si>
  <si>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</si>
  <si>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</si>
  <si>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</si>
  <si>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</si>
  <si>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</si>
  <si>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</si>
  <si>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</si>
  <si>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</si>
  <si>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</si>
  <si>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</si>
  <si>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</si>
  <si>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</si>
  <si>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</si>
  <si>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</si>
  <si>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</si>
  <si>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</si>
  <si>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</si>
  <si>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</si>
  <si>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</si>
  <si>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</si>
  <si>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</si>
  <si>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</si>
  <si>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</si>
  <si>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</si>
  <si>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</si>
  <si>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</si>
  <si>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</si>
  <si>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</si>
  <si>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</si>
  <si>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</si>
  <si>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</si>
  <si>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</si>
  <si>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</si>
  <si>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</si>
  <si>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</si>
  <si>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</si>
  <si>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</si>
  <si>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</si>
  <si>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</si>
  <si>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</si>
  <si>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</si>
  <si>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</si>
  <si>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</si>
  <si>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</si>
  <si>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</si>
  <si>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</si>
  <si>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</si>
  <si>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</si>
  <si>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</si>
  <si>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</si>
  <si>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</si>
  <si>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</si>
  <si>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</si>
  <si>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</si>
  <si>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</si>
  <si>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</si>
  <si>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</si>
  <si>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</si>
  <si>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</si>
  <si>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</si>
  <si>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</si>
  <si>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</si>
  <si>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</si>
  <si>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</si>
  <si>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</si>
  <si>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</si>
  <si>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</si>
  <si>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</si>
  <si>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</si>
  <si>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</si>
  <si>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</si>
  <si>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</si>
  <si>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</si>
  <si>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</si>
  <si>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</si>
  <si>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</si>
  <si>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</si>
  <si>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</si>
  <si>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</si>
  <si>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</si>
  <si>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</si>
  <si>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</si>
  <si>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</si>
  <si>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</si>
  <si>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</si>
  <si>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</si>
  <si>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</si>
  <si>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</si>
  <si>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</si>
  <si>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</si>
  <si>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</si>
  <si>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</si>
  <si>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</si>
  <si>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</si>
  <si>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</si>
  <si>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</si>
  <si>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</si>
  <si>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</si>
  <si>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</si>
  <si>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</si>
  <si>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</si>
  <si>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</si>
  <si>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</si>
  <si>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</si>
  <si>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</si>
  <si>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</si>
  <si>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</si>
  <si>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</si>
  <si>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</si>
  <si>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</si>
  <si>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</si>
  <si>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</si>
  <si>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</si>
  <si>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</si>
  <si>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</si>
  <si>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</si>
  <si>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</si>
  <si>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</si>
  <si>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</si>
  <si>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</si>
  <si>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</si>
  <si>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</si>
  <si>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</si>
  <si>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</si>
  <si>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</si>
  <si>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</si>
  <si>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</si>
  <si>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</si>
  <si>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</si>
  <si>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</si>
  <si>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</si>
  <si>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</si>
  <si>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</si>
  <si>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</si>
  <si>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</si>
  <si>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</si>
  <si>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</si>
  <si>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</si>
  <si>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</si>
  <si>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</si>
  <si>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</si>
  <si>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</si>
  <si>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</si>
  <si>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</si>
  <si>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</si>
  <si>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</si>
  <si>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</si>
  <si>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</si>
  <si>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</si>
  <si>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</si>
  <si>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</si>
  <si>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</si>
  <si>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</si>
  <si>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</si>
  <si>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</si>
  <si>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</si>
  <si>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</si>
  <si>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</si>
  <si>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</si>
  <si>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</si>
  <si>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</si>
  <si>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</si>
  <si>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</si>
  <si>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</si>
  <si>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</si>
  <si>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</si>
  <si>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</si>
  <si>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</si>
  <si>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</si>
  <si>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</si>
  <si>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</si>
  <si>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</si>
  <si>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</si>
  <si>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</si>
  <si>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</si>
  <si>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</si>
  <si>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</si>
  <si>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</si>
  <si>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</si>
  <si>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</si>
  <si>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</si>
  <si>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</si>
  <si>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</si>
  <si>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</si>
  <si>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</si>
  <si>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</si>
  <si>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</si>
  <si>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</si>
  <si>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</si>
  <si>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</si>
  <si>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</si>
  <si>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</si>
  <si>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</si>
  <si>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</si>
  <si>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</si>
  <si>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</si>
  <si>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</si>
  <si>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</si>
  <si>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</si>
  <si>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</si>
  <si>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</si>
  <si>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</si>
  <si>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</si>
  <si>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</si>
  <si>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</si>
  <si>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</si>
  <si>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</si>
  <si>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</si>
  <si>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</si>
  <si>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</si>
  <si>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</si>
  <si>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</si>
  <si>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</si>
  <si>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</si>
  <si>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</si>
  <si>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</si>
  <si>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</si>
  <si>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</si>
  <si>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</si>
  <si>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</si>
  <si>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</si>
  <si>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</si>
  <si>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</si>
  <si>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</si>
  <si>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</si>
  <si>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</si>
  <si>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</si>
  <si>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</si>
  <si>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</si>
  <si>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</si>
  <si>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</si>
  <si>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</si>
  <si>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</si>
  <si>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</si>
  <si>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</si>
  <si>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</si>
  <si>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</si>
  <si>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</si>
  <si>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</si>
  <si>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</si>
  <si>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</si>
  <si>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</si>
  <si>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</si>
  <si>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</si>
  <si>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</si>
  <si>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</si>
  <si>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</si>
  <si>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</si>
  <si>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</si>
  <si>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</si>
  <si>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</si>
  <si>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</si>
  <si>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</si>
  <si>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</si>
  <si>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</si>
  <si>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</si>
  <si>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</si>
  <si>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</si>
  <si>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</si>
  <si>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</si>
  <si>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</si>
  <si>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</si>
  <si>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</si>
  <si>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</si>
  <si>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</si>
  <si>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</si>
  <si>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</si>
  <si>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</si>
  <si>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</si>
  <si>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</si>
  <si>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</si>
  <si>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</si>
  <si>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</si>
  <si>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</si>
  <si>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</si>
  <si>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</si>
  <si>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</si>
  <si>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</si>
  <si>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</si>
  <si>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</si>
  <si>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</si>
  <si>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</si>
  <si>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</si>
  <si>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</si>
  <si>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</si>
  <si>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</si>
  <si>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</si>
  <si>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</si>
  <si>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</si>
  <si>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</si>
  <si>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</si>
  <si>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</si>
  <si>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</si>
  <si>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</si>
  <si>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</si>
  <si>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</si>
  <si>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</si>
  <si>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</si>
  <si>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</si>
  <si>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</si>
  <si>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</si>
  <si>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</si>
  <si>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</si>
  <si>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</si>
  <si>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</si>
  <si>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</si>
  <si>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</si>
  <si>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</si>
  <si>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</si>
  <si>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</si>
  <si>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</si>
  <si>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</si>
  <si>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</si>
  <si>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</si>
  <si>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</si>
  <si>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</si>
  <si>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</si>
  <si>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</si>
  <si>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</si>
  <si>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</si>
  <si>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</si>
  <si>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</si>
  <si>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</si>
  <si>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</si>
  <si>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</si>
  <si>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</si>
  <si>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</si>
  <si>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</si>
  <si>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</si>
  <si>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</si>
  <si>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</si>
  <si>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</si>
  <si>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</si>
  <si>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</si>
  <si>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</si>
  <si>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</si>
  <si>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</si>
  <si>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</si>
  <si>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</si>
  <si>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</si>
  <si>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</si>
  <si>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</si>
  <si>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</si>
  <si>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</si>
  <si>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</si>
  <si>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</si>
  <si>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</si>
  <si>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</si>
  <si>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</si>
  <si>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</si>
  <si>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</si>
  <si>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</si>
  <si>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</si>
  <si>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</si>
  <si>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</si>
  <si>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</si>
  <si>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</si>
  <si>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</si>
  <si>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</si>
  <si>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</si>
  <si>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</si>
  <si>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</si>
  <si>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</si>
  <si>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</si>
  <si>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</si>
  <si>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</si>
  <si>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</si>
  <si>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</si>
  <si>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</si>
  <si>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</si>
  <si>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</si>
  <si>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</si>
  <si>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</si>
  <si>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</si>
  <si>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</si>
  <si>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</si>
  <si>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</si>
  <si>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</si>
  <si>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</si>
  <si>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</si>
  <si>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</si>
  <si>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</si>
  <si>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</si>
  <si>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</si>
  <si>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</si>
  <si>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</si>
  <si>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</si>
  <si>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</si>
  <si>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</si>
  <si>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</si>
  <si>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</si>
  <si>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</si>
  <si>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</si>
  <si>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</si>
  <si>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</si>
  <si>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</si>
  <si>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</si>
  <si>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</si>
  <si>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</si>
  <si>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</si>
  <si>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</si>
  <si>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</si>
  <si>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</si>
  <si>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</si>
  <si>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</si>
  <si>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</si>
  <si>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</si>
  <si>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</si>
  <si>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</si>
  <si>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</si>
  <si>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</si>
  <si>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</si>
  <si>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</si>
  <si>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</si>
  <si>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</si>
  <si>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</si>
  <si>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</si>
  <si>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</si>
  <si>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</si>
  <si>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</si>
  <si>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</si>
  <si>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</si>
  <si>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</si>
  <si>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</si>
  <si>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</si>
  <si>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</si>
  <si>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</si>
  <si>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</si>
  <si>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</si>
  <si>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</si>
  <si>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</si>
  <si>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</si>
  <si>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</si>
  <si>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</si>
  <si>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</si>
  <si>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</si>
  <si>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</si>
  <si>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</si>
  <si>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</si>
  <si>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</si>
  <si>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</si>
  <si>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</si>
  <si>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</si>
  <si>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</si>
  <si>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</si>
  <si>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</si>
  <si>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</si>
  <si>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</si>
  <si>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</si>
  <si>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</si>
  <si>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</si>
  <si>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</si>
  <si>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</si>
  <si>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</si>
  <si>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</si>
  <si>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</si>
  <si>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</si>
  <si>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</si>
  <si>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</si>
  <si>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</si>
  <si>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</si>
  <si>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</si>
  <si>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</si>
  <si>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</si>
  <si>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</si>
  <si>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</si>
  <si>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</si>
  <si>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</si>
  <si>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</si>
  <si>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</si>
  <si>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</si>
  <si>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</si>
  <si>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</si>
  <si>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</si>
  <si>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</si>
  <si>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</si>
  <si>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</si>
  <si>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</si>
  <si>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</si>
  <si>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</si>
  <si>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</si>
  <si>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</si>
  <si>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</si>
  <si>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</si>
  <si>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</si>
  <si>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</si>
  <si>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</si>
  <si>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</si>
  <si>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</si>
  <si>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</si>
  <si>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</si>
  <si>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</si>
  <si>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</si>
  <si>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</si>
  <si>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</si>
  <si>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</si>
  <si>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</si>
  <si>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</si>
  <si>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</si>
  <si>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</si>
  <si>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</si>
  <si>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</si>
  <si>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</si>
  <si>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</si>
  <si>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</si>
  <si>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</si>
  <si>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</si>
  <si>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</si>
  <si>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</si>
  <si>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</si>
  <si>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</si>
  <si>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</si>
  <si>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</si>
  <si>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</si>
  <si>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</si>
  <si>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</si>
  <si>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</si>
  <si>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</si>
  <si>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</si>
  <si>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</si>
  <si>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</si>
  <si>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</si>
  <si>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</si>
  <si>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</si>
  <si>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</si>
  <si>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</si>
  <si>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</si>
  <si>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</si>
  <si>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</si>
  <si>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</si>
  <si>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</si>
  <si>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</si>
  <si>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</si>
  <si>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</si>
  <si>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</si>
  <si>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</si>
  <si>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</si>
  <si>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</si>
  <si>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</si>
  <si>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</si>
  <si>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</si>
  <si>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</si>
  <si>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</si>
  <si>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</si>
  <si>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</si>
  <si>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</si>
  <si>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</si>
  <si>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</si>
  <si>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</si>
  <si>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</si>
  <si>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</si>
  <si>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</si>
  <si>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</si>
  <si>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</si>
  <si>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</si>
  <si>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</si>
  <si>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</si>
  <si>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</si>
  <si>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</si>
  <si>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</si>
  <si>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</si>
  <si>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</si>
  <si>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</si>
  <si>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</si>
  <si>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</si>
  <si>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</si>
  <si>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</si>
  <si>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</si>
  <si>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</si>
  <si>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</si>
  <si>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</si>
  <si>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</si>
  <si>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</si>
  <si>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</si>
  <si>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</si>
  <si>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</si>
  <si>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</si>
  <si>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</si>
  <si>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</si>
  <si>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</si>
  <si>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</si>
  <si>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</si>
  <si>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</si>
  <si>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</si>
  <si>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</si>
  <si>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</si>
  <si>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</si>
  <si>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</si>
  <si>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</si>
  <si>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</si>
  <si>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</si>
  <si>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</si>
  <si>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</si>
  <si>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</si>
  <si>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</si>
  <si>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</si>
  <si>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</si>
  <si>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</si>
  <si>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</si>
  <si>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</si>
  <si>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</si>
  <si>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</si>
  <si>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</si>
  <si>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</si>
  <si>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</si>
  <si>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</si>
  <si>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</si>
  <si>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</si>
  <si>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</si>
  <si>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</si>
  <si>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</si>
  <si>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</si>
  <si>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</si>
  <si>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</si>
  <si>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</si>
  <si>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</si>
  <si>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</si>
  <si>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</si>
  <si>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</si>
  <si>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</si>
  <si>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</si>
  <si>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</si>
  <si>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</si>
  <si>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</si>
  <si>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</si>
  <si>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</si>
  <si>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</si>
  <si>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</si>
  <si>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</si>
  <si>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</si>
  <si>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</si>
  <si>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</si>
  <si>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</si>
  <si>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</si>
  <si>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</si>
  <si>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</si>
  <si>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</si>
  <si>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</si>
  <si>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</si>
  <si>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</si>
  <si>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</si>
  <si>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</si>
  <si>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</si>
  <si>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</si>
  <si>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</si>
  <si>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</si>
  <si>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</si>
  <si>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</si>
  <si>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</si>
  <si>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</si>
  <si>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</si>
  <si>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</si>
  <si>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</si>
  <si>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</si>
  <si>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</si>
  <si>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</si>
  <si>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</si>
  <si>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</si>
  <si>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</si>
  <si>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</si>
  <si>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</si>
  <si>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</si>
  <si>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</si>
  <si>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</si>
  <si>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</si>
  <si>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</si>
  <si>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</si>
  <si>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</si>
  <si>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</si>
  <si>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</si>
  <si>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</si>
  <si>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</si>
  <si>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</si>
  <si>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</si>
  <si>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</si>
  <si>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</si>
  <si>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</si>
  <si>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</si>
  <si>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</si>
  <si>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</si>
  <si>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</si>
  <si>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</si>
  <si>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</si>
  <si>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</si>
  <si>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</si>
  <si>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</si>
  <si>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</si>
  <si>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</si>
  <si>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</si>
  <si>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</si>
  <si>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</si>
  <si>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</si>
  <si>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</si>
  <si>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</si>
  <si>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</si>
  <si>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</si>
  <si>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</si>
  <si>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</si>
  <si>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</si>
  <si>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</si>
  <si>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</si>
  <si>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</si>
  <si>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</si>
  <si>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</si>
  <si>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</si>
  <si>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</si>
  <si>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</si>
  <si>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</si>
  <si>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</si>
  <si>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</si>
  <si>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</si>
  <si>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</si>
  <si>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</si>
  <si>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</si>
  <si>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</si>
  <si>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</si>
  <si>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</si>
  <si>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</si>
  <si>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</si>
  <si>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</si>
  <si>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</si>
  <si>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</si>
  <si>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</si>
  <si>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</si>
  <si>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</si>
  <si>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</si>
  <si>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</si>
  <si>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</si>
  <si>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</si>
  <si>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</si>
  <si>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</si>
  <si>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</si>
  <si>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</si>
  <si>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</si>
  <si>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</si>
  <si>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</si>
  <si>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</si>
  <si>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</si>
  <si>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</si>
  <si>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</si>
  <si>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</si>
  <si>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</si>
  <si>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</si>
  <si>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</si>
  <si>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</si>
  <si>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</si>
  <si>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</si>
  <si>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</si>
  <si>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</si>
  <si>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</si>
  <si>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</si>
  <si>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</si>
  <si>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</si>
  <si>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</si>
  <si>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</si>
  <si>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</si>
  <si>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</si>
  <si>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</si>
  <si>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</si>
  <si>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</si>
  <si>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</si>
  <si>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</si>
  <si>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</si>
  <si>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</si>
  <si>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</si>
  <si>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</si>
  <si>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</si>
  <si>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</si>
  <si>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</si>
  <si>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</si>
  <si>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</si>
  <si>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</si>
  <si>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</si>
  <si>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</si>
  <si>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</si>
  <si>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</si>
  <si>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</si>
  <si>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</si>
  <si>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</si>
  <si>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</si>
  <si>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</si>
  <si>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</si>
  <si>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</si>
  <si>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</si>
  <si>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</si>
  <si>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</si>
  <si>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</si>
  <si>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</si>
  <si>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</si>
  <si>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</si>
  <si>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</si>
  <si>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</si>
  <si>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</si>
  <si>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</si>
  <si>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</si>
  <si>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</si>
  <si>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</si>
  <si>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</si>
  <si>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</si>
  <si>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</si>
  <si>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</si>
  <si>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</si>
  <si>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</si>
  <si>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</si>
  <si>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</si>
  <si>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</si>
  <si>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</si>
  <si>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</si>
  <si>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</si>
  <si>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</si>
  <si>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</si>
  <si>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</si>
  <si>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</si>
  <si>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</si>
  <si>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</si>
  <si>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</si>
  <si>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</si>
  <si>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</si>
  <si>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</si>
  <si>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</si>
  <si>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</si>
  <si>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</si>
  <si>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</si>
  <si>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</si>
  <si>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</si>
  <si>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</si>
  <si>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</si>
  <si>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</si>
  <si>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</si>
  <si>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</si>
  <si>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</si>
  <si>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</si>
  <si>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</si>
  <si>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</si>
  <si>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</si>
  <si>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</si>
  <si>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</si>
  <si>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</si>
  <si>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</si>
  <si>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</si>
  <si>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</si>
  <si>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</si>
  <si>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</si>
  <si>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</si>
  <si>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</si>
  <si>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</si>
  <si>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</si>
  <si>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</si>
  <si>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</si>
  <si>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</si>
  <si>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</si>
  <si>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</si>
  <si>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</si>
  <si>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</si>
  <si>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</si>
  <si>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</si>
  <si>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</si>
  <si>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</si>
  <si>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</si>
  <si>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</si>
  <si>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</si>
  <si>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</si>
  <si>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</si>
  <si>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</si>
  <si>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</si>
  <si>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</si>
  <si>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</si>
  <si>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</si>
  <si>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</si>
  <si>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</si>
  <si>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</si>
  <si>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</si>
  <si>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</si>
  <si>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</si>
  <si>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</si>
  <si>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</si>
  <si>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</si>
  <si>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</si>
  <si>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</si>
  <si>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</si>
  <si>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</si>
  <si>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</si>
  <si>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</si>
  <si>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</si>
  <si>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</si>
  <si>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</si>
  <si>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</si>
  <si>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</si>
  <si>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</si>
  <si>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</si>
  <si>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</si>
  <si>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</si>
  <si>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</si>
  <si>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</si>
  <si>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</si>
  <si>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</si>
  <si>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</si>
  <si>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</si>
  <si>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</si>
  <si>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</si>
  <si>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</si>
  <si>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</si>
  <si>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</si>
  <si>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</si>
  <si>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</si>
  <si>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</si>
  <si>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</si>
  <si>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</si>
  <si>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</si>
  <si>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</si>
  <si>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</si>
  <si>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</si>
  <si>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</si>
  <si>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</si>
  <si>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</si>
  <si>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</si>
  <si>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</si>
  <si>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</si>
  <si>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</si>
  <si>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</si>
  <si>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</si>
  <si>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</si>
  <si>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</si>
  <si>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</si>
  <si>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</si>
  <si>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</si>
  <si>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</si>
  <si>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</si>
  <si>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</si>
  <si>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</si>
  <si>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</si>
  <si>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</si>
  <si>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</si>
  <si>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</si>
  <si>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</si>
  <si>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</si>
  <si>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</si>
  <si>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</si>
  <si>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</si>
  <si>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</si>
  <si>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</si>
  <si>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</si>
  <si>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</si>
  <si>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</si>
  <si>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</si>
  <si>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</si>
  <si>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</si>
  <si>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</si>
  <si>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</si>
  <si>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</si>
  <si>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</si>
  <si>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</si>
  <si>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</si>
  <si>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</si>
  <si>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</si>
  <si>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</si>
  <si>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</si>
  <si>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</si>
  <si>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</si>
  <si>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</si>
  <si>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</si>
  <si>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</si>
  <si>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</si>
  <si>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</si>
  <si>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</si>
  <si>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</si>
  <si>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</si>
  <si>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</si>
  <si>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</si>
  <si>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</si>
  <si>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</si>
  <si>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</si>
  <si>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</si>
  <si>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</si>
  <si>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</si>
  <si>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</si>
  <si>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</si>
  <si>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</si>
  <si>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</si>
  <si>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</si>
  <si>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</si>
  <si>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</si>
  <si>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</si>
  <si>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</si>
  <si>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</si>
  <si>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</si>
  <si>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</si>
  <si>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</si>
  <si>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</si>
  <si>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</si>
  <si>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</si>
  <si>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</si>
  <si>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</si>
  <si>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</si>
  <si>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</si>
  <si>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</si>
  <si>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</si>
  <si>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</si>
  <si>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</si>
  <si>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</si>
  <si>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</si>
  <si>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</si>
  <si>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</si>
  <si>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</si>
  <si>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</si>
  <si>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</si>
  <si>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</si>
  <si>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</si>
  <si>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</si>
  <si>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</si>
  <si>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</si>
  <si>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</si>
  <si>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</si>
  <si>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</si>
  <si>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</si>
  <si>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</si>
  <si>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</si>
  <si>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</si>
  <si>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</si>
  <si>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</si>
  <si>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</si>
  <si>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</si>
  <si>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</si>
  <si>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</si>
  <si>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</si>
  <si>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</si>
  <si>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</si>
  <si>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</si>
  <si>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</si>
  <si>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</si>
  <si>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</si>
  <si>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</si>
  <si>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</si>
  <si>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</si>
  <si>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</si>
  <si>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</si>
  <si>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</si>
  <si>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</si>
  <si>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</si>
  <si>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</si>
  <si>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</si>
  <si>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</si>
  <si>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</si>
  <si>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</si>
  <si>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</si>
  <si>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</si>
  <si>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</si>
  <si>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</si>
  <si>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</si>
  <si>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</si>
  <si>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</si>
  <si>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</si>
  <si>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</si>
  <si>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</si>
  <si>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</si>
  <si>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</si>
  <si>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</si>
  <si>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</si>
  <si>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</si>
  <si>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</si>
  <si>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</si>
  <si>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</si>
  <si>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</si>
  <si>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</si>
  <si>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</si>
  <si>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</si>
  <si>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</si>
  <si>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</si>
  <si>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</si>
  <si>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</si>
  <si>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</si>
  <si>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</si>
  <si>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</si>
  <si>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</si>
  <si>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</si>
  <si>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</si>
  <si>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</si>
  <si>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</si>
  <si>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</si>
  <si>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</si>
  <si>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</si>
  <si>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</si>
  <si>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</si>
  <si>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</si>
  <si>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</si>
  <si>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</si>
  <si>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</si>
  <si>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</si>
  <si>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</si>
  <si>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</si>
  <si>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</si>
  <si>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</si>
  <si>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</si>
  <si>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</si>
  <si>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</si>
  <si>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</si>
  <si>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</si>
  <si>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</si>
  <si>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</si>
  <si>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</si>
  <si>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</si>
  <si>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</si>
  <si>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</si>
  <si>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</si>
  <si>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</si>
  <si>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</si>
  <si>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</si>
  <si>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</si>
  <si>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</si>
  <si>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</si>
  <si>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</si>
  <si>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</si>
  <si>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</si>
  <si>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</si>
  <si>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</si>
  <si>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</si>
  <si>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</si>
  <si>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</si>
  <si>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</si>
  <si>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</si>
  <si>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</si>
  <si>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</si>
  <si>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</si>
  <si>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</si>
  <si>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</si>
  <si>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</si>
  <si>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</si>
  <si>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</si>
  <si>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</si>
  <si>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</si>
  <si>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</si>
  <si>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</si>
  <si>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</si>
  <si>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</si>
  <si>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</si>
  <si>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</si>
  <si>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</si>
  <si>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</si>
  <si>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</si>
  <si>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</si>
  <si>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</si>
  <si>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</si>
  <si>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</si>
  <si>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</si>
  <si>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</si>
  <si>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</si>
  <si>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</si>
  <si>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</si>
  <si>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</si>
  <si>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</si>
  <si>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</si>
  <si>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</si>
  <si>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</si>
  <si>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</si>
  <si>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</si>
  <si>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</si>
  <si>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</si>
  <si>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</si>
  <si>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</si>
  <si>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</si>
  <si>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</si>
  <si>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</si>
  <si>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</si>
  <si>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</si>
  <si>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</si>
  <si>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</si>
  <si>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</si>
  <si>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</si>
  <si>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</si>
  <si>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</si>
  <si>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</si>
  <si>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</si>
  <si>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</si>
  <si>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</si>
  <si>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</si>
  <si>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</si>
  <si>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</si>
  <si>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</si>
  <si>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</si>
  <si>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</si>
  <si>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</si>
  <si>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</si>
  <si>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</si>
  <si>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</si>
  <si>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</si>
  <si>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</si>
  <si>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</si>
  <si>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</si>
  <si>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</si>
  <si>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</si>
  <si>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</si>
  <si>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</si>
  <si>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</si>
  <si>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</si>
  <si>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</si>
  <si>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</si>
  <si>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</si>
  <si>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</si>
  <si>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</si>
  <si>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</si>
  <si>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</si>
  <si>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</si>
  <si>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</si>
  <si>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</si>
  <si>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</si>
  <si>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</si>
  <si>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</si>
  <si>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</si>
  <si>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</si>
  <si>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</si>
  <si>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</si>
  <si>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</si>
  <si>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</si>
  <si>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</si>
  <si>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</si>
  <si>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</si>
  <si>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</si>
  <si>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</si>
  <si>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</si>
  <si>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</si>
  <si>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</si>
  <si>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</si>
  <si>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</si>
  <si>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</si>
  <si>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</si>
  <si>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</si>
  <si>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</si>
  <si>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</si>
  <si>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</si>
  <si>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</si>
  <si>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</si>
  <si>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</si>
  <si>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</si>
  <si>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</si>
  <si>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</si>
  <si>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</si>
  <si>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</si>
  <si>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</si>
  <si>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</si>
  <si>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</si>
  <si>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</si>
  <si>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</si>
  <si>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</si>
  <si>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</si>
  <si>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</si>
  <si>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</si>
  <si>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</si>
  <si>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</si>
  <si>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</si>
  <si>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</si>
  <si>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</si>
  <si>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</si>
  <si>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</si>
  <si>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</si>
  <si>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</si>
  <si>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</si>
  <si>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</si>
  <si>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</si>
  <si>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</si>
  <si>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</si>
  <si>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</si>
  <si>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</si>
  <si>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</si>
  <si>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</si>
  <si>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</si>
  <si>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</si>
  <si>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</si>
  <si>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</si>
  <si>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</si>
  <si>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</si>
  <si>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</si>
  <si>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</si>
  <si>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</si>
  <si>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</si>
  <si>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</si>
  <si>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</si>
  <si>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</si>
  <si>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</si>
  <si>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</si>
  <si>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</si>
  <si>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</si>
  <si>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</si>
  <si>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</si>
  <si>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</si>
  <si>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</si>
  <si>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</si>
  <si>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</si>
  <si>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</si>
  <si>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</si>
  <si>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</si>
  <si>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</si>
  <si>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</si>
  <si>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</si>
  <si>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</si>
  <si>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</si>
  <si>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</si>
  <si>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</si>
  <si>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</si>
  <si>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</si>
  <si>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</si>
  <si>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</si>
  <si>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</si>
  <si>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</si>
  <si>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</si>
  <si>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</si>
  <si>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</si>
  <si>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</si>
  <si>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</si>
  <si>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</si>
  <si>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</si>
  <si>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</si>
  <si>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</si>
  <si>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</si>
  <si>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</si>
  <si>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</si>
  <si>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</si>
  <si>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</si>
  <si>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</si>
  <si>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</si>
  <si>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</si>
  <si>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</si>
  <si>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</si>
  <si>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</si>
  <si>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</si>
  <si>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</si>
  <si>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</si>
  <si>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</si>
  <si>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</si>
  <si>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</si>
  <si>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</si>
  <si>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</si>
  <si>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</si>
  <si>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</si>
  <si>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</si>
  <si>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</si>
  <si>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</si>
  <si>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335760043</t>
  </si>
  <si>
    <t xml:space="preserve">Gil Carrera, Santiago </t>
  </si>
  <si>
    <t>335760301</t>
  </si>
  <si>
    <t>335760265</t>
  </si>
  <si>
    <t>335760398</t>
  </si>
  <si>
    <t>335760499</t>
  </si>
  <si>
    <t>335760312 </t>
  </si>
  <si>
    <t>335759968 </t>
  </si>
  <si>
    <t>335760636 </t>
  </si>
  <si>
    <t>335760640 </t>
  </si>
  <si>
    <t>335760634 </t>
  </si>
  <si>
    <t>335760645</t>
  </si>
  <si>
    <t>GAVETA DE RECHAZO LLENA</t>
  </si>
  <si>
    <t>335760902</t>
  </si>
  <si>
    <t>335760838</t>
  </si>
  <si>
    <t>Closed</t>
  </si>
  <si>
    <t>2 Gavetas Fallando y 1 Vacía</t>
  </si>
  <si>
    <t>335761549</t>
  </si>
  <si>
    <t>335761546</t>
  </si>
  <si>
    <t>335761540</t>
  </si>
  <si>
    <t>335761537</t>
  </si>
  <si>
    <t>335761534</t>
  </si>
  <si>
    <t>335761529</t>
  </si>
  <si>
    <t>335761528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</si>
  <si>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</si>
  <si>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</si>
  <si>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</si>
  <si>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</si>
  <si>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</si>
  <si>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</si>
  <si>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</si>
  <si>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</si>
  <si>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335761301</t>
  </si>
  <si>
    <t>335761259</t>
  </si>
  <si>
    <t>335761157</t>
  </si>
  <si>
    <t>335761613</t>
  </si>
  <si>
    <t>335761607</t>
  </si>
  <si>
    <t>335760525 </t>
  </si>
  <si>
    <t>335761898</t>
  </si>
  <si>
    <t>335761869</t>
  </si>
  <si>
    <t>335761862</t>
  </si>
  <si>
    <t>335761852</t>
  </si>
  <si>
    <t>335761849</t>
  </si>
  <si>
    <t>335761848</t>
  </si>
  <si>
    <t>335761844</t>
  </si>
  <si>
    <t>335761838</t>
  </si>
  <si>
    <t>335761820</t>
  </si>
  <si>
    <t>335761813</t>
  </si>
  <si>
    <t>335761803</t>
  </si>
  <si>
    <t>335761752</t>
  </si>
  <si>
    <t>335761743</t>
  </si>
  <si>
    <t>335761742</t>
  </si>
  <si>
    <t>335761739</t>
  </si>
  <si>
    <t>335761725</t>
  </si>
  <si>
    <t>335761723</t>
  </si>
  <si>
    <t>335761715</t>
  </si>
  <si>
    <t>335761680</t>
  </si>
  <si>
    <t>335761916</t>
  </si>
  <si>
    <t>335761913</t>
  </si>
  <si>
    <t>335761910</t>
  </si>
  <si>
    <t>335761909</t>
  </si>
  <si>
    <t>335761908</t>
  </si>
  <si>
    <t>13 Enero de 2021</t>
  </si>
  <si>
    <t>ATM Nizao</t>
  </si>
  <si>
    <t>DRBR576</t>
  </si>
  <si>
    <t>Nizao</t>
  </si>
  <si>
    <t>335761968</t>
  </si>
  <si>
    <t>335761967</t>
  </si>
  <si>
    <t>335761965</t>
  </si>
  <si>
    <t>335761964</t>
  </si>
  <si>
    <t>335761922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</si>
</sst>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49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49" fillId="5" borderId="68" xfId="0" applyNumberFormat="1" applyFont="1" applyFill="1" applyBorder="1" applyAlignment="1">
      <alignment horizontal="center" vertical="center"/>
    </xf>
    <xf numFmtId="0" fontId="32" fillId="0" borderId="68" xfId="0" applyFont="1" applyFill="1" applyBorder="1" applyAlignment="1" applyProtection="1">
      <alignment horizontal="right" vertical="center" wrapText="1"/>
    </xf>
    <xf numFmtId="0" fontId="32" fillId="0" borderId="68" xfId="0" applyFont="1" applyFill="1" applyBorder="1" applyAlignment="1" applyProtection="1">
      <alignment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5"/>
      <tableStyleElement type="headerRow" dxfId="284"/>
      <tableStyleElement type="totalRow" dxfId="283"/>
      <tableStyleElement type="firstColumn" dxfId="282"/>
      <tableStyleElement type="lastColumn" dxfId="281"/>
      <tableStyleElement type="firstRowStripe" dxfId="280"/>
      <tableStyleElement type="firstColumnStripe" dxfId="2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9"/>
  <sheetViews>
    <sheetView tabSelected="1" zoomScale="70" zoomScaleNormal="70" workbookViewId="0">
      <pane ySplit="4" topLeftCell="A14" activePane="bottomLeft" state="frozen"/>
      <selection pane="bottomLeft" activeCell="G24" sqref="G24"/>
    </sheetView>
  </sheetViews>
  <sheetFormatPr baseColWidth="10" defaultColWidth="27.33203125" defaultRowHeight="14.4" x14ac:dyDescent="0.3"/>
  <cols>
    <col min="1" max="1" width="25.5546875" style="71" bestFit="1" customWidth="1"/>
    <col min="2" max="2" width="20.21875" style="47" bestFit="1" customWidth="1"/>
    <col min="3" max="3" width="15.77734375" style="48" bestFit="1" customWidth="1"/>
    <col min="4" max="4" width="27.44140625" style="71" customWidth="1"/>
    <col min="5" max="5" width="12.77734375" style="85" bestFit="1" customWidth="1"/>
    <col min="6" max="6" width="11.109375" style="49" customWidth="1"/>
    <col min="7" max="7" width="50.88671875" style="49" bestFit="1" customWidth="1"/>
    <col min="8" max="11" width="6.44140625" style="49" hidden="1" customWidth="1"/>
    <col min="12" max="12" width="48.88671875" style="49" hidden="1" customWidth="1"/>
    <col min="13" max="13" width="18.88671875" style="71" hidden="1" customWidth="1"/>
    <col min="14" max="14" width="17.88671875" style="87" hidden="1" customWidth="1"/>
    <col min="15" max="15" width="35.77734375" style="87" hidden="1" customWidth="1"/>
    <col min="16" max="16" width="22.77734375" style="75" hidden="1" customWidth="1"/>
    <col min="17" max="17" width="48.88671875" style="67" bestFit="1" customWidth="1"/>
    <col min="18" max="16384" width="27.33203125" style="45"/>
  </cols>
  <sheetData>
    <row r="1" spans="1:17" ht="17.399999999999999" x14ac:dyDescent="0.3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7.399999999999999" x14ac:dyDescent="0.3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" thickBot="1" x14ac:dyDescent="0.35">
      <c r="A3" s="135" t="s">
        <v>2560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NORTE</v>
      </c>
      <c r="B5" s="126">
        <v>335759127</v>
      </c>
      <c r="C5" s="115">
        <v>44206.358310185184</v>
      </c>
      <c r="D5" s="115" t="s">
        <v>2480</v>
      </c>
      <c r="E5" s="110">
        <v>8</v>
      </c>
      <c r="F5" s="86" t="str">
        <f>VLOOKUP(E5,VIP!$A$2:$O11267,2,0)</f>
        <v>DRBR008</v>
      </c>
      <c r="G5" s="109" t="str">
        <f>VLOOKUP(E5,'LISTADO ATM'!$A$2:$B$893,2,0)</f>
        <v>ATM Autoservicio Yaque</v>
      </c>
      <c r="H5" s="109" t="str">
        <f>VLOOKUP(E5,VIP!$A$2:$O16188,7,FALSE)</f>
        <v>Si</v>
      </c>
      <c r="I5" s="109" t="str">
        <f>VLOOKUP(E5,VIP!$A$2:$O8153,8,FALSE)</f>
        <v>Si</v>
      </c>
      <c r="J5" s="109" t="str">
        <f>VLOOKUP(E5,VIP!$A$2:$O8103,8,FALSE)</f>
        <v>Si</v>
      </c>
      <c r="K5" s="109" t="str">
        <f>VLOOKUP(E5,VIP!$A$2:$O11677,6,0)</f>
        <v>NO</v>
      </c>
      <c r="L5" s="120" t="s">
        <v>2495</v>
      </c>
      <c r="M5" s="116" t="s">
        <v>2473</v>
      </c>
      <c r="N5" s="128" t="s">
        <v>2513</v>
      </c>
      <c r="O5" s="114" t="s">
        <v>2486</v>
      </c>
      <c r="P5" s="116"/>
      <c r="Q5" s="119" t="s">
        <v>2495</v>
      </c>
    </row>
    <row r="6" spans="1:17" ht="17.399999999999999" x14ac:dyDescent="0.3">
      <c r="A6" s="86" t="str">
        <f>VLOOKUP(E6,'LISTADO ATM'!$A$2:$C$894,3,0)</f>
        <v>ESTE</v>
      </c>
      <c r="B6" s="114" t="s">
        <v>2546</v>
      </c>
      <c r="C6" s="115">
        <v>44208.693298611113</v>
      </c>
      <c r="D6" s="114" t="s">
        <v>2189</v>
      </c>
      <c r="E6" s="110">
        <v>16</v>
      </c>
      <c r="F6" s="86" t="str">
        <f>VLOOKUP(E6,VIP!$A$2:$O11285,2,0)</f>
        <v>DRBR016</v>
      </c>
      <c r="G6" s="109" t="str">
        <f>VLOOKUP(E6,'LISTADO ATM'!$A$2:$B$893,2,0)</f>
        <v>ATM Estación Texaco Sabana de la Mar</v>
      </c>
      <c r="H6" s="109" t="str">
        <f>VLOOKUP(E6,VIP!$A$2:$O16206,7,FALSE)</f>
        <v>Si</v>
      </c>
      <c r="I6" s="109" t="str">
        <f>VLOOKUP(E6,VIP!$A$2:$O8171,8,FALSE)</f>
        <v>Si</v>
      </c>
      <c r="J6" s="109" t="str">
        <f>VLOOKUP(E6,VIP!$A$2:$O8121,8,FALSE)</f>
        <v>Si</v>
      </c>
      <c r="K6" s="109" t="str">
        <f>VLOOKUP(E6,VIP!$A$2:$O11695,6,0)</f>
        <v>NO</v>
      </c>
      <c r="L6" s="120" t="s">
        <v>2254</v>
      </c>
      <c r="M6" s="116" t="s">
        <v>2473</v>
      </c>
      <c r="N6" s="116" t="s">
        <v>2482</v>
      </c>
      <c r="O6" s="114" t="s">
        <v>2485</v>
      </c>
      <c r="P6" s="114"/>
      <c r="Q6" s="116" t="s">
        <v>2254</v>
      </c>
    </row>
    <row r="7" spans="1:17" ht="17.399999999999999" x14ac:dyDescent="0.3">
      <c r="A7" s="86" t="str">
        <f>VLOOKUP(E7,'LISTADO ATM'!$A$2:$C$894,3,0)</f>
        <v>DISTRITO NACIONAL</v>
      </c>
      <c r="B7" s="114" t="s">
        <v>2543</v>
      </c>
      <c r="C7" s="115">
        <v>44208.704606481479</v>
      </c>
      <c r="D7" s="114" t="s">
        <v>2477</v>
      </c>
      <c r="E7" s="110">
        <v>26</v>
      </c>
      <c r="F7" s="86" t="str">
        <f>VLOOKUP(E7,VIP!$A$2:$O11282,2,0)</f>
        <v>DRBR221</v>
      </c>
      <c r="G7" s="109" t="str">
        <f>VLOOKUP(E7,'LISTADO ATM'!$A$2:$B$893,2,0)</f>
        <v>ATM S/M Jumbo San Isidro</v>
      </c>
      <c r="H7" s="109" t="str">
        <f>VLOOKUP(E7,VIP!$A$2:$O16203,7,FALSE)</f>
        <v>Si</v>
      </c>
      <c r="I7" s="109" t="str">
        <f>VLOOKUP(E7,VIP!$A$2:$O8168,8,FALSE)</f>
        <v>Si</v>
      </c>
      <c r="J7" s="109" t="str">
        <f>VLOOKUP(E7,VIP!$A$2:$O8118,8,FALSE)</f>
        <v>Si</v>
      </c>
      <c r="K7" s="109" t="str">
        <f>VLOOKUP(E7,VIP!$A$2:$O11692,6,0)</f>
        <v>NO</v>
      </c>
      <c r="L7" s="120" t="s">
        <v>2430</v>
      </c>
      <c r="M7" s="116" t="s">
        <v>2473</v>
      </c>
      <c r="N7" s="116" t="s">
        <v>2482</v>
      </c>
      <c r="O7" s="114" t="s">
        <v>2484</v>
      </c>
      <c r="P7" s="114"/>
      <c r="Q7" s="116" t="s">
        <v>2430</v>
      </c>
    </row>
    <row r="8" spans="1:17" ht="17.399999999999999" x14ac:dyDescent="0.3">
      <c r="A8" s="86" t="str">
        <f>VLOOKUP(E8,'LISTADO ATM'!$A$2:$C$894,3,0)</f>
        <v>DISTRITO NACIONAL</v>
      </c>
      <c r="B8" s="114" t="s">
        <v>2540</v>
      </c>
      <c r="C8" s="115">
        <v>44208.713020833333</v>
      </c>
      <c r="D8" s="114" t="s">
        <v>2189</v>
      </c>
      <c r="E8" s="110">
        <v>35</v>
      </c>
      <c r="F8" s="86" t="str">
        <f>VLOOKUP(E8,VIP!$A$2:$O11279,2,0)</f>
        <v>DRBR035</v>
      </c>
      <c r="G8" s="109" t="str">
        <f>VLOOKUP(E8,'LISTADO ATM'!$A$2:$B$893,2,0)</f>
        <v xml:space="preserve">ATM Dirección General de Aduanas I </v>
      </c>
      <c r="H8" s="109" t="str">
        <f>VLOOKUP(E8,VIP!$A$2:$O16200,7,FALSE)</f>
        <v>Si</v>
      </c>
      <c r="I8" s="109" t="str">
        <f>VLOOKUP(E8,VIP!$A$2:$O8165,8,FALSE)</f>
        <v>Si</v>
      </c>
      <c r="J8" s="109" t="str">
        <f>VLOOKUP(E8,VIP!$A$2:$O8115,8,FALSE)</f>
        <v>Si</v>
      </c>
      <c r="K8" s="109" t="str">
        <f>VLOOKUP(E8,VIP!$A$2:$O11689,6,0)</f>
        <v>NO</v>
      </c>
      <c r="L8" s="120" t="s">
        <v>2228</v>
      </c>
      <c r="M8" s="116" t="s">
        <v>2473</v>
      </c>
      <c r="N8" s="116" t="s">
        <v>2482</v>
      </c>
      <c r="O8" s="114" t="s">
        <v>2485</v>
      </c>
      <c r="P8" s="114"/>
      <c r="Q8" s="116" t="s">
        <v>2228</v>
      </c>
    </row>
    <row r="9" spans="1:17" ht="17.399999999999999" x14ac:dyDescent="0.3">
      <c r="A9" s="86" t="str">
        <f>VLOOKUP(E9,'LISTADO ATM'!$A$2:$C$894,3,0)</f>
        <v>SUR</v>
      </c>
      <c r="B9" s="114" t="s">
        <v>2534</v>
      </c>
      <c r="C9" s="115">
        <v>44208.616770833331</v>
      </c>
      <c r="D9" s="114" t="s">
        <v>2497</v>
      </c>
      <c r="E9" s="110">
        <v>45</v>
      </c>
      <c r="F9" s="86" t="str">
        <f>VLOOKUP(E9,VIP!$A$2:$O11274,2,0)</f>
        <v>DRBR045</v>
      </c>
      <c r="G9" s="109" t="str">
        <f>VLOOKUP(E9,'LISTADO ATM'!$A$2:$B$893,2,0)</f>
        <v xml:space="preserve">ATM Oficina Tamayo </v>
      </c>
      <c r="H9" s="109" t="str">
        <f>VLOOKUP(E9,VIP!$A$2:$O16195,7,FALSE)</f>
        <v>Si</v>
      </c>
      <c r="I9" s="109" t="str">
        <f>VLOOKUP(E9,VIP!$A$2:$O8160,8,FALSE)</f>
        <v>Si</v>
      </c>
      <c r="J9" s="109" t="str">
        <f>VLOOKUP(E9,VIP!$A$2:$O8110,8,FALSE)</f>
        <v>Si</v>
      </c>
      <c r="K9" s="109" t="str">
        <f>VLOOKUP(E9,VIP!$A$2:$O11684,6,0)</f>
        <v>SI</v>
      </c>
      <c r="L9" s="120" t="s">
        <v>2430</v>
      </c>
      <c r="M9" s="116" t="s">
        <v>2473</v>
      </c>
      <c r="N9" s="116" t="s">
        <v>2482</v>
      </c>
      <c r="O9" s="114" t="s">
        <v>2496</v>
      </c>
      <c r="P9" s="114"/>
      <c r="Q9" s="116" t="s">
        <v>2430</v>
      </c>
    </row>
    <row r="10" spans="1:17" ht="17.399999999999999" x14ac:dyDescent="0.3">
      <c r="A10" s="86" t="str">
        <f>VLOOKUP(E10,'LISTADO ATM'!$A$2:$C$894,3,0)</f>
        <v>DISTRITO NACIONAL</v>
      </c>
      <c r="B10" s="114" t="s">
        <v>2532</v>
      </c>
      <c r="C10" s="115">
        <v>44208.446851851855</v>
      </c>
      <c r="D10" s="114" t="s">
        <v>2189</v>
      </c>
      <c r="E10" s="110">
        <v>57</v>
      </c>
      <c r="F10" s="86" t="str">
        <f>VLOOKUP(E10,VIP!$A$2:$O11299,2,0)</f>
        <v>DRBR057</v>
      </c>
      <c r="G10" s="109" t="str">
        <f>VLOOKUP(E10,'LISTADO ATM'!$A$2:$B$893,2,0)</f>
        <v xml:space="preserve">ATM Oficina Malecon Center </v>
      </c>
      <c r="H10" s="109" t="str">
        <f>VLOOKUP(E10,VIP!$A$2:$O16220,7,FALSE)</f>
        <v>Si</v>
      </c>
      <c r="I10" s="109" t="str">
        <f>VLOOKUP(E10,VIP!$A$2:$O8185,8,FALSE)</f>
        <v>Si</v>
      </c>
      <c r="J10" s="109" t="str">
        <f>VLOOKUP(E10,VIP!$A$2:$O8135,8,FALSE)</f>
        <v>Si</v>
      </c>
      <c r="K10" s="109" t="str">
        <f>VLOOKUP(E10,VIP!$A$2:$O11709,6,0)</f>
        <v>NO</v>
      </c>
      <c r="L10" s="120" t="s">
        <v>2228</v>
      </c>
      <c r="M10" s="116" t="s">
        <v>2473</v>
      </c>
      <c r="N10" s="116" t="s">
        <v>2482</v>
      </c>
      <c r="O10" s="114" t="s">
        <v>2485</v>
      </c>
      <c r="P10" s="114"/>
      <c r="Q10" s="116" t="s">
        <v>2228</v>
      </c>
    </row>
    <row r="11" spans="1:17" ht="17.399999999999999" x14ac:dyDescent="0.3">
      <c r="A11" s="86" t="str">
        <f>VLOOKUP(E11,'LISTADO ATM'!$A$2:$C$894,3,0)</f>
        <v>DISTRITO NACIONAL</v>
      </c>
      <c r="B11" s="114" t="s">
        <v>2501</v>
      </c>
      <c r="C11" s="115">
        <v>44207.597453703704</v>
      </c>
      <c r="D11" s="115" t="s">
        <v>2189</v>
      </c>
      <c r="E11" s="110">
        <v>70</v>
      </c>
      <c r="F11" s="86" t="str">
        <f>VLOOKUP(E11,VIP!$A$2:$O11256,2,0)</f>
        <v>DRBR070</v>
      </c>
      <c r="G11" s="109" t="str">
        <f>VLOOKUP(E11,'LISTADO ATM'!$A$2:$B$893,2,0)</f>
        <v xml:space="preserve">ATM Autoservicio Plaza Lama Zona Oriental </v>
      </c>
      <c r="H11" s="109" t="str">
        <f>VLOOKUP(E11,VIP!$A$2:$O16177,7,FALSE)</f>
        <v>Si</v>
      </c>
      <c r="I11" s="109" t="str">
        <f>VLOOKUP(E11,VIP!$A$2:$O8142,8,FALSE)</f>
        <v>Si</v>
      </c>
      <c r="J11" s="109" t="str">
        <f>VLOOKUP(E11,VIP!$A$2:$O8092,8,FALSE)</f>
        <v>Si</v>
      </c>
      <c r="K11" s="109" t="str">
        <f>VLOOKUP(E11,VIP!$A$2:$O11666,6,0)</f>
        <v>NO</v>
      </c>
      <c r="L11" s="120" t="s">
        <v>2228</v>
      </c>
      <c r="M11" s="116" t="s">
        <v>2473</v>
      </c>
      <c r="N11" s="116" t="s">
        <v>2482</v>
      </c>
      <c r="O11" s="114" t="s">
        <v>2485</v>
      </c>
      <c r="P11" s="116"/>
      <c r="Q11" s="119" t="s">
        <v>2228</v>
      </c>
    </row>
    <row r="12" spans="1:17" ht="17.399999999999999" x14ac:dyDescent="0.3">
      <c r="A12" s="86" t="str">
        <f>VLOOKUP(E12,'LISTADO ATM'!$A$2:$C$894,3,0)</f>
        <v>DISTRITO NACIONAL</v>
      </c>
      <c r="B12" s="114" t="s">
        <v>2511</v>
      </c>
      <c r="C12" s="115">
        <v>44208.391516203701</v>
      </c>
      <c r="D12" s="114" t="s">
        <v>2477</v>
      </c>
      <c r="E12" s="110">
        <v>70</v>
      </c>
      <c r="F12" s="86" t="str">
        <f>VLOOKUP(E12,VIP!$A$2:$O11270,2,0)</f>
        <v>DRBR070</v>
      </c>
      <c r="G12" s="109" t="str">
        <f>VLOOKUP(E12,'LISTADO ATM'!$A$2:$B$893,2,0)</f>
        <v xml:space="preserve">ATM Autoservicio Plaza Lama Zona Oriental </v>
      </c>
      <c r="H12" s="109" t="str">
        <f>VLOOKUP(E12,VIP!$A$2:$O16191,7,FALSE)</f>
        <v>Si</v>
      </c>
      <c r="I12" s="109" t="str">
        <f>VLOOKUP(E12,VIP!$A$2:$O8156,8,FALSE)</f>
        <v>Si</v>
      </c>
      <c r="J12" s="109" t="str">
        <f>VLOOKUP(E12,VIP!$A$2:$O8106,8,FALSE)</f>
        <v>Si</v>
      </c>
      <c r="K12" s="109" t="str">
        <f>VLOOKUP(E12,VIP!$A$2:$O11680,6,0)</f>
        <v>NO</v>
      </c>
      <c r="L12" s="120" t="s">
        <v>2495</v>
      </c>
      <c r="M12" s="116" t="s">
        <v>2473</v>
      </c>
      <c r="N12" s="116" t="s">
        <v>2482</v>
      </c>
      <c r="O12" s="114" t="s">
        <v>2484</v>
      </c>
      <c r="P12" s="114"/>
      <c r="Q12" s="119" t="s">
        <v>2495</v>
      </c>
    </row>
    <row r="13" spans="1:17" ht="17.399999999999999" x14ac:dyDescent="0.3">
      <c r="A13" s="86" t="str">
        <f>VLOOKUP(E13,'LISTADO ATM'!$A$2:$C$894,3,0)</f>
        <v>DISTRITO NACIONAL</v>
      </c>
      <c r="B13" s="114" t="s">
        <v>2524</v>
      </c>
      <c r="C13" s="115">
        <v>44208.507731481484</v>
      </c>
      <c r="D13" s="114" t="s">
        <v>2189</v>
      </c>
      <c r="E13" s="110">
        <v>87</v>
      </c>
      <c r="F13" s="86" t="str">
        <f>VLOOKUP(E13,VIP!$A$2:$O11290,2,0)</f>
        <v>DRBR087</v>
      </c>
      <c r="G13" s="109" t="str">
        <f>VLOOKUP(E13,'LISTADO ATM'!$A$2:$B$893,2,0)</f>
        <v xml:space="preserve">ATM Autoservicio Sarasota </v>
      </c>
      <c r="H13" s="109" t="str">
        <f>VLOOKUP(E13,VIP!$A$2:$O16211,7,FALSE)</f>
        <v>Si</v>
      </c>
      <c r="I13" s="109" t="str">
        <f>VLOOKUP(E13,VIP!$A$2:$O8176,8,FALSE)</f>
        <v>Si</v>
      </c>
      <c r="J13" s="109" t="str">
        <f>VLOOKUP(E13,VIP!$A$2:$O8126,8,FALSE)</f>
        <v>Si</v>
      </c>
      <c r="K13" s="109" t="str">
        <f>VLOOKUP(E13,VIP!$A$2:$O11700,6,0)</f>
        <v>NO</v>
      </c>
      <c r="L13" s="120" t="s">
        <v>2228</v>
      </c>
      <c r="M13" s="116" t="s">
        <v>2473</v>
      </c>
      <c r="N13" s="116" t="s">
        <v>2482</v>
      </c>
      <c r="O13" s="114" t="s">
        <v>2485</v>
      </c>
      <c r="P13" s="114"/>
      <c r="Q13" s="116" t="s">
        <v>2228</v>
      </c>
    </row>
    <row r="14" spans="1:17" ht="17.399999999999999" x14ac:dyDescent="0.3">
      <c r="A14" s="86" t="str">
        <f>VLOOKUP(E14,'LISTADO ATM'!$A$2:$C$894,3,0)</f>
        <v>DISTRITO NACIONAL</v>
      </c>
      <c r="B14" s="114" t="s">
        <v>2498</v>
      </c>
      <c r="C14" s="115">
        <v>44207.516597222224</v>
      </c>
      <c r="D14" s="115" t="s">
        <v>2189</v>
      </c>
      <c r="E14" s="110">
        <v>96</v>
      </c>
      <c r="F14" s="86" t="str">
        <f>VLOOKUP(E14,VIP!$A$2:$O11255,2,0)</f>
        <v>DRBR096</v>
      </c>
      <c r="G14" s="109" t="str">
        <f>VLOOKUP(E14,'LISTADO ATM'!$A$2:$B$893,2,0)</f>
        <v>ATM S/M Caribe Av. Charles de Gaulle</v>
      </c>
      <c r="H14" s="109" t="str">
        <f>VLOOKUP(E14,VIP!$A$2:$O16176,7,FALSE)</f>
        <v>Si</v>
      </c>
      <c r="I14" s="109" t="str">
        <f>VLOOKUP(E14,VIP!$A$2:$O8141,8,FALSE)</f>
        <v>No</v>
      </c>
      <c r="J14" s="109" t="str">
        <f>VLOOKUP(E14,VIP!$A$2:$O8091,8,FALSE)</f>
        <v>No</v>
      </c>
      <c r="K14" s="109" t="str">
        <f>VLOOKUP(E14,VIP!$A$2:$O11665,6,0)</f>
        <v>NO</v>
      </c>
      <c r="L14" s="120" t="s">
        <v>2254</v>
      </c>
      <c r="M14" s="116" t="s">
        <v>2473</v>
      </c>
      <c r="N14" s="116" t="s">
        <v>2488</v>
      </c>
      <c r="O14" s="114" t="s">
        <v>2485</v>
      </c>
      <c r="P14" s="116"/>
      <c r="Q14" s="119" t="s">
        <v>2254</v>
      </c>
    </row>
    <row r="15" spans="1:17" ht="17.399999999999999" x14ac:dyDescent="0.3">
      <c r="A15" s="86" t="str">
        <f>VLOOKUP(E15,'LISTADO ATM'!$A$2:$C$894,3,0)</f>
        <v>DISTRITO NACIONAL</v>
      </c>
      <c r="B15" s="114" t="s">
        <v>2529</v>
      </c>
      <c r="C15" s="115">
        <v>44208.494131944448</v>
      </c>
      <c r="D15" s="114" t="s">
        <v>2189</v>
      </c>
      <c r="E15" s="110">
        <v>115</v>
      </c>
      <c r="F15" s="86" t="str">
        <f>VLOOKUP(E15,VIP!$A$2:$O11295,2,0)</f>
        <v>DRBR115</v>
      </c>
      <c r="G15" s="109" t="str">
        <f>VLOOKUP(E15,'LISTADO ATM'!$A$2:$B$893,2,0)</f>
        <v xml:space="preserve">ATM Oficina Megacentro I </v>
      </c>
      <c r="H15" s="109" t="str">
        <f>VLOOKUP(E15,VIP!$A$2:$O16216,7,FALSE)</f>
        <v>Si</v>
      </c>
      <c r="I15" s="109" t="str">
        <f>VLOOKUP(E15,VIP!$A$2:$O8181,8,FALSE)</f>
        <v>Si</v>
      </c>
      <c r="J15" s="109" t="str">
        <f>VLOOKUP(E15,VIP!$A$2:$O8131,8,FALSE)</f>
        <v>Si</v>
      </c>
      <c r="K15" s="109" t="str">
        <f>VLOOKUP(E15,VIP!$A$2:$O11705,6,0)</f>
        <v>SI</v>
      </c>
      <c r="L15" s="120" t="s">
        <v>2228</v>
      </c>
      <c r="M15" s="116" t="s">
        <v>2473</v>
      </c>
      <c r="N15" s="116" t="s">
        <v>2482</v>
      </c>
      <c r="O15" s="114" t="s">
        <v>2485</v>
      </c>
      <c r="P15" s="114"/>
      <c r="Q15" s="116" t="s">
        <v>2228</v>
      </c>
    </row>
    <row r="16" spans="1:17" ht="17.399999999999999" x14ac:dyDescent="0.3">
      <c r="A16" s="86" t="str">
        <f>VLOOKUP(E16,'LISTADO ATM'!$A$2:$C$894,3,0)</f>
        <v>DISTRITO NACIONAL</v>
      </c>
      <c r="B16" s="114" t="s">
        <v>2521</v>
      </c>
      <c r="C16" s="115">
        <v>44208.596446759257</v>
      </c>
      <c r="D16" s="114" t="s">
        <v>2189</v>
      </c>
      <c r="E16" s="110">
        <v>146</v>
      </c>
      <c r="F16" s="86" t="str">
        <f>VLOOKUP(E16,VIP!$A$2:$O11280,2,0)</f>
        <v>DRBR146</v>
      </c>
      <c r="G16" s="109" t="str">
        <f>VLOOKUP(E16,'LISTADO ATM'!$A$2:$B$893,2,0)</f>
        <v xml:space="preserve">ATM Tribunal Superior Constitucional </v>
      </c>
      <c r="H16" s="109" t="str">
        <f>VLOOKUP(E16,VIP!$A$2:$O16201,7,FALSE)</f>
        <v>Si</v>
      </c>
      <c r="I16" s="109" t="str">
        <f>VLOOKUP(E16,VIP!$A$2:$O8166,8,FALSE)</f>
        <v>Si</v>
      </c>
      <c r="J16" s="109" t="str">
        <f>VLOOKUP(E16,VIP!$A$2:$O8116,8,FALSE)</f>
        <v>Si</v>
      </c>
      <c r="K16" s="109" t="str">
        <f>VLOOKUP(E16,VIP!$A$2:$O11690,6,0)</f>
        <v>NO</v>
      </c>
      <c r="L16" s="120" t="s">
        <v>2228</v>
      </c>
      <c r="M16" s="116" t="s">
        <v>2473</v>
      </c>
      <c r="N16" s="116" t="s">
        <v>2482</v>
      </c>
      <c r="O16" s="114" t="s">
        <v>2485</v>
      </c>
      <c r="P16" s="114"/>
      <c r="Q16" s="116" t="s">
        <v>2228</v>
      </c>
    </row>
    <row r="17" spans="1:17" ht="17.399999999999999" x14ac:dyDescent="0.3">
      <c r="A17" s="86" t="str">
        <f>VLOOKUP(E17,'LISTADO ATM'!$A$2:$C$894,3,0)</f>
        <v>DISTRITO NACIONAL</v>
      </c>
      <c r="B17" s="114" t="s">
        <v>2555</v>
      </c>
      <c r="C17" s="115">
        <v>44208.843287037038</v>
      </c>
      <c r="D17" s="114" t="s">
        <v>2189</v>
      </c>
      <c r="E17" s="110">
        <v>160</v>
      </c>
      <c r="F17" s="86" t="str">
        <f>VLOOKUP(E17,VIP!$A$2:$O11276,2,0)</f>
        <v>DRBR160</v>
      </c>
      <c r="G17" s="109" t="str">
        <f>VLOOKUP(E17,'LISTADO ATM'!$A$2:$B$893,2,0)</f>
        <v xml:space="preserve">ATM Oficina Herrera </v>
      </c>
      <c r="H17" s="109" t="str">
        <f>VLOOKUP(E17,VIP!$A$2:$O16197,7,FALSE)</f>
        <v>Si</v>
      </c>
      <c r="I17" s="109" t="str">
        <f>VLOOKUP(E17,VIP!$A$2:$O8162,8,FALSE)</f>
        <v>Si</v>
      </c>
      <c r="J17" s="109" t="str">
        <f>VLOOKUP(E17,VIP!$A$2:$O8112,8,FALSE)</f>
        <v>Si</v>
      </c>
      <c r="K17" s="109" t="str">
        <f>VLOOKUP(E17,VIP!$A$2:$O11686,6,0)</f>
        <v>NO</v>
      </c>
      <c r="L17" s="120" t="s">
        <v>2228</v>
      </c>
      <c r="M17" s="116" t="s">
        <v>2473</v>
      </c>
      <c r="N17" s="116" t="s">
        <v>2482</v>
      </c>
      <c r="O17" s="114" t="s">
        <v>2485</v>
      </c>
      <c r="P17" s="114"/>
      <c r="Q17" s="116" t="s">
        <v>2228</v>
      </c>
    </row>
    <row r="18" spans="1:17" ht="17.399999999999999" x14ac:dyDescent="0.3">
      <c r="A18" s="86" t="str">
        <f>VLOOKUP(E18,'LISTADO ATM'!$A$2:$C$894,3,0)</f>
        <v>DISTRITO NACIONAL</v>
      </c>
      <c r="B18" s="114" t="s">
        <v>2517</v>
      </c>
      <c r="C18" s="115">
        <v>44208.599421296298</v>
      </c>
      <c r="D18" s="114" t="s">
        <v>2189</v>
      </c>
      <c r="E18" s="110">
        <v>225</v>
      </c>
      <c r="F18" s="86" t="str">
        <f>VLOOKUP(E18,VIP!$A$2:$O11275,2,0)</f>
        <v>DRBR225</v>
      </c>
      <c r="G18" s="109" t="str">
        <f>VLOOKUP(E18,'LISTADO ATM'!$A$2:$B$893,2,0)</f>
        <v xml:space="preserve">ATM S/M Nacional Arroyo Hondo </v>
      </c>
      <c r="H18" s="109" t="str">
        <f>VLOOKUP(E18,VIP!$A$2:$O16196,7,FALSE)</f>
        <v>Si</v>
      </c>
      <c r="I18" s="109" t="str">
        <f>VLOOKUP(E18,VIP!$A$2:$O8161,8,FALSE)</f>
        <v>Si</v>
      </c>
      <c r="J18" s="109" t="str">
        <f>VLOOKUP(E18,VIP!$A$2:$O8111,8,FALSE)</f>
        <v>Si</v>
      </c>
      <c r="K18" s="109" t="str">
        <f>VLOOKUP(E18,VIP!$A$2:$O11685,6,0)</f>
        <v>NO</v>
      </c>
      <c r="L18" s="120" t="s">
        <v>2228</v>
      </c>
      <c r="M18" s="116" t="s">
        <v>2473</v>
      </c>
      <c r="N18" s="116" t="s">
        <v>2482</v>
      </c>
      <c r="O18" s="114" t="s">
        <v>2485</v>
      </c>
      <c r="P18" s="114"/>
      <c r="Q18" s="116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114" t="s">
        <v>2549</v>
      </c>
      <c r="C19" s="115">
        <v>44208.666666666664</v>
      </c>
      <c r="D19" s="114" t="s">
        <v>2189</v>
      </c>
      <c r="E19" s="110">
        <v>232</v>
      </c>
      <c r="F19" s="86" t="str">
        <f>VLOOKUP(E19,VIP!$A$2:$O11288,2,0)</f>
        <v>DRBR232</v>
      </c>
      <c r="G19" s="109" t="str">
        <f>VLOOKUP(E19,'LISTADO ATM'!$A$2:$B$893,2,0)</f>
        <v xml:space="preserve">ATM S/M Nacional Charles de Gaulle </v>
      </c>
      <c r="H19" s="109" t="str">
        <f>VLOOKUP(E19,VIP!$A$2:$O16209,7,FALSE)</f>
        <v>Si</v>
      </c>
      <c r="I19" s="109" t="str">
        <f>VLOOKUP(E19,VIP!$A$2:$O8174,8,FALSE)</f>
        <v>Si</v>
      </c>
      <c r="J19" s="109" t="str">
        <f>VLOOKUP(E19,VIP!$A$2:$O8124,8,FALSE)</f>
        <v>Si</v>
      </c>
      <c r="K19" s="109" t="str">
        <f>VLOOKUP(E19,VIP!$A$2:$O11698,6,0)</f>
        <v>SI</v>
      </c>
      <c r="L19" s="120" t="s">
        <v>2228</v>
      </c>
      <c r="M19" s="116" t="s">
        <v>2473</v>
      </c>
      <c r="N19" s="116" t="s">
        <v>2482</v>
      </c>
      <c r="O19" s="114" t="s">
        <v>2485</v>
      </c>
      <c r="P19" s="114"/>
      <c r="Q19" s="116" t="s">
        <v>2228</v>
      </c>
    </row>
    <row r="20" spans="1:17" ht="17.399999999999999" x14ac:dyDescent="0.3">
      <c r="A20" s="86" t="str">
        <f>VLOOKUP(E20,'LISTADO ATM'!$A$2:$C$894,3,0)</f>
        <v>DISTRITO NACIONAL</v>
      </c>
      <c r="B20" s="114" t="s">
        <v>2542</v>
      </c>
      <c r="C20" s="115">
        <v>44208.708472222221</v>
      </c>
      <c r="D20" s="114" t="s">
        <v>2189</v>
      </c>
      <c r="E20" s="110">
        <v>237</v>
      </c>
      <c r="F20" s="86" t="str">
        <f>VLOOKUP(E20,VIP!$A$2:$O11281,2,0)</f>
        <v>DRBR237</v>
      </c>
      <c r="G20" s="109" t="str">
        <f>VLOOKUP(E20,'LISTADO ATM'!$A$2:$B$893,2,0)</f>
        <v xml:space="preserve">ATM UNP Plaza Vásquez </v>
      </c>
      <c r="H20" s="109" t="str">
        <f>VLOOKUP(E20,VIP!$A$2:$O16202,7,FALSE)</f>
        <v>Si</v>
      </c>
      <c r="I20" s="109" t="str">
        <f>VLOOKUP(E20,VIP!$A$2:$O8167,8,FALSE)</f>
        <v>Si</v>
      </c>
      <c r="J20" s="109" t="str">
        <f>VLOOKUP(E20,VIP!$A$2:$O8117,8,FALSE)</f>
        <v>Si</v>
      </c>
      <c r="K20" s="109" t="str">
        <f>VLOOKUP(E20,VIP!$A$2:$O11691,6,0)</f>
        <v>SI</v>
      </c>
      <c r="L20" s="120" t="s">
        <v>2228</v>
      </c>
      <c r="M20" s="116" t="s">
        <v>2473</v>
      </c>
      <c r="N20" s="116" t="s">
        <v>2482</v>
      </c>
      <c r="O20" s="114" t="s">
        <v>2485</v>
      </c>
      <c r="P20" s="114"/>
      <c r="Q20" s="116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114" t="s">
        <v>2509</v>
      </c>
      <c r="C21" s="115">
        <v>44208.221261574072</v>
      </c>
      <c r="D21" s="114" t="s">
        <v>2189</v>
      </c>
      <c r="E21" s="110">
        <v>239</v>
      </c>
      <c r="F21" s="86" t="str">
        <f>VLOOKUP(E21,VIP!$A$2:$O11267,2,0)</f>
        <v>DRBR239</v>
      </c>
      <c r="G21" s="109" t="str">
        <f>VLOOKUP(E21,'LISTADO ATM'!$A$2:$B$893,2,0)</f>
        <v xml:space="preserve">ATM Autobanco Charles de Gaulle </v>
      </c>
      <c r="H21" s="109" t="str">
        <f>VLOOKUP(E21,VIP!$A$2:$O16188,7,FALSE)</f>
        <v>Si</v>
      </c>
      <c r="I21" s="109" t="str">
        <f>VLOOKUP(E21,VIP!$A$2:$O8153,8,FALSE)</f>
        <v>Si</v>
      </c>
      <c r="J21" s="109" t="str">
        <f>VLOOKUP(E21,VIP!$A$2:$O8103,8,FALSE)</f>
        <v>Si</v>
      </c>
      <c r="K21" s="109" t="str">
        <f>VLOOKUP(E21,VIP!$A$2:$O11677,6,0)</f>
        <v>SI</v>
      </c>
      <c r="L21" s="120" t="s">
        <v>2228</v>
      </c>
      <c r="M21" s="116" t="s">
        <v>2473</v>
      </c>
      <c r="N21" s="116" t="s">
        <v>2482</v>
      </c>
      <c r="O21" s="114" t="s">
        <v>2485</v>
      </c>
      <c r="P21" s="114"/>
      <c r="Q21" s="119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114" t="s">
        <v>2554</v>
      </c>
      <c r="C22" s="115">
        <v>44208.640763888892</v>
      </c>
      <c r="D22" s="114" t="s">
        <v>2189</v>
      </c>
      <c r="E22" s="110">
        <v>240</v>
      </c>
      <c r="F22" s="86" t="str">
        <f>VLOOKUP(E22,VIP!$A$2:$O11293,2,0)</f>
        <v>DRBR24D</v>
      </c>
      <c r="G22" s="109" t="str">
        <f>VLOOKUP(E22,'LISTADO ATM'!$A$2:$B$893,2,0)</f>
        <v xml:space="preserve">ATM Oficina Carrefour I </v>
      </c>
      <c r="H22" s="109" t="str">
        <f>VLOOKUP(E22,VIP!$A$2:$O16214,7,FALSE)</f>
        <v>Si</v>
      </c>
      <c r="I22" s="109" t="str">
        <f>VLOOKUP(E22,VIP!$A$2:$O8179,8,FALSE)</f>
        <v>Si</v>
      </c>
      <c r="J22" s="109" t="str">
        <f>VLOOKUP(E22,VIP!$A$2:$O8129,8,FALSE)</f>
        <v>Si</v>
      </c>
      <c r="K22" s="109" t="str">
        <f>VLOOKUP(E22,VIP!$A$2:$O11703,6,0)</f>
        <v>SI</v>
      </c>
      <c r="L22" s="120" t="s">
        <v>2228</v>
      </c>
      <c r="M22" s="116" t="s">
        <v>2473</v>
      </c>
      <c r="N22" s="116" t="s">
        <v>2482</v>
      </c>
      <c r="O22" s="114" t="s">
        <v>2485</v>
      </c>
      <c r="P22" s="114"/>
      <c r="Q22" s="116" t="s">
        <v>2228</v>
      </c>
    </row>
    <row r="23" spans="1:17" ht="17.399999999999999" x14ac:dyDescent="0.3">
      <c r="A23" s="86" t="str">
        <f>VLOOKUP(E23,'LISTADO ATM'!$A$2:$C$894,3,0)</f>
        <v>NORTE</v>
      </c>
      <c r="B23" s="114" t="s">
        <v>2530</v>
      </c>
      <c r="C23" s="115">
        <v>44208.489050925928</v>
      </c>
      <c r="D23" s="114" t="s">
        <v>2189</v>
      </c>
      <c r="E23" s="110">
        <v>266</v>
      </c>
      <c r="F23" s="86" t="str">
        <f>VLOOKUP(E23,VIP!$A$2:$O11297,2,0)</f>
        <v>DRBR266</v>
      </c>
      <c r="G23" s="109" t="str">
        <f>VLOOKUP(E23,'LISTADO ATM'!$A$2:$B$893,2,0)</f>
        <v xml:space="preserve">ATM Oficina Villa Francisca </v>
      </c>
      <c r="H23" s="109" t="str">
        <f>VLOOKUP(E23,VIP!$A$2:$O16218,7,FALSE)</f>
        <v>Si</v>
      </c>
      <c r="I23" s="109" t="str">
        <f>VLOOKUP(E23,VIP!$A$2:$O8183,8,FALSE)</f>
        <v>Si</v>
      </c>
      <c r="J23" s="109" t="str">
        <f>VLOOKUP(E23,VIP!$A$2:$O8133,8,FALSE)</f>
        <v>Si</v>
      </c>
      <c r="K23" s="109" t="str">
        <f>VLOOKUP(E23,VIP!$A$2:$O11707,6,0)</f>
        <v>NO</v>
      </c>
      <c r="L23" s="120" t="s">
        <v>2228</v>
      </c>
      <c r="M23" s="116" t="s">
        <v>2473</v>
      </c>
      <c r="N23" s="116" t="s">
        <v>2482</v>
      </c>
      <c r="O23" s="114" t="s">
        <v>2485</v>
      </c>
      <c r="P23" s="114"/>
      <c r="Q23" s="116" t="s">
        <v>2228</v>
      </c>
    </row>
    <row r="24" spans="1:17" ht="17.399999999999999" x14ac:dyDescent="0.3">
      <c r="A24" s="86" t="str">
        <f>VLOOKUP(E24,'LISTADO ATM'!$A$2:$C$894,3,0)</f>
        <v>ESTE</v>
      </c>
      <c r="B24" s="114" t="s">
        <v>2548</v>
      </c>
      <c r="C24" s="115">
        <v>44208.667141203703</v>
      </c>
      <c r="D24" s="114" t="s">
        <v>2189</v>
      </c>
      <c r="E24" s="110">
        <v>268</v>
      </c>
      <c r="F24" s="86" t="str">
        <f>VLOOKUP(E24,VIP!$A$2:$O11287,2,0)</f>
        <v>DRBR268</v>
      </c>
      <c r="G24" s="109" t="str">
        <f>VLOOKUP(E24,'LISTADO ATM'!$A$2:$B$893,2,0)</f>
        <v xml:space="preserve">ATM Autobanco La Altagracia (Higuey) </v>
      </c>
      <c r="H24" s="109" t="str">
        <f>VLOOKUP(E24,VIP!$A$2:$O16208,7,FALSE)</f>
        <v>Si</v>
      </c>
      <c r="I24" s="109" t="str">
        <f>VLOOKUP(E24,VIP!$A$2:$O8173,8,FALSE)</f>
        <v>Si</v>
      </c>
      <c r="J24" s="109" t="str">
        <f>VLOOKUP(E24,VIP!$A$2:$O8123,8,FALSE)</f>
        <v>Si</v>
      </c>
      <c r="K24" s="109" t="str">
        <f>VLOOKUP(E24,VIP!$A$2:$O11697,6,0)</f>
        <v>NO</v>
      </c>
      <c r="L24" s="120" t="s">
        <v>2228</v>
      </c>
      <c r="M24" s="116" t="s">
        <v>2473</v>
      </c>
      <c r="N24" s="116" t="s">
        <v>2482</v>
      </c>
      <c r="O24" s="114" t="s">
        <v>2485</v>
      </c>
      <c r="P24" s="114"/>
      <c r="Q24" s="115">
        <v>44209.361585648148</v>
      </c>
    </row>
    <row r="25" spans="1:17" ht="17.399999999999999" x14ac:dyDescent="0.3">
      <c r="A25" s="86" t="str">
        <f>VLOOKUP(E25,'LISTADO ATM'!$A$2:$C$894,3,0)</f>
        <v>DISTRITO NACIONAL</v>
      </c>
      <c r="B25" s="114" t="s">
        <v>2500</v>
      </c>
      <c r="C25" s="115">
        <v>44207.607106481482</v>
      </c>
      <c r="D25" s="115" t="s">
        <v>2189</v>
      </c>
      <c r="E25" s="110">
        <v>280</v>
      </c>
      <c r="F25" s="86" t="str">
        <f>VLOOKUP(E25,VIP!$A$2:$O11253,2,0)</f>
        <v>DRBR752</v>
      </c>
      <c r="G25" s="109" t="str">
        <f>VLOOKUP(E25,'LISTADO ATM'!$A$2:$B$893,2,0)</f>
        <v xml:space="preserve">ATM Cooperativa BR </v>
      </c>
      <c r="H25" s="109" t="str">
        <f>VLOOKUP(E25,VIP!$A$2:$O16174,7,FALSE)</f>
        <v>Si</v>
      </c>
      <c r="I25" s="109" t="str">
        <f>VLOOKUP(E25,VIP!$A$2:$O8139,8,FALSE)</f>
        <v>Si</v>
      </c>
      <c r="J25" s="109" t="str">
        <f>VLOOKUP(E25,VIP!$A$2:$O8089,8,FALSE)</f>
        <v>Si</v>
      </c>
      <c r="K25" s="109" t="str">
        <f>VLOOKUP(E25,VIP!$A$2:$O11663,6,0)</f>
        <v>NO</v>
      </c>
      <c r="L25" s="120" t="s">
        <v>2228</v>
      </c>
      <c r="M25" s="116" t="s">
        <v>2473</v>
      </c>
      <c r="N25" s="116" t="s">
        <v>2482</v>
      </c>
      <c r="O25" s="114" t="s">
        <v>2485</v>
      </c>
      <c r="P25" s="116"/>
      <c r="Q25" s="119" t="s">
        <v>2228</v>
      </c>
    </row>
    <row r="26" spans="1:17" ht="17.399999999999999" x14ac:dyDescent="0.3">
      <c r="A26" s="86" t="str">
        <f>VLOOKUP(E26,'LISTADO ATM'!$A$2:$C$894,3,0)</f>
        <v>NORTE</v>
      </c>
      <c r="B26" s="114" t="s">
        <v>2547</v>
      </c>
      <c r="C26" s="115">
        <v>44208.671689814815</v>
      </c>
      <c r="D26" s="114" t="s">
        <v>2190</v>
      </c>
      <c r="E26" s="110">
        <v>291</v>
      </c>
      <c r="F26" s="86" t="str">
        <f>VLOOKUP(E26,VIP!$A$2:$O11286,2,0)</f>
        <v>DRBR291</v>
      </c>
      <c r="G26" s="109" t="str">
        <f>VLOOKUP(E26,'LISTADO ATM'!$A$2:$B$893,2,0)</f>
        <v xml:space="preserve">ATM S/M Jumbo Las Colinas </v>
      </c>
      <c r="H26" s="109" t="str">
        <f>VLOOKUP(E26,VIP!$A$2:$O16207,7,FALSE)</f>
        <v>Si</v>
      </c>
      <c r="I26" s="109" t="str">
        <f>VLOOKUP(E26,VIP!$A$2:$O8172,8,FALSE)</f>
        <v>Si</v>
      </c>
      <c r="J26" s="109" t="str">
        <f>VLOOKUP(E26,VIP!$A$2:$O8122,8,FALSE)</f>
        <v>Si</v>
      </c>
      <c r="K26" s="109" t="str">
        <f>VLOOKUP(E26,VIP!$A$2:$O11696,6,0)</f>
        <v>NO</v>
      </c>
      <c r="L26" s="120" t="s">
        <v>2228</v>
      </c>
      <c r="M26" s="116" t="s">
        <v>2473</v>
      </c>
      <c r="N26" s="116" t="s">
        <v>2482</v>
      </c>
      <c r="O26" s="114" t="s">
        <v>2499</v>
      </c>
      <c r="P26" s="114"/>
      <c r="Q26" s="116" t="s">
        <v>2228</v>
      </c>
    </row>
    <row r="27" spans="1:17" ht="17.399999999999999" x14ac:dyDescent="0.3">
      <c r="A27" s="86" t="str">
        <f>VLOOKUP(E27,'LISTADO ATM'!$A$2:$C$894,3,0)</f>
        <v>NORTE</v>
      </c>
      <c r="B27" s="114" t="s">
        <v>2537</v>
      </c>
      <c r="C27" s="115">
        <v>44208.7265162037</v>
      </c>
      <c r="D27" s="114" t="s">
        <v>2480</v>
      </c>
      <c r="E27" s="110">
        <v>304</v>
      </c>
      <c r="F27" s="86" t="str">
        <f>VLOOKUP(E27,VIP!$A$2:$O11275,2,0)</f>
        <v>DRBR304</v>
      </c>
      <c r="G27" s="109" t="str">
        <f>VLOOKUP(E27,'LISTADO ATM'!$A$2:$B$893,2,0)</f>
        <v xml:space="preserve">ATM Multicentro La Sirena Estrella Sadhala </v>
      </c>
      <c r="H27" s="109" t="str">
        <f>VLOOKUP(E27,VIP!$A$2:$O16196,7,FALSE)</f>
        <v>Si</v>
      </c>
      <c r="I27" s="109" t="str">
        <f>VLOOKUP(E27,VIP!$A$2:$O8161,8,FALSE)</f>
        <v>Si</v>
      </c>
      <c r="J27" s="109" t="str">
        <f>VLOOKUP(E27,VIP!$A$2:$O8111,8,FALSE)</f>
        <v>Si</v>
      </c>
      <c r="K27" s="109" t="str">
        <f>VLOOKUP(E27,VIP!$A$2:$O11685,6,0)</f>
        <v>NO</v>
      </c>
      <c r="L27" s="120" t="s">
        <v>2495</v>
      </c>
      <c r="M27" s="116" t="s">
        <v>2473</v>
      </c>
      <c r="N27" s="116" t="s">
        <v>2482</v>
      </c>
      <c r="O27" s="114" t="s">
        <v>2486</v>
      </c>
      <c r="P27" s="114"/>
      <c r="Q27" s="119" t="s">
        <v>2495</v>
      </c>
    </row>
    <row r="28" spans="1:17" ht="17.399999999999999" x14ac:dyDescent="0.3">
      <c r="A28" s="86" t="str">
        <f>VLOOKUP(E28,'LISTADO ATM'!$A$2:$C$894,3,0)</f>
        <v>DISTRITO NACIONAL</v>
      </c>
      <c r="B28" s="114" t="s">
        <v>2566</v>
      </c>
      <c r="C28" s="115">
        <v>44209.334374999999</v>
      </c>
      <c r="D28" s="114" t="s">
        <v>2189</v>
      </c>
      <c r="E28" s="110">
        <v>321</v>
      </c>
      <c r="F28" s="86" t="str">
        <f>VLOOKUP(E28,VIP!$A$2:$O11278,2,0)</f>
        <v>DRBR321</v>
      </c>
      <c r="G28" s="109" t="str">
        <f>VLOOKUP(E28,'LISTADO ATM'!$A$2:$B$893,2,0)</f>
        <v xml:space="preserve">ATM Oficina Jiménez Moya I </v>
      </c>
      <c r="H28" s="109" t="str">
        <f>VLOOKUP(E28,VIP!$A$2:$O16199,7,FALSE)</f>
        <v>Si</v>
      </c>
      <c r="I28" s="109" t="str">
        <f>VLOOKUP(E28,VIP!$A$2:$O8164,8,FALSE)</f>
        <v>Si</v>
      </c>
      <c r="J28" s="109" t="str">
        <f>VLOOKUP(E28,VIP!$A$2:$O8114,8,FALSE)</f>
        <v>Si</v>
      </c>
      <c r="K28" s="109" t="str">
        <f>VLOOKUP(E28,VIP!$A$2:$O11688,6,0)</f>
        <v>NO</v>
      </c>
      <c r="L28" s="120" t="s">
        <v>2228</v>
      </c>
      <c r="M28" s="116" t="s">
        <v>2473</v>
      </c>
      <c r="N28" s="116" t="s">
        <v>2482</v>
      </c>
      <c r="O28" s="114" t="s">
        <v>2485</v>
      </c>
      <c r="P28" s="114"/>
      <c r="Q28" s="116" t="s">
        <v>2228</v>
      </c>
    </row>
    <row r="29" spans="1:17" ht="17.399999999999999" x14ac:dyDescent="0.3">
      <c r="A29" s="86" t="str">
        <f>VLOOKUP(E29,'LISTADO ATM'!$A$2:$C$894,3,0)</f>
        <v>ESTE</v>
      </c>
      <c r="B29" s="126">
        <v>335759161</v>
      </c>
      <c r="C29" s="115">
        <v>44206.524328703701</v>
      </c>
      <c r="D29" s="115" t="s">
        <v>2477</v>
      </c>
      <c r="E29" s="110">
        <v>330</v>
      </c>
      <c r="F29" s="86" t="str">
        <f>VLOOKUP(E29,VIP!$A$2:$O11290,2,0)</f>
        <v>DRBR330</v>
      </c>
      <c r="G29" s="109" t="str">
        <f>VLOOKUP(E29,'LISTADO ATM'!$A$2:$B$893,2,0)</f>
        <v xml:space="preserve">ATM Oficina Boulevard (Higuey) </v>
      </c>
      <c r="H29" s="109" t="str">
        <f>VLOOKUP(E29,VIP!$A$2:$O16211,7,FALSE)</f>
        <v>Si</v>
      </c>
      <c r="I29" s="109" t="str">
        <f>VLOOKUP(E29,VIP!$A$2:$O8176,8,FALSE)</f>
        <v>Si</v>
      </c>
      <c r="J29" s="109" t="str">
        <f>VLOOKUP(E29,VIP!$A$2:$O8126,8,FALSE)</f>
        <v>Si</v>
      </c>
      <c r="K29" s="109" t="str">
        <f>VLOOKUP(E29,VIP!$A$2:$O11700,6,0)</f>
        <v>SI</v>
      </c>
      <c r="L29" s="120" t="s">
        <v>2495</v>
      </c>
      <c r="M29" s="116" t="s">
        <v>2473</v>
      </c>
      <c r="N29" s="128" t="s">
        <v>2513</v>
      </c>
      <c r="O29" s="114" t="s">
        <v>2484</v>
      </c>
      <c r="P29" s="116"/>
      <c r="Q29" s="119" t="s">
        <v>2495</v>
      </c>
    </row>
    <row r="30" spans="1:17" ht="17.399999999999999" x14ac:dyDescent="0.3">
      <c r="A30" s="86" t="str">
        <f>VLOOKUP(E30,'LISTADO ATM'!$A$2:$C$894,3,0)</f>
        <v>NORTE</v>
      </c>
      <c r="B30" s="114" t="s">
        <v>2536</v>
      </c>
      <c r="C30" s="115">
        <v>44208.770879629628</v>
      </c>
      <c r="D30" s="114" t="s">
        <v>2497</v>
      </c>
      <c r="E30" s="110">
        <v>350</v>
      </c>
      <c r="F30" s="86" t="str">
        <f>VLOOKUP(E30,VIP!$A$2:$O11274,2,0)</f>
        <v>DRBR350</v>
      </c>
      <c r="G30" s="109" t="str">
        <f>VLOOKUP(E30,'LISTADO ATM'!$A$2:$B$893,2,0)</f>
        <v xml:space="preserve">ATM Oficina Villa Tapia </v>
      </c>
      <c r="H30" s="109" t="str">
        <f>VLOOKUP(E30,VIP!$A$2:$O16195,7,FALSE)</f>
        <v>Si</v>
      </c>
      <c r="I30" s="109" t="str">
        <f>VLOOKUP(E30,VIP!$A$2:$O8160,8,FALSE)</f>
        <v>Si</v>
      </c>
      <c r="J30" s="109" t="str">
        <f>VLOOKUP(E30,VIP!$A$2:$O8110,8,FALSE)</f>
        <v>Si</v>
      </c>
      <c r="K30" s="109" t="str">
        <f>VLOOKUP(E30,VIP!$A$2:$O11684,6,0)</f>
        <v>NO</v>
      </c>
      <c r="L30" s="120" t="s">
        <v>2430</v>
      </c>
      <c r="M30" s="116" t="s">
        <v>2473</v>
      </c>
      <c r="N30" s="116" t="s">
        <v>2482</v>
      </c>
      <c r="O30" s="114" t="s">
        <v>2496</v>
      </c>
      <c r="P30" s="114"/>
      <c r="Q30" s="116" t="s">
        <v>2430</v>
      </c>
    </row>
    <row r="31" spans="1:17" ht="17.399999999999999" x14ac:dyDescent="0.3">
      <c r="A31" s="86" t="str">
        <f>VLOOKUP(E31,'LISTADO ATM'!$A$2:$C$894,3,0)</f>
        <v>NORTE</v>
      </c>
      <c r="B31" s="114" t="s">
        <v>2516</v>
      </c>
      <c r="C31" s="115">
        <v>44208.600636574076</v>
      </c>
      <c r="D31" s="114" t="s">
        <v>2190</v>
      </c>
      <c r="E31" s="110">
        <v>370</v>
      </c>
      <c r="F31" s="86" t="str">
        <f>VLOOKUP(E31,VIP!$A$2:$O11273,2,0)</f>
        <v>DRBR370</v>
      </c>
      <c r="G31" s="109" t="str">
        <f>VLOOKUP(E31,'LISTADO ATM'!$A$2:$B$893,2,0)</f>
        <v>ATM Oficina Cruce de Imbert II (puerto Plata)</v>
      </c>
      <c r="H31" s="109" t="str">
        <f>VLOOKUP(E31,VIP!$A$2:$O16194,7,FALSE)</f>
        <v>N/A</v>
      </c>
      <c r="I31" s="109" t="str">
        <f>VLOOKUP(E31,VIP!$A$2:$O8159,8,FALSE)</f>
        <v>N/A</v>
      </c>
      <c r="J31" s="109" t="str">
        <f>VLOOKUP(E31,VIP!$A$2:$O8109,8,FALSE)</f>
        <v>N/A</v>
      </c>
      <c r="K31" s="109" t="str">
        <f>VLOOKUP(E31,VIP!$A$2:$O11683,6,0)</f>
        <v>N/A</v>
      </c>
      <c r="L31" s="120" t="s">
        <v>2463</v>
      </c>
      <c r="M31" s="116" t="s">
        <v>2473</v>
      </c>
      <c r="N31" s="116" t="s">
        <v>2482</v>
      </c>
      <c r="O31" s="114" t="s">
        <v>2483</v>
      </c>
      <c r="P31" s="114"/>
      <c r="Q31" s="116" t="s">
        <v>2463</v>
      </c>
    </row>
    <row r="32" spans="1:17" ht="17.399999999999999" x14ac:dyDescent="0.3">
      <c r="A32" s="86" t="str">
        <f>VLOOKUP(E32,'LISTADO ATM'!$A$2:$C$894,3,0)</f>
        <v>ESTE</v>
      </c>
      <c r="B32" s="114" t="s">
        <v>2557</v>
      </c>
      <c r="C32" s="115">
        <v>44208.80804398148</v>
      </c>
      <c r="D32" s="114" t="s">
        <v>2189</v>
      </c>
      <c r="E32" s="110">
        <v>385</v>
      </c>
      <c r="F32" s="86" t="str">
        <f>VLOOKUP(E32,VIP!$A$2:$O11279,2,0)</f>
        <v>DRBR385</v>
      </c>
      <c r="G32" s="109" t="str">
        <f>VLOOKUP(E32,'LISTADO ATM'!$A$2:$B$893,2,0)</f>
        <v xml:space="preserve">ATM Plaza Verón I </v>
      </c>
      <c r="H32" s="109" t="str">
        <f>VLOOKUP(E32,VIP!$A$2:$O16200,7,FALSE)</f>
        <v>Si</v>
      </c>
      <c r="I32" s="109" t="str">
        <f>VLOOKUP(E32,VIP!$A$2:$O8165,8,FALSE)</f>
        <v>Si</v>
      </c>
      <c r="J32" s="109" t="str">
        <f>VLOOKUP(E32,VIP!$A$2:$O8115,8,FALSE)</f>
        <v>Si</v>
      </c>
      <c r="K32" s="109" t="str">
        <f>VLOOKUP(E32,VIP!$A$2:$O11689,6,0)</f>
        <v>NO</v>
      </c>
      <c r="L32" s="120" t="s">
        <v>2510</v>
      </c>
      <c r="M32" s="116" t="s">
        <v>2473</v>
      </c>
      <c r="N32" s="116" t="s">
        <v>2482</v>
      </c>
      <c r="O32" s="114" t="s">
        <v>2485</v>
      </c>
      <c r="P32" s="114"/>
      <c r="Q32" s="116" t="s">
        <v>2510</v>
      </c>
    </row>
    <row r="33" spans="1:17" ht="17.399999999999999" x14ac:dyDescent="0.3">
      <c r="A33" s="86" t="str">
        <f>VLOOKUP(E33,'LISTADO ATM'!$A$2:$C$894,3,0)</f>
        <v>SUR</v>
      </c>
      <c r="B33" s="114" t="s">
        <v>2552</v>
      </c>
      <c r="C33" s="115">
        <v>44208.658553240741</v>
      </c>
      <c r="D33" s="114" t="s">
        <v>2497</v>
      </c>
      <c r="E33" s="110">
        <v>403</v>
      </c>
      <c r="F33" s="86" t="str">
        <f>VLOOKUP(E33,VIP!$A$2:$O11291,2,0)</f>
        <v>DRBR403</v>
      </c>
      <c r="G33" s="109" t="str">
        <f>VLOOKUP(E33,'LISTADO ATM'!$A$2:$B$893,2,0)</f>
        <v xml:space="preserve">ATM Oficina Vicente Noble </v>
      </c>
      <c r="H33" s="109" t="str">
        <f>VLOOKUP(E33,VIP!$A$2:$O16212,7,FALSE)</f>
        <v>Si</v>
      </c>
      <c r="I33" s="109" t="str">
        <f>VLOOKUP(E33,VIP!$A$2:$O8177,8,FALSE)</f>
        <v>Si</v>
      </c>
      <c r="J33" s="109" t="str">
        <f>VLOOKUP(E33,VIP!$A$2:$O8127,8,FALSE)</f>
        <v>Si</v>
      </c>
      <c r="K33" s="109" t="str">
        <f>VLOOKUP(E33,VIP!$A$2:$O11701,6,0)</f>
        <v>NO</v>
      </c>
      <c r="L33" s="120" t="s">
        <v>2430</v>
      </c>
      <c r="M33" s="116" t="s">
        <v>2473</v>
      </c>
      <c r="N33" s="116" t="s">
        <v>2482</v>
      </c>
      <c r="O33" s="114" t="s">
        <v>2496</v>
      </c>
      <c r="P33" s="114"/>
      <c r="Q33" s="116" t="s">
        <v>2430</v>
      </c>
    </row>
    <row r="34" spans="1:17" ht="17.399999999999999" x14ac:dyDescent="0.3">
      <c r="A34" s="86" t="str">
        <f>VLOOKUP(E34,'LISTADO ATM'!$A$2:$C$894,3,0)</f>
        <v>DISTRITO NACIONAL</v>
      </c>
      <c r="B34" s="114" t="s">
        <v>2526</v>
      </c>
      <c r="C34" s="115">
        <v>44208.506493055553</v>
      </c>
      <c r="D34" s="114" t="s">
        <v>2189</v>
      </c>
      <c r="E34" s="110">
        <v>448</v>
      </c>
      <c r="F34" s="86" t="str">
        <f>VLOOKUP(E34,VIP!$A$2:$O11292,2,0)</f>
        <v>DRBR448</v>
      </c>
      <c r="G34" s="109" t="str">
        <f>VLOOKUP(E34,'LISTADO ATM'!$A$2:$B$893,2,0)</f>
        <v xml:space="preserve">ATM Club Banco Central </v>
      </c>
      <c r="H34" s="109" t="str">
        <f>VLOOKUP(E34,VIP!$A$2:$O16213,7,FALSE)</f>
        <v>Si</v>
      </c>
      <c r="I34" s="109" t="str">
        <f>VLOOKUP(E34,VIP!$A$2:$O8178,8,FALSE)</f>
        <v>Si</v>
      </c>
      <c r="J34" s="109" t="str">
        <f>VLOOKUP(E34,VIP!$A$2:$O8128,8,FALSE)</f>
        <v>Si</v>
      </c>
      <c r="K34" s="109" t="str">
        <f>VLOOKUP(E34,VIP!$A$2:$O11702,6,0)</f>
        <v>NO</v>
      </c>
      <c r="L34" s="120" t="s">
        <v>2254</v>
      </c>
      <c r="M34" s="116" t="s">
        <v>2473</v>
      </c>
      <c r="N34" s="116" t="s">
        <v>2482</v>
      </c>
      <c r="O34" s="114" t="s">
        <v>2485</v>
      </c>
      <c r="P34" s="114"/>
      <c r="Q34" s="116" t="s">
        <v>2254</v>
      </c>
    </row>
    <row r="35" spans="1:17" ht="17.399999999999999" x14ac:dyDescent="0.3">
      <c r="A35" s="86" t="str">
        <f>VLOOKUP(E35,'LISTADO ATM'!$A$2:$C$894,3,0)</f>
        <v>DISTRITO NACIONAL</v>
      </c>
      <c r="B35" s="114" t="s">
        <v>2545</v>
      </c>
      <c r="C35" s="115">
        <v>44208.695532407408</v>
      </c>
      <c r="D35" s="114" t="s">
        <v>2189</v>
      </c>
      <c r="E35" s="110">
        <v>461</v>
      </c>
      <c r="F35" s="86" t="str">
        <f>VLOOKUP(E35,VIP!$A$2:$O11284,2,0)</f>
        <v>DRBR461</v>
      </c>
      <c r="G35" s="109" t="str">
        <f>VLOOKUP(E35,'LISTADO ATM'!$A$2:$B$893,2,0)</f>
        <v xml:space="preserve">ATM Autobanco Sarasota I </v>
      </c>
      <c r="H35" s="109" t="str">
        <f>VLOOKUP(E35,VIP!$A$2:$O16205,7,FALSE)</f>
        <v>Si</v>
      </c>
      <c r="I35" s="109" t="str">
        <f>VLOOKUP(E35,VIP!$A$2:$O8170,8,FALSE)</f>
        <v>Si</v>
      </c>
      <c r="J35" s="109" t="str">
        <f>VLOOKUP(E35,VIP!$A$2:$O8120,8,FALSE)</f>
        <v>Si</v>
      </c>
      <c r="K35" s="109" t="str">
        <f>VLOOKUP(E35,VIP!$A$2:$O11694,6,0)</f>
        <v>SI</v>
      </c>
      <c r="L35" s="120" t="s">
        <v>2254</v>
      </c>
      <c r="M35" s="116" t="s">
        <v>2473</v>
      </c>
      <c r="N35" s="116" t="s">
        <v>2482</v>
      </c>
      <c r="O35" s="114" t="s">
        <v>2485</v>
      </c>
      <c r="P35" s="114"/>
      <c r="Q35" s="116" t="s">
        <v>2254</v>
      </c>
    </row>
    <row r="36" spans="1:17" ht="17.399999999999999" x14ac:dyDescent="0.3">
      <c r="A36" s="86" t="str">
        <f>VLOOKUP(E36,'LISTADO ATM'!$A$2:$C$894,3,0)</f>
        <v>DISTRITO NACIONAL</v>
      </c>
      <c r="B36" s="114" t="s">
        <v>2539</v>
      </c>
      <c r="C36" s="115">
        <v>44208.716307870367</v>
      </c>
      <c r="D36" s="114" t="s">
        <v>2189</v>
      </c>
      <c r="E36" s="110">
        <v>487</v>
      </c>
      <c r="F36" s="86" t="str">
        <f>VLOOKUP(E36,VIP!$A$2:$O11278,2,0)</f>
        <v>DRBR487</v>
      </c>
      <c r="G36" s="109" t="str">
        <f>VLOOKUP(E36,'LISTADO ATM'!$A$2:$B$893,2,0)</f>
        <v xml:space="preserve">ATM Olé Hainamosa </v>
      </c>
      <c r="H36" s="109" t="str">
        <f>VLOOKUP(E36,VIP!$A$2:$O16199,7,FALSE)</f>
        <v>Si</v>
      </c>
      <c r="I36" s="109" t="str">
        <f>VLOOKUP(E36,VIP!$A$2:$O8164,8,FALSE)</f>
        <v>Si</v>
      </c>
      <c r="J36" s="109" t="str">
        <f>VLOOKUP(E36,VIP!$A$2:$O8114,8,FALSE)</f>
        <v>Si</v>
      </c>
      <c r="K36" s="109" t="str">
        <f>VLOOKUP(E36,VIP!$A$2:$O11688,6,0)</f>
        <v>SI</v>
      </c>
      <c r="L36" s="120" t="s">
        <v>2228</v>
      </c>
      <c r="M36" s="116" t="s">
        <v>2473</v>
      </c>
      <c r="N36" s="116" t="s">
        <v>2482</v>
      </c>
      <c r="O36" s="114" t="s">
        <v>2485</v>
      </c>
      <c r="P36" s="114"/>
      <c r="Q36" s="116" t="s">
        <v>2228</v>
      </c>
    </row>
    <row r="37" spans="1:17" ht="17.399999999999999" x14ac:dyDescent="0.3">
      <c r="A37" s="86" t="str">
        <f>VLOOKUP(E37,'LISTADO ATM'!$A$2:$C$894,3,0)</f>
        <v>DISTRITO NACIONAL</v>
      </c>
      <c r="B37" s="114" t="s">
        <v>2565</v>
      </c>
      <c r="C37" s="115">
        <v>44209.335219907407</v>
      </c>
      <c r="D37" s="114" t="s">
        <v>2189</v>
      </c>
      <c r="E37" s="110">
        <v>488</v>
      </c>
      <c r="F37" s="86" t="str">
        <f>VLOOKUP(E37,VIP!$A$2:$O11277,2,0)</f>
        <v>DRBR488</v>
      </c>
      <c r="G37" s="109" t="str">
        <f>VLOOKUP(E37,'LISTADO ATM'!$A$2:$B$893,2,0)</f>
        <v xml:space="preserve">ATM Aeropuerto El Higuero </v>
      </c>
      <c r="H37" s="109" t="str">
        <f>VLOOKUP(E37,VIP!$A$2:$O16198,7,FALSE)</f>
        <v>Si</v>
      </c>
      <c r="I37" s="109" t="str">
        <f>VLOOKUP(E37,VIP!$A$2:$O8163,8,FALSE)</f>
        <v>Si</v>
      </c>
      <c r="J37" s="109" t="str">
        <f>VLOOKUP(E37,VIP!$A$2:$O8113,8,FALSE)</f>
        <v>Si</v>
      </c>
      <c r="K37" s="109" t="str">
        <f>VLOOKUP(E37,VIP!$A$2:$O11687,6,0)</f>
        <v>NO</v>
      </c>
      <c r="L37" s="120" t="s">
        <v>2228</v>
      </c>
      <c r="M37" s="116" t="s">
        <v>2473</v>
      </c>
      <c r="N37" s="116" t="s">
        <v>2482</v>
      </c>
      <c r="O37" s="114" t="s">
        <v>2485</v>
      </c>
      <c r="P37" s="114"/>
      <c r="Q37" s="116" t="s">
        <v>2228</v>
      </c>
    </row>
    <row r="38" spans="1:17" ht="17.399999999999999" x14ac:dyDescent="0.3">
      <c r="A38" s="86" t="str">
        <f>VLOOKUP(E38,'LISTADO ATM'!$A$2:$C$894,3,0)</f>
        <v>DISTRITO NACIONAL</v>
      </c>
      <c r="B38" s="114" t="s">
        <v>2519</v>
      </c>
      <c r="C38" s="115">
        <v>44208.597928240742</v>
      </c>
      <c r="D38" s="114" t="s">
        <v>2189</v>
      </c>
      <c r="E38" s="110">
        <v>498</v>
      </c>
      <c r="F38" s="86" t="str">
        <f>VLOOKUP(E38,VIP!$A$2:$O11278,2,0)</f>
        <v>DRBR498</v>
      </c>
      <c r="G38" s="109" t="str">
        <f>VLOOKUP(E38,'LISTADO ATM'!$A$2:$B$893,2,0)</f>
        <v xml:space="preserve">ATM Estación Sunix 27 de Febrero </v>
      </c>
      <c r="H38" s="109" t="str">
        <f>VLOOKUP(E38,VIP!$A$2:$O16199,7,FALSE)</f>
        <v>Si</v>
      </c>
      <c r="I38" s="109" t="str">
        <f>VLOOKUP(E38,VIP!$A$2:$O8164,8,FALSE)</f>
        <v>Si</v>
      </c>
      <c r="J38" s="109" t="str">
        <f>VLOOKUP(E38,VIP!$A$2:$O8114,8,FALSE)</f>
        <v>Si</v>
      </c>
      <c r="K38" s="109" t="str">
        <f>VLOOKUP(E38,VIP!$A$2:$O11688,6,0)</f>
        <v>NO</v>
      </c>
      <c r="L38" s="120" t="s">
        <v>2228</v>
      </c>
      <c r="M38" s="116" t="s">
        <v>2473</v>
      </c>
      <c r="N38" s="116" t="s">
        <v>2482</v>
      </c>
      <c r="O38" s="114" t="s">
        <v>2485</v>
      </c>
      <c r="P38" s="114"/>
      <c r="Q38" s="116" t="s">
        <v>2228</v>
      </c>
    </row>
    <row r="39" spans="1:17" ht="17.399999999999999" x14ac:dyDescent="0.3">
      <c r="A39" s="86" t="str">
        <f>VLOOKUP(E39,'LISTADO ATM'!$A$2:$C$894,3,0)</f>
        <v>DISTRITO NACIONAL</v>
      </c>
      <c r="B39" s="114" t="s">
        <v>2523</v>
      </c>
      <c r="C39" s="115">
        <v>44208.515104166669</v>
      </c>
      <c r="D39" s="114" t="s">
        <v>2189</v>
      </c>
      <c r="E39" s="110">
        <v>517</v>
      </c>
      <c r="F39" s="86" t="str">
        <f>VLOOKUP(E39,VIP!$A$2:$O11289,2,0)</f>
        <v>DRBR517</v>
      </c>
      <c r="G39" s="109" t="str">
        <f>VLOOKUP(E39,'LISTADO ATM'!$A$2:$B$893,2,0)</f>
        <v xml:space="preserve">ATM Autobanco Oficina Sans Soucí </v>
      </c>
      <c r="H39" s="109" t="str">
        <f>VLOOKUP(E39,VIP!$A$2:$O16210,7,FALSE)</f>
        <v>Si</v>
      </c>
      <c r="I39" s="109" t="str">
        <f>VLOOKUP(E39,VIP!$A$2:$O8175,8,FALSE)</f>
        <v>Si</v>
      </c>
      <c r="J39" s="109" t="str">
        <f>VLOOKUP(E39,VIP!$A$2:$O8125,8,FALSE)</f>
        <v>Si</v>
      </c>
      <c r="K39" s="109" t="str">
        <f>VLOOKUP(E39,VIP!$A$2:$O11699,6,0)</f>
        <v>SI</v>
      </c>
      <c r="L39" s="120" t="s">
        <v>2228</v>
      </c>
      <c r="M39" s="116" t="s">
        <v>2473</v>
      </c>
      <c r="N39" s="116" t="s">
        <v>2482</v>
      </c>
      <c r="O39" s="114" t="s">
        <v>2485</v>
      </c>
      <c r="P39" s="114"/>
      <c r="Q39" s="116" t="s">
        <v>2228</v>
      </c>
    </row>
    <row r="40" spans="1:17" ht="17.399999999999999" x14ac:dyDescent="0.3">
      <c r="A40" s="86" t="str">
        <f>VLOOKUP(E40,'LISTADO ATM'!$A$2:$C$894,3,0)</f>
        <v>DISTRITO NACIONAL</v>
      </c>
      <c r="B40" s="114" t="s">
        <v>2525</v>
      </c>
      <c r="C40" s="115">
        <v>44208.507060185184</v>
      </c>
      <c r="D40" s="114" t="s">
        <v>2189</v>
      </c>
      <c r="E40" s="110">
        <v>545</v>
      </c>
      <c r="F40" s="86" t="str">
        <f>VLOOKUP(E40,VIP!$A$2:$O11291,2,0)</f>
        <v>DRBR995</v>
      </c>
      <c r="G40" s="109" t="str">
        <f>VLOOKUP(E40,'LISTADO ATM'!$A$2:$B$893,2,0)</f>
        <v xml:space="preserve">ATM Oficina Isabel La Católica II  </v>
      </c>
      <c r="H40" s="109" t="str">
        <f>VLOOKUP(E40,VIP!$A$2:$O16212,7,FALSE)</f>
        <v>Si</v>
      </c>
      <c r="I40" s="109" t="str">
        <f>VLOOKUP(E40,VIP!$A$2:$O8177,8,FALSE)</f>
        <v>Si</v>
      </c>
      <c r="J40" s="109" t="str">
        <f>VLOOKUP(E40,VIP!$A$2:$O8127,8,FALSE)</f>
        <v>Si</v>
      </c>
      <c r="K40" s="109" t="str">
        <f>VLOOKUP(E40,VIP!$A$2:$O11701,6,0)</f>
        <v>NO</v>
      </c>
      <c r="L40" s="120" t="s">
        <v>2228</v>
      </c>
      <c r="M40" s="116" t="s">
        <v>2473</v>
      </c>
      <c r="N40" s="116" t="s">
        <v>2482</v>
      </c>
      <c r="O40" s="114" t="s">
        <v>2485</v>
      </c>
      <c r="P40" s="114"/>
      <c r="Q40" s="116" t="s">
        <v>2228</v>
      </c>
    </row>
    <row r="41" spans="1:17" ht="17.399999999999999" x14ac:dyDescent="0.3">
      <c r="A41" s="86" t="str">
        <f>VLOOKUP(E41,'LISTADO ATM'!$A$2:$C$894,3,0)</f>
        <v>DISTRITO NACIONAL</v>
      </c>
      <c r="B41" s="118">
        <v>335756487</v>
      </c>
      <c r="C41" s="115">
        <v>44202.821018518516</v>
      </c>
      <c r="D41" s="115" t="s">
        <v>2189</v>
      </c>
      <c r="E41" s="110">
        <v>560</v>
      </c>
      <c r="F41" s="86" t="str">
        <f>VLOOKUP(E41,VIP!$A$2:$O11206,2,0)</f>
        <v>DRBR229</v>
      </c>
      <c r="G41" s="109" t="str">
        <f>VLOOKUP(E41,'LISTADO ATM'!$A$2:$B$893,2,0)</f>
        <v xml:space="preserve">ATM Junta Central Electoral </v>
      </c>
      <c r="H41" s="109" t="str">
        <f>VLOOKUP(E41,VIP!$A$2:$O16127,7,FALSE)</f>
        <v>Si</v>
      </c>
      <c r="I41" s="109" t="str">
        <f>VLOOKUP(E41,VIP!$A$2:$O8092,8,FALSE)</f>
        <v>Si</v>
      </c>
      <c r="J41" s="109" t="str">
        <f>VLOOKUP(E41,VIP!$A$2:$O8042,8,FALSE)</f>
        <v>Si</v>
      </c>
      <c r="K41" s="109" t="str">
        <f>VLOOKUP(E41,VIP!$A$2:$O11616,6,0)</f>
        <v>SI</v>
      </c>
      <c r="L41" s="120" t="s">
        <v>2228</v>
      </c>
      <c r="M41" s="116" t="s">
        <v>2473</v>
      </c>
      <c r="N41" s="116" t="s">
        <v>2488</v>
      </c>
      <c r="O41" s="114" t="s">
        <v>2485</v>
      </c>
      <c r="P41" s="117"/>
      <c r="Q41" s="119" t="s">
        <v>2228</v>
      </c>
    </row>
    <row r="42" spans="1:17" ht="17.399999999999999" x14ac:dyDescent="0.3">
      <c r="A42" s="86" t="str">
        <f>VLOOKUP(E42,'LISTADO ATM'!$A$2:$C$894,3,0)</f>
        <v>DISTRITO NACIONAL</v>
      </c>
      <c r="B42" s="114" t="s">
        <v>2527</v>
      </c>
      <c r="C42" s="115">
        <v>44208.504965277774</v>
      </c>
      <c r="D42" s="114" t="s">
        <v>2189</v>
      </c>
      <c r="E42" s="110">
        <v>568</v>
      </c>
      <c r="F42" s="86" t="str">
        <f>VLOOKUP(E42,VIP!$A$2:$O11293,2,0)</f>
        <v>DRBR01F</v>
      </c>
      <c r="G42" s="109" t="str">
        <f>VLOOKUP(E42,'LISTADO ATM'!$A$2:$B$893,2,0)</f>
        <v xml:space="preserve">ATM Ministerio de Educación </v>
      </c>
      <c r="H42" s="109" t="str">
        <f>VLOOKUP(E42,VIP!$A$2:$O16214,7,FALSE)</f>
        <v>Si</v>
      </c>
      <c r="I42" s="109" t="str">
        <f>VLOOKUP(E42,VIP!$A$2:$O8179,8,FALSE)</f>
        <v>Si</v>
      </c>
      <c r="J42" s="109" t="str">
        <f>VLOOKUP(E42,VIP!$A$2:$O8129,8,FALSE)</f>
        <v>Si</v>
      </c>
      <c r="K42" s="109" t="str">
        <f>VLOOKUP(E42,VIP!$A$2:$O11703,6,0)</f>
        <v>NO</v>
      </c>
      <c r="L42" s="120" t="s">
        <v>2254</v>
      </c>
      <c r="M42" s="116" t="s">
        <v>2473</v>
      </c>
      <c r="N42" s="116" t="s">
        <v>2482</v>
      </c>
      <c r="O42" s="114" t="s">
        <v>2485</v>
      </c>
      <c r="P42" s="114"/>
      <c r="Q42" s="116" t="s">
        <v>2254</v>
      </c>
    </row>
    <row r="43" spans="1:17" ht="17.399999999999999" x14ac:dyDescent="0.3">
      <c r="A43" s="86" t="str">
        <f>VLOOKUP(E43,'LISTADO ATM'!$A$2:$C$894,3,0)</f>
        <v>SUR</v>
      </c>
      <c r="B43" s="114" t="s">
        <v>2553</v>
      </c>
      <c r="C43" s="115">
        <v>44208.65556712963</v>
      </c>
      <c r="D43" s="114" t="s">
        <v>2189</v>
      </c>
      <c r="E43" s="110">
        <v>576</v>
      </c>
      <c r="F43" s="86" t="str">
        <f>VLOOKUP(E43,VIP!$A$2:$O11292,2,0)</f>
        <v>DRBR576</v>
      </c>
      <c r="G43" s="109" t="str">
        <f>VLOOKUP(E43,'LISTADO ATM'!$A$2:$B$893,2,0)</f>
        <v>ATM Nizao</v>
      </c>
      <c r="H43" s="109">
        <f>VLOOKUP(E43,VIP!$A$2:$O16213,7,FALSE)</f>
        <v>0</v>
      </c>
      <c r="I43" s="109">
        <f>VLOOKUP(E43,VIP!$A$2:$O8178,8,FALSE)</f>
        <v>0</v>
      </c>
      <c r="J43" s="109">
        <f>VLOOKUP(E43,VIP!$A$2:$O8128,8,FALSE)</f>
        <v>0</v>
      </c>
      <c r="K43" s="109">
        <f>VLOOKUP(E43,VIP!$A$2:$O11702,6,0)</f>
        <v>0</v>
      </c>
      <c r="L43" s="120" t="s">
        <v>2228</v>
      </c>
      <c r="M43" s="116" t="s">
        <v>2473</v>
      </c>
      <c r="N43" s="116" t="s">
        <v>2482</v>
      </c>
      <c r="O43" s="114" t="s">
        <v>2485</v>
      </c>
      <c r="P43" s="114"/>
      <c r="Q43" s="116" t="s">
        <v>2228</v>
      </c>
    </row>
    <row r="44" spans="1:17" ht="17.399999999999999" x14ac:dyDescent="0.3">
      <c r="A44" s="86" t="str">
        <f>VLOOKUP(E44,'LISTADO ATM'!$A$2:$C$894,3,0)</f>
        <v>DISTRITO NACIONAL</v>
      </c>
      <c r="B44" s="114" t="s">
        <v>2533</v>
      </c>
      <c r="C44" s="115">
        <v>44208.618564814817</v>
      </c>
      <c r="D44" s="114" t="s">
        <v>2477</v>
      </c>
      <c r="E44" s="110">
        <v>577</v>
      </c>
      <c r="F44" s="86" t="str">
        <f>VLOOKUP(E44,VIP!$A$2:$O11273,2,0)</f>
        <v>DRBR173</v>
      </c>
      <c r="G44" s="109" t="str">
        <f>VLOOKUP(E44,'LISTADO ATM'!$A$2:$B$893,2,0)</f>
        <v xml:space="preserve">ATM Olé Ave. Duarte </v>
      </c>
      <c r="H44" s="109" t="str">
        <f>VLOOKUP(E44,VIP!$A$2:$O16194,7,FALSE)</f>
        <v>Si</v>
      </c>
      <c r="I44" s="109" t="str">
        <f>VLOOKUP(E44,VIP!$A$2:$O8159,8,FALSE)</f>
        <v>Si</v>
      </c>
      <c r="J44" s="109" t="str">
        <f>VLOOKUP(E44,VIP!$A$2:$O8109,8,FALSE)</f>
        <v>Si</v>
      </c>
      <c r="K44" s="109" t="str">
        <f>VLOOKUP(E44,VIP!$A$2:$O11683,6,0)</f>
        <v>SI</v>
      </c>
      <c r="L44" s="120" t="s">
        <v>2466</v>
      </c>
      <c r="M44" s="116" t="s">
        <v>2473</v>
      </c>
      <c r="N44" s="116" t="s">
        <v>2482</v>
      </c>
      <c r="O44" s="114" t="s">
        <v>2484</v>
      </c>
      <c r="P44" s="114"/>
      <c r="Q44" s="116" t="s">
        <v>2466</v>
      </c>
    </row>
    <row r="45" spans="1:17" ht="17.399999999999999" x14ac:dyDescent="0.3">
      <c r="A45" s="86" t="str">
        <f>VLOOKUP(E45,'LISTADO ATM'!$A$2:$C$894,3,0)</f>
        <v>DISTRITO NACIONAL</v>
      </c>
      <c r="B45" s="114" t="s">
        <v>2503</v>
      </c>
      <c r="C45" s="115">
        <v>44207.683935185189</v>
      </c>
      <c r="D45" s="115" t="s">
        <v>2477</v>
      </c>
      <c r="E45" s="110">
        <v>578</v>
      </c>
      <c r="F45" s="86" t="str">
        <f>VLOOKUP(E45,VIP!$A$2:$O11284,2,0)</f>
        <v>DRBR324</v>
      </c>
      <c r="G45" s="109" t="str">
        <f>VLOOKUP(E45,'LISTADO ATM'!$A$2:$B$893,2,0)</f>
        <v xml:space="preserve">ATM Procuraduría General de la República </v>
      </c>
      <c r="H45" s="109" t="str">
        <f>VLOOKUP(E45,VIP!$A$2:$O16205,7,FALSE)</f>
        <v>Si</v>
      </c>
      <c r="I45" s="109" t="str">
        <f>VLOOKUP(E45,VIP!$A$2:$O8170,8,FALSE)</f>
        <v>No</v>
      </c>
      <c r="J45" s="109" t="str">
        <f>VLOOKUP(E45,VIP!$A$2:$O8120,8,FALSE)</f>
        <v>No</v>
      </c>
      <c r="K45" s="109" t="str">
        <f>VLOOKUP(E45,VIP!$A$2:$O11694,6,0)</f>
        <v>NO</v>
      </c>
      <c r="L45" s="120" t="s">
        <v>2466</v>
      </c>
      <c r="M45" s="116" t="s">
        <v>2473</v>
      </c>
      <c r="N45" s="116" t="s">
        <v>2482</v>
      </c>
      <c r="O45" s="114" t="s">
        <v>2484</v>
      </c>
      <c r="P45" s="114"/>
      <c r="Q45" s="119" t="s">
        <v>2466</v>
      </c>
    </row>
    <row r="46" spans="1:17" ht="17.399999999999999" x14ac:dyDescent="0.3">
      <c r="A46" s="86" t="str">
        <f>VLOOKUP(E46,'LISTADO ATM'!$A$2:$C$894,3,0)</f>
        <v>DISTRITO NACIONAL</v>
      </c>
      <c r="B46" s="114" t="s">
        <v>2528</v>
      </c>
      <c r="C46" s="115">
        <v>44208.498888888891</v>
      </c>
      <c r="D46" s="114" t="s">
        <v>2189</v>
      </c>
      <c r="E46" s="110">
        <v>596</v>
      </c>
      <c r="F46" s="86" t="str">
        <f>VLOOKUP(E46,VIP!$A$2:$O11294,2,0)</f>
        <v>DRBR274</v>
      </c>
      <c r="G46" s="109" t="str">
        <f>VLOOKUP(E46,'LISTADO ATM'!$A$2:$B$893,2,0)</f>
        <v xml:space="preserve">ATM Autobanco Malecón Center </v>
      </c>
      <c r="H46" s="109" t="str">
        <f>VLOOKUP(E46,VIP!$A$2:$O16215,7,FALSE)</f>
        <v>Si</v>
      </c>
      <c r="I46" s="109" t="str">
        <f>VLOOKUP(E46,VIP!$A$2:$O8180,8,FALSE)</f>
        <v>Si</v>
      </c>
      <c r="J46" s="109" t="str">
        <f>VLOOKUP(E46,VIP!$A$2:$O8130,8,FALSE)</f>
        <v>Si</v>
      </c>
      <c r="K46" s="109" t="str">
        <f>VLOOKUP(E46,VIP!$A$2:$O11704,6,0)</f>
        <v>NO</v>
      </c>
      <c r="L46" s="120" t="s">
        <v>2228</v>
      </c>
      <c r="M46" s="116" t="s">
        <v>2473</v>
      </c>
      <c r="N46" s="116" t="s">
        <v>2482</v>
      </c>
      <c r="O46" s="114" t="s">
        <v>2485</v>
      </c>
      <c r="P46" s="114"/>
      <c r="Q46" s="116" t="s">
        <v>2228</v>
      </c>
    </row>
    <row r="47" spans="1:17" ht="17.399999999999999" x14ac:dyDescent="0.3">
      <c r="A47" s="86" t="str">
        <f>VLOOKUP(E47,'LISTADO ATM'!$A$2:$C$894,3,0)</f>
        <v>DISTRITO NACIONAL</v>
      </c>
      <c r="B47" s="126">
        <v>335759157</v>
      </c>
      <c r="C47" s="115">
        <v>44206.509328703702</v>
      </c>
      <c r="D47" s="115" t="s">
        <v>2189</v>
      </c>
      <c r="E47" s="110">
        <v>628</v>
      </c>
      <c r="F47" s="86" t="str">
        <f>VLOOKUP(E47,VIP!$A$2:$O11292,2,0)</f>
        <v>DRBR086</v>
      </c>
      <c r="G47" s="109" t="str">
        <f>VLOOKUP(E47,'LISTADO ATM'!$A$2:$B$893,2,0)</f>
        <v xml:space="preserve">ATM Autobanco San Isidro </v>
      </c>
      <c r="H47" s="109" t="str">
        <f>VLOOKUP(E47,VIP!$A$2:$O16213,7,FALSE)</f>
        <v>Si</v>
      </c>
      <c r="I47" s="109" t="str">
        <f>VLOOKUP(E47,VIP!$A$2:$O8178,8,FALSE)</f>
        <v>Si</v>
      </c>
      <c r="J47" s="109" t="str">
        <f>VLOOKUP(E47,VIP!$A$2:$O8128,8,FALSE)</f>
        <v>Si</v>
      </c>
      <c r="K47" s="109" t="str">
        <f>VLOOKUP(E47,VIP!$A$2:$O11702,6,0)</f>
        <v>SI</v>
      </c>
      <c r="L47" s="120" t="s">
        <v>2228</v>
      </c>
      <c r="M47" s="116" t="s">
        <v>2473</v>
      </c>
      <c r="N47" s="116" t="s">
        <v>2488</v>
      </c>
      <c r="O47" s="114" t="s">
        <v>2485</v>
      </c>
      <c r="P47" s="116"/>
      <c r="Q47" s="119" t="s">
        <v>2228</v>
      </c>
    </row>
    <row r="48" spans="1:17" ht="17.399999999999999" x14ac:dyDescent="0.3">
      <c r="A48" s="86" t="str">
        <f>VLOOKUP(E48,'LISTADO ATM'!$A$2:$C$894,3,0)</f>
        <v>NORTE</v>
      </c>
      <c r="B48" s="114" t="s">
        <v>2556</v>
      </c>
      <c r="C48" s="115">
        <v>44208.823379629626</v>
      </c>
      <c r="D48" s="114" t="s">
        <v>2189</v>
      </c>
      <c r="E48" s="110">
        <v>632</v>
      </c>
      <c r="F48" s="86" t="str">
        <f>VLOOKUP(E48,VIP!$A$2:$O11278,2,0)</f>
        <v>DRBR263</v>
      </c>
      <c r="G48" s="109" t="str">
        <f>VLOOKUP(E48,'LISTADO ATM'!$A$2:$B$893,2,0)</f>
        <v xml:space="preserve">ATM Autobanco Gurabo </v>
      </c>
      <c r="H48" s="109" t="str">
        <f>VLOOKUP(E48,VIP!$A$2:$O16199,7,FALSE)</f>
        <v>Si</v>
      </c>
      <c r="I48" s="109" t="str">
        <f>VLOOKUP(E48,VIP!$A$2:$O8164,8,FALSE)</f>
        <v>Si</v>
      </c>
      <c r="J48" s="109" t="str">
        <f>VLOOKUP(E48,VIP!$A$2:$O8114,8,FALSE)</f>
        <v>Si</v>
      </c>
      <c r="K48" s="109" t="str">
        <f>VLOOKUP(E48,VIP!$A$2:$O11688,6,0)</f>
        <v>NO</v>
      </c>
      <c r="L48" s="120" t="s">
        <v>2254</v>
      </c>
      <c r="M48" s="116" t="s">
        <v>2473</v>
      </c>
      <c r="N48" s="116" t="s">
        <v>2482</v>
      </c>
      <c r="O48" s="114" t="s">
        <v>2485</v>
      </c>
      <c r="P48" s="114"/>
      <c r="Q48" s="116" t="s">
        <v>2254</v>
      </c>
    </row>
    <row r="49" spans="1:17" ht="17.399999999999999" x14ac:dyDescent="0.3">
      <c r="A49" s="86" t="str">
        <f>VLOOKUP(E49,'LISTADO ATM'!$A$2:$C$894,3,0)</f>
        <v>DISTRITO NACIONAL</v>
      </c>
      <c r="B49" s="114" t="s">
        <v>2522</v>
      </c>
      <c r="C49" s="115">
        <v>44208.532071759262</v>
      </c>
      <c r="D49" s="114" t="s">
        <v>2477</v>
      </c>
      <c r="E49" s="110">
        <v>671</v>
      </c>
      <c r="F49" s="86" t="str">
        <f>VLOOKUP(E49,VIP!$A$2:$O11288,2,0)</f>
        <v>DRBR671</v>
      </c>
      <c r="G49" s="109" t="str">
        <f>VLOOKUP(E49,'LISTADO ATM'!$A$2:$B$893,2,0)</f>
        <v>ATM Ayuntamiento Sto. Dgo. Norte</v>
      </c>
      <c r="H49" s="109" t="str">
        <f>VLOOKUP(E49,VIP!$A$2:$O16209,7,FALSE)</f>
        <v>Si</v>
      </c>
      <c r="I49" s="109" t="str">
        <f>VLOOKUP(E49,VIP!$A$2:$O8174,8,FALSE)</f>
        <v>Si</v>
      </c>
      <c r="J49" s="109" t="str">
        <f>VLOOKUP(E49,VIP!$A$2:$O8124,8,FALSE)</f>
        <v>Si</v>
      </c>
      <c r="K49" s="109" t="str">
        <f>VLOOKUP(E49,VIP!$A$2:$O11698,6,0)</f>
        <v>NO</v>
      </c>
      <c r="L49" s="120" t="s">
        <v>2430</v>
      </c>
      <c r="M49" s="116" t="s">
        <v>2473</v>
      </c>
      <c r="N49" s="116" t="s">
        <v>2482</v>
      </c>
      <c r="O49" s="114" t="s">
        <v>2484</v>
      </c>
      <c r="P49" s="114"/>
      <c r="Q49" s="116" t="s">
        <v>2430</v>
      </c>
    </row>
    <row r="50" spans="1:17" ht="17.399999999999999" x14ac:dyDescent="0.3">
      <c r="A50" s="86" t="str">
        <f>VLOOKUP(E50,'LISTADO ATM'!$A$2:$C$894,3,0)</f>
        <v>DISTRITO NACIONAL</v>
      </c>
      <c r="B50" s="114" t="s">
        <v>2518</v>
      </c>
      <c r="C50" s="115">
        <v>44208.598680555559</v>
      </c>
      <c r="D50" s="114" t="s">
        <v>2189</v>
      </c>
      <c r="E50" s="110">
        <v>696</v>
      </c>
      <c r="F50" s="86" t="str">
        <f>VLOOKUP(E50,VIP!$A$2:$O11276,2,0)</f>
        <v>DRBR696</v>
      </c>
      <c r="G50" s="109" t="str">
        <f>VLOOKUP(E50,'LISTADO ATM'!$A$2:$B$893,2,0)</f>
        <v>ATM Olé Jacobo Majluta</v>
      </c>
      <c r="H50" s="109" t="str">
        <f>VLOOKUP(E50,VIP!$A$2:$O16197,7,FALSE)</f>
        <v>Si</v>
      </c>
      <c r="I50" s="109" t="str">
        <f>VLOOKUP(E50,VIP!$A$2:$O8162,8,FALSE)</f>
        <v>Si</v>
      </c>
      <c r="J50" s="109" t="str">
        <f>VLOOKUP(E50,VIP!$A$2:$O8112,8,FALSE)</f>
        <v>Si</v>
      </c>
      <c r="K50" s="109" t="str">
        <f>VLOOKUP(E50,VIP!$A$2:$O11686,6,0)</f>
        <v>NO</v>
      </c>
      <c r="L50" s="120" t="s">
        <v>2463</v>
      </c>
      <c r="M50" s="116" t="s">
        <v>2473</v>
      </c>
      <c r="N50" s="116" t="s">
        <v>2482</v>
      </c>
      <c r="O50" s="114" t="s">
        <v>2485</v>
      </c>
      <c r="P50" s="114"/>
      <c r="Q50" s="116" t="s">
        <v>2463</v>
      </c>
    </row>
    <row r="51" spans="1:17" s="88" customFormat="1" ht="17.399999999999999" x14ac:dyDescent="0.3">
      <c r="A51" s="86" t="str">
        <f>VLOOKUP(E51,'LISTADO ATM'!$A$2:$C$894,3,0)</f>
        <v>DISTRITO NACIONAL</v>
      </c>
      <c r="B51" s="114" t="s">
        <v>2515</v>
      </c>
      <c r="C51" s="115">
        <v>44208.601041666669</v>
      </c>
      <c r="D51" s="114" t="s">
        <v>2477</v>
      </c>
      <c r="E51" s="110">
        <v>697</v>
      </c>
      <c r="F51" s="86" t="str">
        <f>VLOOKUP(E51,VIP!$A$2:$O11272,2,0)</f>
        <v>DRBR697</v>
      </c>
      <c r="G51" s="109" t="str">
        <f>VLOOKUP(E51,'LISTADO ATM'!$A$2:$B$893,2,0)</f>
        <v>ATM Hipermercado Olé Ciudad Juan Bosch</v>
      </c>
      <c r="H51" s="109" t="str">
        <f>VLOOKUP(E51,VIP!$A$2:$O16193,7,FALSE)</f>
        <v>Si</v>
      </c>
      <c r="I51" s="109" t="str">
        <f>VLOOKUP(E51,VIP!$A$2:$O8158,8,FALSE)</f>
        <v>Si</v>
      </c>
      <c r="J51" s="109" t="str">
        <f>VLOOKUP(E51,VIP!$A$2:$O8108,8,FALSE)</f>
        <v>Si</v>
      </c>
      <c r="K51" s="109" t="str">
        <f>VLOOKUP(E51,VIP!$A$2:$O11682,6,0)</f>
        <v>NO</v>
      </c>
      <c r="L51" s="120" t="s">
        <v>2430</v>
      </c>
      <c r="M51" s="116" t="s">
        <v>2473</v>
      </c>
      <c r="N51" s="116" t="s">
        <v>2482</v>
      </c>
      <c r="O51" s="114" t="s">
        <v>2484</v>
      </c>
      <c r="P51" s="114"/>
      <c r="Q51" s="116" t="s">
        <v>2430</v>
      </c>
    </row>
    <row r="52" spans="1:17" ht="17.399999999999999" x14ac:dyDescent="0.3">
      <c r="A52" s="86" t="str">
        <f>VLOOKUP(E52,'LISTADO ATM'!$A$2:$C$894,3,0)</f>
        <v>DISTRITO NACIONAL</v>
      </c>
      <c r="B52" s="114" t="s">
        <v>2568</v>
      </c>
      <c r="C52" s="115">
        <v>44209.263344907406</v>
      </c>
      <c r="D52" s="114" t="s">
        <v>2189</v>
      </c>
      <c r="E52" s="110">
        <v>706</v>
      </c>
      <c r="F52" s="86" t="str">
        <f>VLOOKUP(E52,VIP!$A$2:$O11280,2,0)</f>
        <v>DRBR706</v>
      </c>
      <c r="G52" s="109" t="str">
        <f>VLOOKUP(E52,'LISTADO ATM'!$A$2:$B$893,2,0)</f>
        <v xml:space="preserve">ATM S/M Pristine </v>
      </c>
      <c r="H52" s="109" t="str">
        <f>VLOOKUP(E52,VIP!$A$2:$O16201,7,FALSE)</f>
        <v>Si</v>
      </c>
      <c r="I52" s="109" t="str">
        <f>VLOOKUP(E52,VIP!$A$2:$O8166,8,FALSE)</f>
        <v>Si</v>
      </c>
      <c r="J52" s="109" t="str">
        <f>VLOOKUP(E52,VIP!$A$2:$O8116,8,FALSE)</f>
        <v>Si</v>
      </c>
      <c r="K52" s="109" t="str">
        <f>VLOOKUP(E52,VIP!$A$2:$O11690,6,0)</f>
        <v>NO</v>
      </c>
      <c r="L52" s="120" t="s">
        <v>2254</v>
      </c>
      <c r="M52" s="116" t="s">
        <v>2473</v>
      </c>
      <c r="N52" s="116" t="s">
        <v>2482</v>
      </c>
      <c r="O52" s="114" t="s">
        <v>2485</v>
      </c>
      <c r="P52" s="114"/>
      <c r="Q52" s="116" t="s">
        <v>2254</v>
      </c>
    </row>
    <row r="53" spans="1:17" ht="17.399999999999999" x14ac:dyDescent="0.3">
      <c r="A53" s="86" t="str">
        <f>VLOOKUP(E53,'LISTADO ATM'!$A$2:$C$894,3,0)</f>
        <v>DISTRITO NACIONAL</v>
      </c>
      <c r="B53" s="114" t="s">
        <v>2512</v>
      </c>
      <c r="C53" s="115">
        <v>44208.373796296299</v>
      </c>
      <c r="D53" s="114" t="s">
        <v>2477</v>
      </c>
      <c r="E53" s="110">
        <v>713</v>
      </c>
      <c r="F53" s="86" t="str">
        <f>VLOOKUP(E53,VIP!$A$2:$O11273,2,0)</f>
        <v>DRBR016</v>
      </c>
      <c r="G53" s="109" t="str">
        <f>VLOOKUP(E53,'LISTADO ATM'!$A$2:$B$893,2,0)</f>
        <v xml:space="preserve">ATM Oficina Las Américas </v>
      </c>
      <c r="H53" s="109" t="str">
        <f>VLOOKUP(E53,VIP!$A$2:$O16194,7,FALSE)</f>
        <v>Si</v>
      </c>
      <c r="I53" s="109" t="str">
        <f>VLOOKUP(E53,VIP!$A$2:$O8159,8,FALSE)</f>
        <v>Si</v>
      </c>
      <c r="J53" s="109" t="str">
        <f>VLOOKUP(E53,VIP!$A$2:$O8109,8,FALSE)</f>
        <v>Si</v>
      </c>
      <c r="K53" s="109" t="str">
        <f>VLOOKUP(E53,VIP!$A$2:$O11683,6,0)</f>
        <v>NO</v>
      </c>
      <c r="L53" s="120" t="s">
        <v>2466</v>
      </c>
      <c r="M53" s="116" t="s">
        <v>2473</v>
      </c>
      <c r="N53" s="116" t="s">
        <v>2482</v>
      </c>
      <c r="O53" s="114" t="s">
        <v>2484</v>
      </c>
      <c r="P53" s="114"/>
      <c r="Q53" s="119" t="s">
        <v>2466</v>
      </c>
    </row>
    <row r="54" spans="1:17" ht="17.399999999999999" x14ac:dyDescent="0.3">
      <c r="A54" s="86" t="str">
        <f>VLOOKUP(E54,'LISTADO ATM'!$A$2:$C$894,3,0)</f>
        <v>NORTE</v>
      </c>
      <c r="B54" s="114">
        <v>335759275</v>
      </c>
      <c r="C54" s="115">
        <v>44208.582129629627</v>
      </c>
      <c r="D54" s="115" t="s">
        <v>2477</v>
      </c>
      <c r="E54" s="110">
        <v>716</v>
      </c>
      <c r="F54" s="86" t="str">
        <f>VLOOKUP(E54,VIP!$A$2:$O11274,2,0)</f>
        <v>DRBR340</v>
      </c>
      <c r="G54" s="109" t="str">
        <f>VLOOKUP(E54,'LISTADO ATM'!$A$2:$B$893,2,0)</f>
        <v xml:space="preserve">ATM Oficina Zona Franca (Santiago) </v>
      </c>
      <c r="H54" s="109" t="str">
        <f>VLOOKUP(E54,VIP!$A$2:$O16195,7,FALSE)</f>
        <v>Si</v>
      </c>
      <c r="I54" s="109" t="str">
        <f>VLOOKUP(E54,VIP!$A$2:$O8160,8,FALSE)</f>
        <v>Si</v>
      </c>
      <c r="J54" s="109" t="str">
        <f>VLOOKUP(E54,VIP!$A$2:$O8110,8,FALSE)</f>
        <v>Si</v>
      </c>
      <c r="K54" s="109" t="str">
        <f>VLOOKUP(E54,VIP!$A$2:$O11684,6,0)</f>
        <v>SI</v>
      </c>
      <c r="L54" s="120" t="s">
        <v>2430</v>
      </c>
      <c r="M54" s="116" t="s">
        <v>2473</v>
      </c>
      <c r="N54" s="116" t="s">
        <v>2482</v>
      </c>
      <c r="O54" s="114" t="s">
        <v>2486</v>
      </c>
      <c r="P54" s="114"/>
      <c r="Q54" s="116" t="s">
        <v>2430</v>
      </c>
    </row>
    <row r="55" spans="1:17" ht="17.399999999999999" x14ac:dyDescent="0.3">
      <c r="A55" s="86" t="str">
        <f>VLOOKUP(E55,'LISTADO ATM'!$A$2:$C$894,3,0)</f>
        <v>NORTE</v>
      </c>
      <c r="B55" s="114" t="s">
        <v>2538</v>
      </c>
      <c r="C55" s="115">
        <v>44208.722858796296</v>
      </c>
      <c r="D55" s="114" t="s">
        <v>2190</v>
      </c>
      <c r="E55" s="110">
        <v>728</v>
      </c>
      <c r="F55" s="86" t="str">
        <f>VLOOKUP(E55,VIP!$A$2:$O11276,2,0)</f>
        <v>DRBR051</v>
      </c>
      <c r="G55" s="109" t="str">
        <f>VLOOKUP(E55,'LISTADO ATM'!$A$2:$B$893,2,0)</f>
        <v xml:space="preserve">ATM UNP La Vega Oficina Regional Norcentral </v>
      </c>
      <c r="H55" s="109" t="str">
        <f>VLOOKUP(E55,VIP!$A$2:$O16197,7,FALSE)</f>
        <v>Si</v>
      </c>
      <c r="I55" s="109" t="str">
        <f>VLOOKUP(E55,VIP!$A$2:$O8162,8,FALSE)</f>
        <v>Si</v>
      </c>
      <c r="J55" s="109" t="str">
        <f>VLOOKUP(E55,VIP!$A$2:$O8112,8,FALSE)</f>
        <v>Si</v>
      </c>
      <c r="K55" s="109" t="str">
        <f>VLOOKUP(E55,VIP!$A$2:$O11686,6,0)</f>
        <v>SI</v>
      </c>
      <c r="L55" s="120" t="s">
        <v>2254</v>
      </c>
      <c r="M55" s="116" t="s">
        <v>2473</v>
      </c>
      <c r="N55" s="116" t="s">
        <v>2482</v>
      </c>
      <c r="O55" s="114" t="s">
        <v>2483</v>
      </c>
      <c r="P55" s="114"/>
      <c r="Q55" s="116" t="s">
        <v>2254</v>
      </c>
    </row>
    <row r="56" spans="1:17" ht="17.399999999999999" x14ac:dyDescent="0.3">
      <c r="A56" s="86" t="str">
        <f>VLOOKUP(E56,'LISTADO ATM'!$A$2:$C$894,3,0)</f>
        <v>NORTE</v>
      </c>
      <c r="B56" s="114" t="s">
        <v>2541</v>
      </c>
      <c r="C56" s="115">
        <v>44208.712824074071</v>
      </c>
      <c r="D56" s="114" t="s">
        <v>2477</v>
      </c>
      <c r="E56" s="110">
        <v>747</v>
      </c>
      <c r="F56" s="86" t="str">
        <f>VLOOKUP(E56,VIP!$A$2:$O11280,2,0)</f>
        <v>DRBR200</v>
      </c>
      <c r="G56" s="109" t="str">
        <f>VLOOKUP(E56,'LISTADO ATM'!$A$2:$B$893,2,0)</f>
        <v xml:space="preserve">ATM Club BR (Santiago) </v>
      </c>
      <c r="H56" s="109" t="str">
        <f>VLOOKUP(E56,VIP!$A$2:$O16201,7,FALSE)</f>
        <v>Si</v>
      </c>
      <c r="I56" s="109" t="str">
        <f>VLOOKUP(E56,VIP!$A$2:$O8166,8,FALSE)</f>
        <v>Si</v>
      </c>
      <c r="J56" s="109" t="str">
        <f>VLOOKUP(E56,VIP!$A$2:$O8116,8,FALSE)</f>
        <v>Si</v>
      </c>
      <c r="K56" s="109" t="str">
        <f>VLOOKUP(E56,VIP!$A$2:$O11690,6,0)</f>
        <v>SI</v>
      </c>
      <c r="L56" s="120" t="s">
        <v>2466</v>
      </c>
      <c r="M56" s="116" t="s">
        <v>2473</v>
      </c>
      <c r="N56" s="116" t="s">
        <v>2482</v>
      </c>
      <c r="O56" s="114" t="s">
        <v>2484</v>
      </c>
      <c r="P56" s="114"/>
      <c r="Q56" s="116" t="s">
        <v>2466</v>
      </c>
    </row>
    <row r="57" spans="1:17" ht="17.399999999999999" x14ac:dyDescent="0.3">
      <c r="A57" s="86" t="str">
        <f>VLOOKUP(E57,'LISTADO ATM'!$A$2:$C$894,3,0)</f>
        <v>NORTE</v>
      </c>
      <c r="B57" s="114" t="s">
        <v>2550</v>
      </c>
      <c r="C57" s="115">
        <v>44208.66510416667</v>
      </c>
      <c r="D57" s="114" t="s">
        <v>2497</v>
      </c>
      <c r="E57" s="110">
        <v>749</v>
      </c>
      <c r="F57" s="86" t="str">
        <f>VLOOKUP(E57,VIP!$A$2:$O11289,2,0)</f>
        <v>DRBR251</v>
      </c>
      <c r="G57" s="109" t="str">
        <f>VLOOKUP(E57,'LISTADO ATM'!$A$2:$B$893,2,0)</f>
        <v xml:space="preserve">ATM Oficina Yaque </v>
      </c>
      <c r="H57" s="109" t="str">
        <f>VLOOKUP(E57,VIP!$A$2:$O16210,7,FALSE)</f>
        <v>Si</v>
      </c>
      <c r="I57" s="109" t="str">
        <f>VLOOKUP(E57,VIP!$A$2:$O8175,8,FALSE)</f>
        <v>Si</v>
      </c>
      <c r="J57" s="109" t="str">
        <f>VLOOKUP(E57,VIP!$A$2:$O8125,8,FALSE)</f>
        <v>Si</v>
      </c>
      <c r="K57" s="109" t="str">
        <f>VLOOKUP(E57,VIP!$A$2:$O11699,6,0)</f>
        <v>NO</v>
      </c>
      <c r="L57" s="120" t="s">
        <v>2466</v>
      </c>
      <c r="M57" s="116" t="s">
        <v>2473</v>
      </c>
      <c r="N57" s="116" t="s">
        <v>2482</v>
      </c>
      <c r="O57" s="114" t="s">
        <v>2496</v>
      </c>
      <c r="P57" s="114"/>
      <c r="Q57" s="116" t="s">
        <v>2466</v>
      </c>
    </row>
    <row r="58" spans="1:17" ht="17.399999999999999" x14ac:dyDescent="0.3">
      <c r="A58" s="86" t="str">
        <f>VLOOKUP(E58,'LISTADO ATM'!$A$2:$C$894,3,0)</f>
        <v>SUR</v>
      </c>
      <c r="B58" s="114">
        <v>335759105</v>
      </c>
      <c r="C58" s="115">
        <v>44205.907199074078</v>
      </c>
      <c r="D58" s="115" t="s">
        <v>2189</v>
      </c>
      <c r="E58" s="110">
        <v>751</v>
      </c>
      <c r="F58" s="86" t="str">
        <f>VLOOKUP(E58,VIP!$A$2:$O11248,2,0)</f>
        <v>DRBR751</v>
      </c>
      <c r="G58" s="109" t="str">
        <f>VLOOKUP(E58,'LISTADO ATM'!$A$2:$B$893,2,0)</f>
        <v>ATM Eco Petroleo Camilo</v>
      </c>
      <c r="H58" s="109" t="str">
        <f>VLOOKUP(E58,VIP!$A$2:$O16169,7,FALSE)</f>
        <v>N/A</v>
      </c>
      <c r="I58" s="109" t="str">
        <f>VLOOKUP(E58,VIP!$A$2:$O8134,8,FALSE)</f>
        <v>N/A</v>
      </c>
      <c r="J58" s="109" t="str">
        <f>VLOOKUP(E58,VIP!$A$2:$O8084,8,FALSE)</f>
        <v>N/A</v>
      </c>
      <c r="K58" s="109" t="str">
        <f>VLOOKUP(E58,VIP!$A$2:$O11658,6,0)</f>
        <v>N/A</v>
      </c>
      <c r="L58" s="120" t="s">
        <v>2228</v>
      </c>
      <c r="M58" s="116" t="s">
        <v>2473</v>
      </c>
      <c r="N58" s="116" t="s">
        <v>2488</v>
      </c>
      <c r="O58" s="114" t="s">
        <v>2485</v>
      </c>
      <c r="P58" s="116"/>
      <c r="Q58" s="119" t="s">
        <v>2228</v>
      </c>
    </row>
    <row r="59" spans="1:17" ht="17.399999999999999" x14ac:dyDescent="0.3">
      <c r="A59" s="86" t="str">
        <f>VLOOKUP(E59,'LISTADO ATM'!$A$2:$C$894,3,0)</f>
        <v>DISTRITO NACIONAL</v>
      </c>
      <c r="B59" s="114" t="s">
        <v>2551</v>
      </c>
      <c r="C59" s="115">
        <v>44208.659467592595</v>
      </c>
      <c r="D59" s="114" t="s">
        <v>2497</v>
      </c>
      <c r="E59" s="110">
        <v>755</v>
      </c>
      <c r="F59" s="86" t="str">
        <f>VLOOKUP(E59,VIP!$A$2:$O11290,2,0)</f>
        <v>DRBR755</v>
      </c>
      <c r="G59" s="109" t="str">
        <f>VLOOKUP(E59,'LISTADO ATM'!$A$2:$B$893,2,0)</f>
        <v xml:space="preserve">ATM Oficina Galería del Este (Plaza) </v>
      </c>
      <c r="H59" s="109" t="str">
        <f>VLOOKUP(E59,VIP!$A$2:$O16211,7,FALSE)</f>
        <v>Si</v>
      </c>
      <c r="I59" s="109" t="str">
        <f>VLOOKUP(E59,VIP!$A$2:$O8176,8,FALSE)</f>
        <v>Si</v>
      </c>
      <c r="J59" s="109" t="str">
        <f>VLOOKUP(E59,VIP!$A$2:$O8126,8,FALSE)</f>
        <v>Si</v>
      </c>
      <c r="K59" s="109" t="str">
        <f>VLOOKUP(E59,VIP!$A$2:$O11700,6,0)</f>
        <v>NO</v>
      </c>
      <c r="L59" s="120" t="s">
        <v>2430</v>
      </c>
      <c r="M59" s="116" t="s">
        <v>2473</v>
      </c>
      <c r="N59" s="116" t="s">
        <v>2482</v>
      </c>
      <c r="O59" s="114" t="s">
        <v>2496</v>
      </c>
      <c r="P59" s="114"/>
      <c r="Q59" s="116" t="s">
        <v>2430</v>
      </c>
    </row>
    <row r="60" spans="1:17" ht="17.399999999999999" x14ac:dyDescent="0.3">
      <c r="A60" s="86" t="str">
        <f>VLOOKUP(E60,'LISTADO ATM'!$A$2:$C$894,3,0)</f>
        <v>DISTRITO NACIONAL</v>
      </c>
      <c r="B60" s="114" t="s">
        <v>2544</v>
      </c>
      <c r="C60" s="115">
        <v>44208.697013888886</v>
      </c>
      <c r="D60" s="114" t="s">
        <v>2189</v>
      </c>
      <c r="E60" s="110">
        <v>761</v>
      </c>
      <c r="F60" s="86" t="str">
        <f>VLOOKUP(E60,VIP!$A$2:$O11283,2,0)</f>
        <v>DRBR761</v>
      </c>
      <c r="G60" s="109" t="str">
        <f>VLOOKUP(E60,'LISTADO ATM'!$A$2:$B$893,2,0)</f>
        <v xml:space="preserve">ATM ISSPOL </v>
      </c>
      <c r="H60" s="109" t="str">
        <f>VLOOKUP(E60,VIP!$A$2:$O16204,7,FALSE)</f>
        <v>Si</v>
      </c>
      <c r="I60" s="109" t="str">
        <f>VLOOKUP(E60,VIP!$A$2:$O8169,8,FALSE)</f>
        <v>Si</v>
      </c>
      <c r="J60" s="109" t="str">
        <f>VLOOKUP(E60,VIP!$A$2:$O8119,8,FALSE)</f>
        <v>Si</v>
      </c>
      <c r="K60" s="109" t="str">
        <f>VLOOKUP(E60,VIP!$A$2:$O11693,6,0)</f>
        <v>NO</v>
      </c>
      <c r="L60" s="120" t="s">
        <v>2254</v>
      </c>
      <c r="M60" s="116" t="s">
        <v>2473</v>
      </c>
      <c r="N60" s="116" t="s">
        <v>2482</v>
      </c>
      <c r="O60" s="114" t="s">
        <v>2485</v>
      </c>
      <c r="P60" s="114"/>
      <c r="Q60" s="116" t="s">
        <v>2254</v>
      </c>
    </row>
    <row r="61" spans="1:17" ht="17.399999999999999" x14ac:dyDescent="0.3">
      <c r="A61" s="86" t="str">
        <f>VLOOKUP(E61,'LISTADO ATM'!$A$2:$C$894,3,0)</f>
        <v>SUR</v>
      </c>
      <c r="B61" s="114" t="s">
        <v>2558</v>
      </c>
      <c r="C61" s="115">
        <v>44208.807638888888</v>
      </c>
      <c r="D61" s="114" t="s">
        <v>2189</v>
      </c>
      <c r="E61" s="110">
        <v>780</v>
      </c>
      <c r="F61" s="86" t="str">
        <f>VLOOKUP(E61,VIP!$A$2:$O11280,2,0)</f>
        <v>DRBR041</v>
      </c>
      <c r="G61" s="109" t="str">
        <f>VLOOKUP(E61,'LISTADO ATM'!$A$2:$B$893,2,0)</f>
        <v xml:space="preserve">ATM Oficina Barahona I </v>
      </c>
      <c r="H61" s="109" t="str">
        <f>VLOOKUP(E61,VIP!$A$2:$O16201,7,FALSE)</f>
        <v>Si</v>
      </c>
      <c r="I61" s="109" t="str">
        <f>VLOOKUP(E61,VIP!$A$2:$O8166,8,FALSE)</f>
        <v>Si</v>
      </c>
      <c r="J61" s="109" t="str">
        <f>VLOOKUP(E61,VIP!$A$2:$O8116,8,FALSE)</f>
        <v>Si</v>
      </c>
      <c r="K61" s="109" t="str">
        <f>VLOOKUP(E61,VIP!$A$2:$O11690,6,0)</f>
        <v>SI</v>
      </c>
      <c r="L61" s="120" t="s">
        <v>2463</v>
      </c>
      <c r="M61" s="116" t="s">
        <v>2473</v>
      </c>
      <c r="N61" s="116" t="s">
        <v>2482</v>
      </c>
      <c r="O61" s="114" t="s">
        <v>2485</v>
      </c>
      <c r="P61" s="114"/>
      <c r="Q61" s="116" t="s">
        <v>2463</v>
      </c>
    </row>
    <row r="62" spans="1:17" ht="17.399999999999999" x14ac:dyDescent="0.3">
      <c r="A62" s="86" t="str">
        <f>VLOOKUP(E62,'LISTADO ATM'!$A$2:$C$894,3,0)</f>
        <v>DISTRITO NACIONAL</v>
      </c>
      <c r="B62" s="114" t="s">
        <v>2535</v>
      </c>
      <c r="C62" s="115">
        <v>44207.694444444445</v>
      </c>
      <c r="D62" s="114" t="s">
        <v>2477</v>
      </c>
      <c r="E62" s="110">
        <v>815</v>
      </c>
      <c r="F62" s="86" t="str">
        <f>VLOOKUP(E62,VIP!$A$2:$O11274,2,0)</f>
        <v>DRBR24A</v>
      </c>
      <c r="G62" s="109" t="str">
        <f>VLOOKUP(E62,'LISTADO ATM'!$A$2:$B$893,2,0)</f>
        <v xml:space="preserve">ATM Oficina Atalaya del Mar </v>
      </c>
      <c r="H62" s="109" t="str">
        <f>VLOOKUP(E62,VIP!$A$2:$O16195,7,FALSE)</f>
        <v>Si</v>
      </c>
      <c r="I62" s="109" t="str">
        <f>VLOOKUP(E62,VIP!$A$2:$O8160,8,FALSE)</f>
        <v>Si</v>
      </c>
      <c r="J62" s="109" t="str">
        <f>VLOOKUP(E62,VIP!$A$2:$O8110,8,FALSE)</f>
        <v>Si</v>
      </c>
      <c r="K62" s="109" t="str">
        <f>VLOOKUP(E62,VIP!$A$2:$O11684,6,0)</f>
        <v>SI</v>
      </c>
      <c r="L62" s="120" t="s">
        <v>2466</v>
      </c>
      <c r="M62" s="116" t="s">
        <v>2473</v>
      </c>
      <c r="N62" s="116" t="s">
        <v>2482</v>
      </c>
      <c r="O62" s="114" t="s">
        <v>2484</v>
      </c>
      <c r="P62" s="114"/>
      <c r="Q62" s="116" t="s">
        <v>2466</v>
      </c>
    </row>
    <row r="63" spans="1:17" ht="17.399999999999999" x14ac:dyDescent="0.3">
      <c r="A63" s="86" t="str">
        <f>VLOOKUP(E63,'LISTADO ATM'!$A$2:$C$894,3,0)</f>
        <v>DISTRITO NACIONAL</v>
      </c>
      <c r="B63" s="114" t="s">
        <v>2531</v>
      </c>
      <c r="C63" s="115">
        <v>44208.471203703702</v>
      </c>
      <c r="D63" s="114" t="s">
        <v>2477</v>
      </c>
      <c r="E63" s="110">
        <v>823</v>
      </c>
      <c r="F63" s="86" t="str">
        <f>VLOOKUP(E63,VIP!$A$2:$O11298,2,0)</f>
        <v>DRBR823</v>
      </c>
      <c r="G63" s="109" t="str">
        <f>VLOOKUP(E63,'LISTADO ATM'!$A$2:$B$893,2,0)</f>
        <v xml:space="preserve">ATM UNP El Carril (Haina) </v>
      </c>
      <c r="H63" s="109" t="str">
        <f>VLOOKUP(E63,VIP!$A$2:$O16219,7,FALSE)</f>
        <v>Si</v>
      </c>
      <c r="I63" s="109" t="str">
        <f>VLOOKUP(E63,VIP!$A$2:$O8184,8,FALSE)</f>
        <v>Si</v>
      </c>
      <c r="J63" s="109" t="str">
        <f>VLOOKUP(E63,VIP!$A$2:$O8134,8,FALSE)</f>
        <v>Si</v>
      </c>
      <c r="K63" s="109" t="str">
        <f>VLOOKUP(E63,VIP!$A$2:$O11708,6,0)</f>
        <v>NO</v>
      </c>
      <c r="L63" s="120" t="s">
        <v>2466</v>
      </c>
      <c r="M63" s="116" t="s">
        <v>2473</v>
      </c>
      <c r="N63" s="116" t="s">
        <v>2482</v>
      </c>
      <c r="O63" s="114" t="s">
        <v>2484</v>
      </c>
      <c r="P63" s="114"/>
      <c r="Q63" s="116" t="s">
        <v>2466</v>
      </c>
    </row>
    <row r="64" spans="1:17" ht="17.399999999999999" x14ac:dyDescent="0.3">
      <c r="A64" s="86" t="str">
        <f>VLOOKUP(E64,'LISTADO ATM'!$A$2:$C$894,3,0)</f>
        <v>SUR</v>
      </c>
      <c r="B64" s="114" t="s">
        <v>2559</v>
      </c>
      <c r="C64" s="115">
        <v>44208.80704861111</v>
      </c>
      <c r="D64" s="114" t="s">
        <v>2189</v>
      </c>
      <c r="E64" s="110">
        <v>890</v>
      </c>
      <c r="F64" s="86" t="str">
        <f>VLOOKUP(E64,VIP!$A$2:$O11281,2,0)</f>
        <v>DRBR890</v>
      </c>
      <c r="G64" s="109" t="str">
        <f>VLOOKUP(E64,'LISTADO ATM'!$A$2:$B$893,2,0)</f>
        <v xml:space="preserve">ATM Escuela Penitenciaria (San Cristóbal) </v>
      </c>
      <c r="H64" s="109" t="str">
        <f>VLOOKUP(E64,VIP!$A$2:$O16202,7,FALSE)</f>
        <v>Si</v>
      </c>
      <c r="I64" s="109" t="str">
        <f>VLOOKUP(E64,VIP!$A$2:$O8167,8,FALSE)</f>
        <v>Si</v>
      </c>
      <c r="J64" s="109" t="str">
        <f>VLOOKUP(E64,VIP!$A$2:$O8117,8,FALSE)</f>
        <v>Si</v>
      </c>
      <c r="K64" s="109" t="str">
        <f>VLOOKUP(E64,VIP!$A$2:$O11691,6,0)</f>
        <v>NO</v>
      </c>
      <c r="L64" s="120" t="s">
        <v>2254</v>
      </c>
      <c r="M64" s="116" t="s">
        <v>2473</v>
      </c>
      <c r="N64" s="116" t="s">
        <v>2482</v>
      </c>
      <c r="O64" s="114" t="s">
        <v>2485</v>
      </c>
      <c r="P64" s="114"/>
      <c r="Q64" s="116" t="s">
        <v>2254</v>
      </c>
    </row>
    <row r="65" spans="1:17" ht="17.399999999999999" x14ac:dyDescent="0.3">
      <c r="A65" s="86" t="str">
        <f>VLOOKUP(E65,'LISTADO ATM'!$A$2:$C$894,3,0)</f>
        <v>DISTRITO NACIONAL</v>
      </c>
      <c r="B65" s="118">
        <v>335757431</v>
      </c>
      <c r="C65" s="115">
        <v>44203.628935185188</v>
      </c>
      <c r="D65" s="115" t="s">
        <v>2189</v>
      </c>
      <c r="E65" s="110">
        <v>904</v>
      </c>
      <c r="F65" s="86" t="str">
        <f>VLOOKUP(E65,VIP!$A$2:$O11207,2,0)</f>
        <v>DRBR24B</v>
      </c>
      <c r="G65" s="109" t="str">
        <f>VLOOKUP(E65,'LISTADO ATM'!$A$2:$B$893,2,0)</f>
        <v xml:space="preserve">ATM Oficina Multicentro La Sirena Churchill </v>
      </c>
      <c r="H65" s="109" t="str">
        <f>VLOOKUP(E65,VIP!$A$2:$O16128,7,FALSE)</f>
        <v>Si</v>
      </c>
      <c r="I65" s="109" t="str">
        <f>VLOOKUP(E65,VIP!$A$2:$O8093,8,FALSE)</f>
        <v>Si</v>
      </c>
      <c r="J65" s="109" t="str">
        <f>VLOOKUP(E65,VIP!$A$2:$O8043,8,FALSE)</f>
        <v>Si</v>
      </c>
      <c r="K65" s="109" t="str">
        <f>VLOOKUP(E65,VIP!$A$2:$O11617,6,0)</f>
        <v>SI</v>
      </c>
      <c r="L65" s="120" t="s">
        <v>2228</v>
      </c>
      <c r="M65" s="116" t="s">
        <v>2473</v>
      </c>
      <c r="N65" s="116" t="s">
        <v>2488</v>
      </c>
      <c r="O65" s="114" t="s">
        <v>2485</v>
      </c>
      <c r="P65" s="117"/>
      <c r="Q65" s="119" t="s">
        <v>2228</v>
      </c>
    </row>
    <row r="66" spans="1:17" ht="17.399999999999999" x14ac:dyDescent="0.3">
      <c r="A66" s="86" t="str">
        <f>VLOOKUP(E66,'LISTADO ATM'!$A$2:$C$894,3,0)</f>
        <v>DISTRITO NACIONAL</v>
      </c>
      <c r="B66" s="114" t="s">
        <v>2520</v>
      </c>
      <c r="C66" s="115">
        <v>44208.597071759257</v>
      </c>
      <c r="D66" s="114" t="s">
        <v>2189</v>
      </c>
      <c r="E66" s="110">
        <v>915</v>
      </c>
      <c r="F66" s="86" t="str">
        <f>VLOOKUP(E66,VIP!$A$2:$O11279,2,0)</f>
        <v>DRBR24F</v>
      </c>
      <c r="G66" s="109" t="str">
        <f>VLOOKUP(E66,'LISTADO ATM'!$A$2:$B$893,2,0)</f>
        <v xml:space="preserve">ATM Multicentro La Sirena Aut. Duarte </v>
      </c>
      <c r="H66" s="109" t="str">
        <f>VLOOKUP(E66,VIP!$A$2:$O16200,7,FALSE)</f>
        <v>Si</v>
      </c>
      <c r="I66" s="109" t="str">
        <f>VLOOKUP(E66,VIP!$A$2:$O8165,8,FALSE)</f>
        <v>Si</v>
      </c>
      <c r="J66" s="109" t="str">
        <f>VLOOKUP(E66,VIP!$A$2:$O8115,8,FALSE)</f>
        <v>Si</v>
      </c>
      <c r="K66" s="109" t="str">
        <f>VLOOKUP(E66,VIP!$A$2:$O11689,6,0)</f>
        <v>SI</v>
      </c>
      <c r="L66" s="120" t="s">
        <v>2228</v>
      </c>
      <c r="M66" s="116" t="s">
        <v>2473</v>
      </c>
      <c r="N66" s="116" t="s">
        <v>2482</v>
      </c>
      <c r="O66" s="114" t="s">
        <v>2485</v>
      </c>
      <c r="P66" s="114"/>
      <c r="Q66" s="116" t="s">
        <v>2228</v>
      </c>
    </row>
    <row r="67" spans="1:17" ht="17.399999999999999" x14ac:dyDescent="0.3">
      <c r="A67" s="86" t="str">
        <f>VLOOKUP(E67,'LISTADO ATM'!$A$2:$C$894,3,0)</f>
        <v>DISTRITO NACIONAL</v>
      </c>
      <c r="B67" s="114" t="s">
        <v>2567</v>
      </c>
      <c r="C67" s="115">
        <v>44209.333449074074</v>
      </c>
      <c r="D67" s="114" t="s">
        <v>2189</v>
      </c>
      <c r="E67" s="110">
        <v>917</v>
      </c>
      <c r="F67" s="86" t="str">
        <f>VLOOKUP(E67,VIP!$A$2:$O11279,2,0)</f>
        <v>DRBR01B</v>
      </c>
      <c r="G67" s="109" t="str">
        <f>VLOOKUP(E67,'LISTADO ATM'!$A$2:$B$893,2,0)</f>
        <v xml:space="preserve">ATM Oficina Los Mina </v>
      </c>
      <c r="H67" s="109" t="str">
        <f>VLOOKUP(E67,VIP!$A$2:$O16200,7,FALSE)</f>
        <v>Si</v>
      </c>
      <c r="I67" s="109" t="str">
        <f>VLOOKUP(E67,VIP!$A$2:$O8165,8,FALSE)</f>
        <v>Si</v>
      </c>
      <c r="J67" s="109" t="str">
        <f>VLOOKUP(E67,VIP!$A$2:$O8115,8,FALSE)</f>
        <v>Si</v>
      </c>
      <c r="K67" s="109" t="str">
        <f>VLOOKUP(E67,VIP!$A$2:$O11689,6,0)</f>
        <v>NO</v>
      </c>
      <c r="L67" s="120" t="s">
        <v>2228</v>
      </c>
      <c r="M67" s="116" t="s">
        <v>2473</v>
      </c>
      <c r="N67" s="116" t="s">
        <v>2482</v>
      </c>
      <c r="O67" s="114" t="s">
        <v>2485</v>
      </c>
      <c r="P67" s="114"/>
      <c r="Q67" s="116" t="s">
        <v>2228</v>
      </c>
    </row>
    <row r="68" spans="1:17" ht="17.399999999999999" x14ac:dyDescent="0.3">
      <c r="A68" s="86" t="str">
        <f>VLOOKUP(E68,'LISTADO ATM'!$A$2:$C$894,3,0)</f>
        <v>DISTRITO NACIONAL</v>
      </c>
      <c r="B68" s="114" t="s">
        <v>2502</v>
      </c>
      <c r="C68" s="115">
        <v>44207.640486111108</v>
      </c>
      <c r="D68" s="115" t="s">
        <v>2189</v>
      </c>
      <c r="E68" s="110">
        <v>939</v>
      </c>
      <c r="F68" s="86" t="str">
        <f>VLOOKUP(E68,VIP!$A$2:$O11282,2,0)</f>
        <v>DRBR939</v>
      </c>
      <c r="G68" s="109" t="str">
        <f>VLOOKUP(E68,'LISTADO ATM'!$A$2:$B$893,2,0)</f>
        <v xml:space="preserve">ATM Estación Texaco Máximo Gómez </v>
      </c>
      <c r="H68" s="109" t="str">
        <f>VLOOKUP(E68,VIP!$A$2:$O16203,7,FALSE)</f>
        <v>Si</v>
      </c>
      <c r="I68" s="109" t="str">
        <f>VLOOKUP(E68,VIP!$A$2:$O8168,8,FALSE)</f>
        <v>Si</v>
      </c>
      <c r="J68" s="109" t="str">
        <f>VLOOKUP(E68,VIP!$A$2:$O8118,8,FALSE)</f>
        <v>Si</v>
      </c>
      <c r="K68" s="109" t="str">
        <f>VLOOKUP(E68,VIP!$A$2:$O11692,6,0)</f>
        <v>NO</v>
      </c>
      <c r="L68" s="120" t="s">
        <v>2228</v>
      </c>
      <c r="M68" s="116" t="s">
        <v>2473</v>
      </c>
      <c r="N68" s="116" t="s">
        <v>2482</v>
      </c>
      <c r="O68" s="114" t="s">
        <v>2485</v>
      </c>
      <c r="P68" s="114"/>
      <c r="Q68" s="116" t="s">
        <v>2228</v>
      </c>
    </row>
    <row r="69" spans="1:17" ht="17.399999999999999" x14ac:dyDescent="0.3">
      <c r="A69" s="86" t="str">
        <f>VLOOKUP(E69,'LISTADO ATM'!$A$2:$C$894,3,0)</f>
        <v>NORTE</v>
      </c>
      <c r="B69" s="114" t="s">
        <v>2564</v>
      </c>
      <c r="C69" s="115">
        <v>44209.335740740738</v>
      </c>
      <c r="D69" s="114" t="s">
        <v>2190</v>
      </c>
      <c r="E69" s="110">
        <v>940</v>
      </c>
      <c r="F69" s="86" t="str">
        <f>VLOOKUP(E69,VIP!$A$2:$O11276,2,0)</f>
        <v>DRBR12C</v>
      </c>
      <c r="G69" s="109" t="str">
        <f>VLOOKUP(E69,'LISTADO ATM'!$A$2:$B$893,2,0)</f>
        <v xml:space="preserve">ATM Oficina El Portal (Santiago) </v>
      </c>
      <c r="H69" s="109" t="str">
        <f>VLOOKUP(E69,VIP!$A$2:$O16197,7,FALSE)</f>
        <v>Si</v>
      </c>
      <c r="I69" s="109" t="str">
        <f>VLOOKUP(E69,VIP!$A$2:$O8162,8,FALSE)</f>
        <v>Si</v>
      </c>
      <c r="J69" s="109" t="str">
        <f>VLOOKUP(E69,VIP!$A$2:$O8112,8,FALSE)</f>
        <v>Si</v>
      </c>
      <c r="K69" s="109" t="str">
        <f>VLOOKUP(E69,VIP!$A$2:$O11686,6,0)</f>
        <v>SI</v>
      </c>
      <c r="L69" s="120" t="s">
        <v>2228</v>
      </c>
      <c r="M69" s="116" t="s">
        <v>2473</v>
      </c>
      <c r="N69" s="116" t="s">
        <v>2482</v>
      </c>
      <c r="O69" s="114" t="s">
        <v>2499</v>
      </c>
      <c r="P69" s="114"/>
      <c r="Q69" s="116" t="s">
        <v>2228</v>
      </c>
    </row>
  </sheetData>
  <autoFilter ref="A4:Q33">
    <sortState ref="A5:Q69">
      <sortCondition ref="E4:E3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7:B1048576">
    <cfRule type="duplicateValues" dxfId="278" priority="305537"/>
  </conditionalFormatting>
  <conditionalFormatting sqref="B37:B1048576">
    <cfRule type="duplicateValues" dxfId="277" priority="305541"/>
  </conditionalFormatting>
  <conditionalFormatting sqref="B1:B4 B37:B1048576">
    <cfRule type="duplicateValues" dxfId="276" priority="305544"/>
    <cfRule type="duplicateValues" dxfId="275" priority="305545"/>
    <cfRule type="duplicateValues" dxfId="274" priority="305546"/>
  </conditionalFormatting>
  <conditionalFormatting sqref="B1:B4 B37:B1048576">
    <cfRule type="duplicateValues" dxfId="273" priority="305556"/>
    <cfRule type="duplicateValues" dxfId="272" priority="305557"/>
  </conditionalFormatting>
  <conditionalFormatting sqref="B37:B1048576">
    <cfRule type="duplicateValues" dxfId="271" priority="305564"/>
    <cfRule type="duplicateValues" dxfId="270" priority="305565"/>
    <cfRule type="duplicateValues" dxfId="269" priority="305566"/>
  </conditionalFormatting>
  <conditionalFormatting sqref="E1:E4 E37:E1048576">
    <cfRule type="duplicateValues" dxfId="268" priority="308127"/>
  </conditionalFormatting>
  <conditionalFormatting sqref="E1:E4 E37:E1048576">
    <cfRule type="duplicateValues" dxfId="267" priority="308132"/>
    <cfRule type="duplicateValues" dxfId="266" priority="308133"/>
  </conditionalFormatting>
  <conditionalFormatting sqref="E37:E1048576">
    <cfRule type="duplicateValues" dxfId="265" priority="308142"/>
    <cfRule type="duplicateValues" dxfId="264" priority="308143"/>
  </conditionalFormatting>
  <conditionalFormatting sqref="E37:E1048576">
    <cfRule type="duplicateValues" dxfId="263" priority="308152"/>
  </conditionalFormatting>
  <conditionalFormatting sqref="E1:E4 E37:E1048576">
    <cfRule type="duplicateValues" dxfId="262" priority="308157"/>
    <cfRule type="duplicateValues" dxfId="261" priority="308158"/>
    <cfRule type="duplicateValues" dxfId="260" priority="308159"/>
  </conditionalFormatting>
  <conditionalFormatting sqref="E37:E1048576">
    <cfRule type="duplicateValues" dxfId="259" priority="308172"/>
    <cfRule type="duplicateValues" dxfId="258" priority="308173"/>
    <cfRule type="duplicateValues" dxfId="257" priority="308174"/>
  </conditionalFormatting>
  <conditionalFormatting sqref="B31:B33">
    <cfRule type="duplicateValues" dxfId="256" priority="150"/>
  </conditionalFormatting>
  <conditionalFormatting sqref="B31:B33">
    <cfRule type="duplicateValues" dxfId="255" priority="149"/>
  </conditionalFormatting>
  <conditionalFormatting sqref="B31:B33">
    <cfRule type="duplicateValues" dxfId="254" priority="146"/>
    <cfRule type="duplicateValues" dxfId="253" priority="147"/>
    <cfRule type="duplicateValues" dxfId="252" priority="148"/>
  </conditionalFormatting>
  <conditionalFormatting sqref="B31:B33">
    <cfRule type="duplicateValues" dxfId="251" priority="144"/>
    <cfRule type="duplicateValues" dxfId="250" priority="145"/>
  </conditionalFormatting>
  <conditionalFormatting sqref="B31:B33">
    <cfRule type="duplicateValues" dxfId="249" priority="141"/>
    <cfRule type="duplicateValues" dxfId="248" priority="142"/>
    <cfRule type="duplicateValues" dxfId="247" priority="143"/>
  </conditionalFormatting>
  <conditionalFormatting sqref="E31:E33">
    <cfRule type="duplicateValues" dxfId="246" priority="140"/>
  </conditionalFormatting>
  <conditionalFormatting sqref="E31:E33">
    <cfRule type="duplicateValues" dxfId="245" priority="138"/>
    <cfRule type="duplicateValues" dxfId="244" priority="139"/>
  </conditionalFormatting>
  <conditionalFormatting sqref="E31:E33">
    <cfRule type="duplicateValues" dxfId="243" priority="136"/>
    <cfRule type="duplicateValues" dxfId="242" priority="137"/>
  </conditionalFormatting>
  <conditionalFormatting sqref="E31:E33">
    <cfRule type="duplicateValues" dxfId="241" priority="135"/>
  </conditionalFormatting>
  <conditionalFormatting sqref="E31:E33">
    <cfRule type="duplicateValues" dxfId="240" priority="132"/>
    <cfRule type="duplicateValues" dxfId="239" priority="133"/>
    <cfRule type="duplicateValues" dxfId="238" priority="134"/>
  </conditionalFormatting>
  <conditionalFormatting sqref="E31:E33">
    <cfRule type="duplicateValues" dxfId="237" priority="129"/>
    <cfRule type="duplicateValues" dxfId="236" priority="130"/>
    <cfRule type="duplicateValues" dxfId="235" priority="131"/>
  </conditionalFormatting>
  <conditionalFormatting sqref="E31:E33">
    <cfRule type="duplicateValues" dxfId="234" priority="128"/>
  </conditionalFormatting>
  <conditionalFormatting sqref="E31:E33">
    <cfRule type="duplicateValues" dxfId="233" priority="127"/>
  </conditionalFormatting>
  <conditionalFormatting sqref="E31:E33">
    <cfRule type="duplicateValues" dxfId="232" priority="126"/>
  </conditionalFormatting>
  <conditionalFormatting sqref="E31:E33">
    <cfRule type="duplicateValues" dxfId="231" priority="124"/>
    <cfRule type="duplicateValues" dxfId="230" priority="125"/>
  </conditionalFormatting>
  <conditionalFormatting sqref="E31:E33">
    <cfRule type="duplicateValues" dxfId="229" priority="123"/>
  </conditionalFormatting>
  <conditionalFormatting sqref="E31:E33">
    <cfRule type="duplicateValues" dxfId="228" priority="122"/>
  </conditionalFormatting>
  <conditionalFormatting sqref="E31:E33">
    <cfRule type="duplicateValues" dxfId="227" priority="121"/>
  </conditionalFormatting>
  <conditionalFormatting sqref="B31:B33">
    <cfRule type="duplicateValues" dxfId="226" priority="120"/>
  </conditionalFormatting>
  <conditionalFormatting sqref="E31:E33">
    <cfRule type="duplicateValues" dxfId="225" priority="119"/>
  </conditionalFormatting>
  <conditionalFormatting sqref="B31:B33">
    <cfRule type="duplicateValues" dxfId="224" priority="118"/>
  </conditionalFormatting>
  <conditionalFormatting sqref="B31:B33">
    <cfRule type="duplicateValues" dxfId="223" priority="115"/>
    <cfRule type="duplicateValues" dxfId="222" priority="116"/>
    <cfRule type="duplicateValues" dxfId="221" priority="117"/>
  </conditionalFormatting>
  <conditionalFormatting sqref="B31:B33">
    <cfRule type="duplicateValues" dxfId="220" priority="113"/>
    <cfRule type="duplicateValues" dxfId="219" priority="114"/>
  </conditionalFormatting>
  <conditionalFormatting sqref="E31:E33">
    <cfRule type="duplicateValues" dxfId="218" priority="112"/>
  </conditionalFormatting>
  <conditionalFormatting sqref="E31:E33">
    <cfRule type="duplicateValues" dxfId="217" priority="109"/>
    <cfRule type="duplicateValues" dxfId="216" priority="110"/>
    <cfRule type="duplicateValues" dxfId="215" priority="111"/>
  </conditionalFormatting>
  <conditionalFormatting sqref="E31:E33">
    <cfRule type="duplicateValues" dxfId="214" priority="108"/>
  </conditionalFormatting>
  <conditionalFormatting sqref="E31:E33">
    <cfRule type="duplicateValues" dxfId="213" priority="107"/>
  </conditionalFormatting>
  <conditionalFormatting sqref="B31:B33">
    <cfRule type="duplicateValues" dxfId="212" priority="106"/>
  </conditionalFormatting>
  <conditionalFormatting sqref="B34:B35">
    <cfRule type="duplicateValues" dxfId="211" priority="105"/>
  </conditionalFormatting>
  <conditionalFormatting sqref="B34:B35">
    <cfRule type="duplicateValues" dxfId="210" priority="104"/>
  </conditionalFormatting>
  <conditionalFormatting sqref="B34:B35">
    <cfRule type="duplicateValues" dxfId="209" priority="101"/>
    <cfRule type="duplicateValues" dxfId="208" priority="102"/>
    <cfRule type="duplicateValues" dxfId="207" priority="103"/>
  </conditionalFormatting>
  <conditionalFormatting sqref="B34:B35">
    <cfRule type="duplicateValues" dxfId="206" priority="99"/>
    <cfRule type="duplicateValues" dxfId="205" priority="100"/>
  </conditionalFormatting>
  <conditionalFormatting sqref="B34:B35">
    <cfRule type="duplicateValues" dxfId="204" priority="96"/>
    <cfRule type="duplicateValues" dxfId="203" priority="97"/>
    <cfRule type="duplicateValues" dxfId="202" priority="98"/>
  </conditionalFormatting>
  <conditionalFormatting sqref="E34:E35">
    <cfRule type="duplicateValues" dxfId="201" priority="95"/>
  </conditionalFormatting>
  <conditionalFormatting sqref="E34:E35">
    <cfRule type="duplicateValues" dxfId="200" priority="93"/>
    <cfRule type="duplicateValues" dxfId="199" priority="94"/>
  </conditionalFormatting>
  <conditionalFormatting sqref="E34:E35">
    <cfRule type="duplicateValues" dxfId="198" priority="91"/>
    <cfRule type="duplicateValues" dxfId="197" priority="92"/>
  </conditionalFormatting>
  <conditionalFormatting sqref="E34:E35">
    <cfRule type="duplicateValues" dxfId="196" priority="90"/>
  </conditionalFormatting>
  <conditionalFormatting sqref="E34:E35">
    <cfRule type="duplicateValues" dxfId="195" priority="87"/>
    <cfRule type="duplicateValues" dxfId="194" priority="88"/>
    <cfRule type="duplicateValues" dxfId="193" priority="89"/>
  </conditionalFormatting>
  <conditionalFormatting sqref="E34:E35">
    <cfRule type="duplicateValues" dxfId="192" priority="84"/>
    <cfRule type="duplicateValues" dxfId="191" priority="85"/>
    <cfRule type="duplicateValues" dxfId="190" priority="86"/>
  </conditionalFormatting>
  <conditionalFormatting sqref="E34:E35">
    <cfRule type="duplicateValues" dxfId="189" priority="83"/>
  </conditionalFormatting>
  <conditionalFormatting sqref="E34:E35">
    <cfRule type="duplicateValues" dxfId="188" priority="82"/>
  </conditionalFormatting>
  <conditionalFormatting sqref="E34:E35">
    <cfRule type="duplicateValues" dxfId="187" priority="81"/>
  </conditionalFormatting>
  <conditionalFormatting sqref="E34:E35">
    <cfRule type="duplicateValues" dxfId="186" priority="79"/>
    <cfRule type="duplicateValues" dxfId="185" priority="80"/>
  </conditionalFormatting>
  <conditionalFormatting sqref="E34:E35">
    <cfRule type="duplicateValues" dxfId="184" priority="78"/>
  </conditionalFormatting>
  <conditionalFormatting sqref="E34:E35">
    <cfRule type="duplicateValues" dxfId="183" priority="77"/>
  </conditionalFormatting>
  <conditionalFormatting sqref="E34:E35">
    <cfRule type="duplicateValues" dxfId="182" priority="76"/>
  </conditionalFormatting>
  <conditionalFormatting sqref="B34:B35">
    <cfRule type="duplicateValues" dxfId="181" priority="75"/>
  </conditionalFormatting>
  <conditionalFormatting sqref="E34:E35">
    <cfRule type="duplicateValues" dxfId="180" priority="74"/>
  </conditionalFormatting>
  <conditionalFormatting sqref="B34:B35">
    <cfRule type="duplicateValues" dxfId="179" priority="73"/>
  </conditionalFormatting>
  <conditionalFormatting sqref="B34:B35">
    <cfRule type="duplicateValues" dxfId="178" priority="70"/>
    <cfRule type="duplicateValues" dxfId="177" priority="71"/>
    <cfRule type="duplicateValues" dxfId="176" priority="72"/>
  </conditionalFormatting>
  <conditionalFormatting sqref="B34:B35">
    <cfRule type="duplicateValues" dxfId="175" priority="68"/>
    <cfRule type="duplicateValues" dxfId="174" priority="69"/>
  </conditionalFormatting>
  <conditionalFormatting sqref="E34:E35">
    <cfRule type="duplicateValues" dxfId="173" priority="67"/>
  </conditionalFormatting>
  <conditionalFormatting sqref="E34:E35">
    <cfRule type="duplicateValues" dxfId="172" priority="64"/>
    <cfRule type="duplicateValues" dxfId="171" priority="65"/>
    <cfRule type="duplicateValues" dxfId="170" priority="66"/>
  </conditionalFormatting>
  <conditionalFormatting sqref="E34:E35">
    <cfRule type="duplicateValues" dxfId="169" priority="63"/>
  </conditionalFormatting>
  <conditionalFormatting sqref="E34:E35">
    <cfRule type="duplicateValues" dxfId="168" priority="62"/>
  </conditionalFormatting>
  <conditionalFormatting sqref="B34:B35">
    <cfRule type="duplicateValues" dxfId="167" priority="61"/>
  </conditionalFormatting>
  <conditionalFormatting sqref="E58">
    <cfRule type="duplicateValues" dxfId="166" priority="1"/>
  </conditionalFormatting>
  <conditionalFormatting sqref="E58">
    <cfRule type="duplicateValues" dxfId="165" priority="3"/>
  </conditionalFormatting>
  <conditionalFormatting sqref="E58">
    <cfRule type="duplicateValues" dxfId="164" priority="4"/>
  </conditionalFormatting>
  <conditionalFormatting sqref="E58">
    <cfRule type="duplicateValues" dxfId="163" priority="5"/>
    <cfRule type="duplicateValues" dxfId="162" priority="6"/>
    <cfRule type="duplicateValues" dxfId="161" priority="7"/>
  </conditionalFormatting>
  <conditionalFormatting sqref="E58">
    <cfRule type="duplicateValues" dxfId="160" priority="8"/>
  </conditionalFormatting>
  <conditionalFormatting sqref="E58">
    <cfRule type="duplicateValues" dxfId="159" priority="9"/>
    <cfRule type="duplicateValues" dxfId="158" priority="10"/>
    <cfRule type="duplicateValues" dxfId="157" priority="11"/>
  </conditionalFormatting>
  <conditionalFormatting sqref="B5:B30">
    <cfRule type="duplicateValues" dxfId="156" priority="311989"/>
  </conditionalFormatting>
  <conditionalFormatting sqref="B5:B30">
    <cfRule type="duplicateValues" dxfId="155" priority="311990"/>
    <cfRule type="duplicateValues" dxfId="154" priority="311991"/>
    <cfRule type="duplicateValues" dxfId="153" priority="311992"/>
  </conditionalFormatting>
  <conditionalFormatting sqref="B5:B30">
    <cfRule type="duplicateValues" dxfId="152" priority="311993"/>
    <cfRule type="duplicateValues" dxfId="151" priority="311994"/>
  </conditionalFormatting>
  <conditionalFormatting sqref="E5:E30">
    <cfRule type="duplicateValues" dxfId="150" priority="311995"/>
  </conditionalFormatting>
  <conditionalFormatting sqref="E5:E30">
    <cfRule type="duplicateValues" dxfId="149" priority="311996"/>
    <cfRule type="duplicateValues" dxfId="148" priority="311997"/>
  </conditionalFormatting>
  <conditionalFormatting sqref="E5:E30">
    <cfRule type="duplicateValues" dxfId="147" priority="311998"/>
    <cfRule type="duplicateValues" dxfId="146" priority="311999"/>
    <cfRule type="duplicateValues" dxfId="145" priority="312000"/>
  </conditionalFormatting>
  <conditionalFormatting sqref="E58:E69">
    <cfRule type="duplicateValues" dxfId="144" priority="313159"/>
  </conditionalFormatting>
  <conditionalFormatting sqref="E59:E69">
    <cfRule type="duplicateValues" dxfId="143" priority="313160"/>
    <cfRule type="duplicateValues" dxfId="142" priority="313161"/>
    <cfRule type="duplicateValues" dxfId="141" priority="313162"/>
  </conditionalFormatting>
  <conditionalFormatting sqref="E59:E69">
    <cfRule type="duplicateValues" dxfId="140" priority="313163"/>
  </conditionalFormatting>
  <conditionalFormatting sqref="B36:B69">
    <cfRule type="duplicateValues" dxfId="139" priority="313164"/>
  </conditionalFormatting>
  <conditionalFormatting sqref="B36:B69">
    <cfRule type="duplicateValues" dxfId="138" priority="313165"/>
    <cfRule type="duplicateValues" dxfId="137" priority="313166"/>
    <cfRule type="duplicateValues" dxfId="136" priority="313167"/>
  </conditionalFormatting>
  <conditionalFormatting sqref="B36:B69">
    <cfRule type="duplicateValues" dxfId="135" priority="313168"/>
    <cfRule type="duplicateValues" dxfId="134" priority="313169"/>
  </conditionalFormatting>
  <conditionalFormatting sqref="E35:E69">
    <cfRule type="duplicateValues" dxfId="133" priority="313170"/>
  </conditionalFormatting>
  <conditionalFormatting sqref="E35:E69">
    <cfRule type="duplicateValues" dxfId="132" priority="313171"/>
    <cfRule type="duplicateValues" dxfId="131" priority="313172"/>
  </conditionalFormatting>
  <conditionalFormatting sqref="E35:E69">
    <cfRule type="duplicateValues" dxfId="130" priority="313173"/>
    <cfRule type="duplicateValues" dxfId="129" priority="313174"/>
    <cfRule type="duplicateValues" dxfId="128" priority="31317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8" t="s">
        <v>0</v>
      </c>
      <c r="B1" s="15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0" t="s">
        <v>8</v>
      </c>
      <c r="B9" s="16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2" t="s">
        <v>9</v>
      </c>
      <c r="B14" s="16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60" zoomScaleNormal="100" workbookViewId="0">
      <selection activeCell="F67" sqref="F67"/>
    </sheetView>
  </sheetViews>
  <sheetFormatPr baseColWidth="10" defaultColWidth="52.6640625" defaultRowHeight="14.4" x14ac:dyDescent="0.3"/>
  <cols>
    <col min="1" max="1" width="25.6640625" style="88" bestFit="1" customWidth="1"/>
    <col min="2" max="2" width="17.6640625" style="88" bestFit="1" customWidth="1"/>
    <col min="3" max="4" width="52.6640625" style="88"/>
    <col min="5" max="5" width="13" style="88" bestFit="1" customWidth="1"/>
    <col min="6" max="16384" width="52.6640625" style="88"/>
  </cols>
  <sheetData>
    <row r="1" spans="1:5" ht="26.4" x14ac:dyDescent="0.3">
      <c r="A1" s="139" t="s">
        <v>2479</v>
      </c>
      <c r="B1" s="140"/>
      <c r="C1" s="140"/>
      <c r="D1" s="140"/>
      <c r="E1" s="141"/>
    </row>
    <row r="2" spans="1:5" ht="22.5" customHeight="1" thickBot="1" x14ac:dyDescent="0.35">
      <c r="A2" s="89"/>
      <c r="B2" s="122"/>
      <c r="C2" s="90"/>
      <c r="D2" s="91"/>
      <c r="E2" s="92"/>
    </row>
    <row r="3" spans="1:5" ht="22.5" customHeight="1" thickBot="1" x14ac:dyDescent="0.35">
      <c r="A3" s="93" t="s">
        <v>2423</v>
      </c>
      <c r="B3" s="121">
        <v>44531.25</v>
      </c>
      <c r="C3" s="94"/>
      <c r="D3" s="95"/>
      <c r="E3" s="96"/>
    </row>
    <row r="4" spans="1:5" ht="25.5" customHeight="1" thickBot="1" x14ac:dyDescent="0.35">
      <c r="A4" s="93" t="s">
        <v>2424</v>
      </c>
      <c r="B4" s="121">
        <v>44531.708333333336</v>
      </c>
      <c r="C4" s="94"/>
      <c r="D4" s="95"/>
      <c r="E4" s="96"/>
    </row>
    <row r="5" spans="1:5" ht="18" thickBot="1" x14ac:dyDescent="0.35">
      <c r="A5" s="97"/>
      <c r="B5" s="123"/>
      <c r="C5" s="98"/>
      <c r="D5" s="99"/>
      <c r="E5" s="100"/>
    </row>
    <row r="6" spans="1:5" ht="18" thickBot="1" x14ac:dyDescent="0.35">
      <c r="A6" s="142" t="s">
        <v>2425</v>
      </c>
      <c r="B6" s="143"/>
      <c r="C6" s="143"/>
      <c r="D6" s="143"/>
      <c r="E6" s="144"/>
    </row>
    <row r="7" spans="1:5" ht="17.399999999999999" x14ac:dyDescent="0.3">
      <c r="A7" s="101" t="s">
        <v>15</v>
      </c>
      <c r="B7" s="101" t="s">
        <v>2426</v>
      </c>
      <c r="C7" s="102" t="s">
        <v>46</v>
      </c>
      <c r="D7" s="102" t="s">
        <v>2433</v>
      </c>
      <c r="E7" s="102" t="s">
        <v>2427</v>
      </c>
    </row>
    <row r="8" spans="1:5" ht="17.399999999999999" x14ac:dyDescent="0.3">
      <c r="A8" s="110" t="str">
        <f>VLOOKUP(B8,'[1]LISTADO ATM'!$A$2:$C$817,3,0)</f>
        <v>SUR</v>
      </c>
      <c r="B8" s="110">
        <v>6</v>
      </c>
      <c r="C8" s="110" t="str">
        <f>VLOOKUP(B8,'[1]LISTADO ATM'!$A$2:$B$816,2,0)</f>
        <v xml:space="preserve">ATM Plaza WAO San Juan </v>
      </c>
      <c r="D8" s="111" t="s">
        <v>2489</v>
      </c>
      <c r="E8" s="78">
        <v>335759176</v>
      </c>
    </row>
    <row r="9" spans="1:5" ht="18.75" customHeight="1" x14ac:dyDescent="0.3">
      <c r="A9" s="110" t="str">
        <f>VLOOKUP(B9,'[1]LISTADO ATM'!$A$2:$C$817,3,0)</f>
        <v>DISTRITO NACIONAL</v>
      </c>
      <c r="B9" s="110">
        <v>13</v>
      </c>
      <c r="C9" s="110" t="str">
        <f>VLOOKUP(B9,'[1]LISTADO ATM'!$A$2:$B$816,2,0)</f>
        <v xml:space="preserve">ATM CDEEE </v>
      </c>
      <c r="D9" s="111" t="s">
        <v>2489</v>
      </c>
      <c r="E9" s="78">
        <v>335760767</v>
      </c>
    </row>
    <row r="10" spans="1:5" ht="17.399999999999999" x14ac:dyDescent="0.3">
      <c r="A10" s="110" t="str">
        <f>VLOOKUP(B10,'[1]LISTADO ATM'!$A$2:$C$817,3,0)</f>
        <v>DISTRITO NACIONAL</v>
      </c>
      <c r="B10" s="110">
        <v>717</v>
      </c>
      <c r="C10" s="110" t="str">
        <f>VLOOKUP(B10,'[1]LISTADO ATM'!$A$2:$B$816,2,0)</f>
        <v xml:space="preserve">ATM Oficina Los Alcarrizos </v>
      </c>
      <c r="D10" s="111" t="s">
        <v>2489</v>
      </c>
      <c r="E10" s="78">
        <v>335760964</v>
      </c>
    </row>
    <row r="11" spans="1:5" ht="17.399999999999999" x14ac:dyDescent="0.3">
      <c r="A11" s="110" t="str">
        <f>VLOOKUP(B11,'[1]LISTADO ATM'!$A$2:$C$817,3,0)</f>
        <v>ESTE</v>
      </c>
      <c r="B11" s="110">
        <v>480</v>
      </c>
      <c r="C11" s="110" t="str">
        <f>VLOOKUP(B11,'[1]LISTADO ATM'!$A$2:$B$816,2,0)</f>
        <v>ATM UNP Farmaconal Higuey</v>
      </c>
      <c r="D11" s="111" t="s">
        <v>2489</v>
      </c>
      <c r="E11" s="78" t="s">
        <v>2505</v>
      </c>
    </row>
    <row r="12" spans="1:5" ht="17.399999999999999" x14ac:dyDescent="0.3">
      <c r="A12" s="110" t="str">
        <f>VLOOKUP(B12,'[1]LISTADO ATM'!$A$2:$C$817,3,0)</f>
        <v>DISTRITO NACIONAL</v>
      </c>
      <c r="B12" s="110">
        <v>541</v>
      </c>
      <c r="C12" s="110" t="str">
        <f>VLOOKUP(B12,'[1]LISTADO ATM'!$A$2:$B$816,2,0)</f>
        <v xml:space="preserve">ATM Oficina Sambil II </v>
      </c>
      <c r="D12" s="111" t="s">
        <v>2489</v>
      </c>
      <c r="E12" s="78">
        <v>335760668</v>
      </c>
    </row>
    <row r="13" spans="1:5" ht="17.399999999999999" x14ac:dyDescent="0.3">
      <c r="A13" s="110" t="str">
        <f>VLOOKUP(B13,'[1]LISTADO ATM'!$A$2:$C$817,3,0)</f>
        <v>NORTE</v>
      </c>
      <c r="B13" s="110">
        <v>937</v>
      </c>
      <c r="C13" s="110" t="str">
        <f>VLOOKUP(B13,'[1]LISTADO ATM'!$A$2:$B$816,2,0)</f>
        <v xml:space="preserve">ATM Autobanco Oficina La Vega II </v>
      </c>
      <c r="D13" s="111" t="s">
        <v>2489</v>
      </c>
      <c r="E13" s="78">
        <v>335760633</v>
      </c>
    </row>
    <row r="14" spans="1:5" ht="17.399999999999999" x14ac:dyDescent="0.3">
      <c r="A14" s="110" t="str">
        <f>VLOOKUP(B14,'[1]LISTADO ATM'!$A$2:$C$817,3,0)</f>
        <v>NORTE</v>
      </c>
      <c r="B14" s="110">
        <v>633</v>
      </c>
      <c r="C14" s="110" t="str">
        <f>VLOOKUP(B14,'[1]LISTADO ATM'!$A$2:$B$816,2,0)</f>
        <v xml:space="preserve">ATM Autobanco Las Colinas </v>
      </c>
      <c r="D14" s="111" t="s">
        <v>2489</v>
      </c>
      <c r="E14" s="78">
        <v>335761469</v>
      </c>
    </row>
    <row r="15" spans="1:5" ht="17.399999999999999" x14ac:dyDescent="0.3">
      <c r="A15" s="110" t="str">
        <f>VLOOKUP(B15,'[1]LISTADO ATM'!$A$2:$C$817,3,0)</f>
        <v>NORTE</v>
      </c>
      <c r="B15" s="110">
        <v>4</v>
      </c>
      <c r="C15" s="110" t="str">
        <f>VLOOKUP(B15,'[1]LISTADO ATM'!$A$2:$B$816,2,0)</f>
        <v>ATM Avenida Rivas</v>
      </c>
      <c r="D15" s="111" t="s">
        <v>2489</v>
      </c>
      <c r="E15" s="78" t="s">
        <v>2507</v>
      </c>
    </row>
    <row r="16" spans="1:5" ht="17.399999999999999" x14ac:dyDescent="0.3">
      <c r="A16" s="110" t="str">
        <f>VLOOKUP(B16,'[1]LISTADO ATM'!$A$2:$C$817,3,0)</f>
        <v>ESTE</v>
      </c>
      <c r="B16" s="110">
        <v>660</v>
      </c>
      <c r="C16" s="110" t="str">
        <f>VLOOKUP(B16,'[1]LISTADO ATM'!$A$2:$B$816,2,0)</f>
        <v>ATM Oficina Romana Norte II</v>
      </c>
      <c r="D16" s="111" t="s">
        <v>2489</v>
      </c>
      <c r="E16" s="78">
        <v>335760979</v>
      </c>
    </row>
    <row r="17" spans="1:5" ht="17.399999999999999" x14ac:dyDescent="0.3">
      <c r="A17" s="110" t="str">
        <f>VLOOKUP(B17,'[1]LISTADO ATM'!$A$2:$C$817,3,0)</f>
        <v>NORTE</v>
      </c>
      <c r="B17" s="110">
        <v>643</v>
      </c>
      <c r="C17" s="110" t="str">
        <f>VLOOKUP(B17,'[1]LISTADO ATM'!$A$2:$B$816,2,0)</f>
        <v xml:space="preserve">ATM Oficina Valerio </v>
      </c>
      <c r="D17" s="111" t="s">
        <v>2489</v>
      </c>
      <c r="E17" s="78">
        <v>335760847</v>
      </c>
    </row>
    <row r="18" spans="1:5" ht="17.399999999999999" x14ac:dyDescent="0.3">
      <c r="A18" s="110" t="str">
        <f>VLOOKUP(B18,'[1]LISTADO ATM'!$A$2:$C$817,3,0)</f>
        <v>NORTE</v>
      </c>
      <c r="B18" s="110">
        <v>599</v>
      </c>
      <c r="C18" s="110" t="str">
        <f>VLOOKUP(B18,'[1]LISTADO ATM'!$A$2:$B$816,2,0)</f>
        <v xml:space="preserve">ATM Oficina Plaza Internacional (Santiago) </v>
      </c>
      <c r="D18" s="111" t="s">
        <v>2489</v>
      </c>
      <c r="E18" s="78">
        <v>335761086</v>
      </c>
    </row>
    <row r="19" spans="1:5" ht="17.399999999999999" x14ac:dyDescent="0.3">
      <c r="A19" s="110" t="str">
        <f>VLOOKUP(B19,'[1]LISTADO ATM'!$A$2:$C$817,3,0)</f>
        <v>ESTE</v>
      </c>
      <c r="B19" s="110">
        <v>838</v>
      </c>
      <c r="C19" s="110" t="str">
        <f>VLOOKUP(B19,'[1]LISTADO ATM'!$A$2:$B$816,2,0)</f>
        <v xml:space="preserve">ATM UNP Consuelo </v>
      </c>
      <c r="D19" s="111" t="s">
        <v>2489</v>
      </c>
      <c r="E19" s="78">
        <v>335760637</v>
      </c>
    </row>
    <row r="20" spans="1:5" ht="17.399999999999999" x14ac:dyDescent="0.3">
      <c r="A20" s="110" t="str">
        <f>VLOOKUP(B20,'[1]LISTADO ATM'!$A$2:$C$817,3,0)</f>
        <v>ESTE</v>
      </c>
      <c r="B20" s="110">
        <v>114</v>
      </c>
      <c r="C20" s="110" t="str">
        <f>VLOOKUP(B20,'[1]LISTADO ATM'!$A$2:$B$816,2,0)</f>
        <v xml:space="preserve">ATM Oficina Hato Mayor </v>
      </c>
      <c r="D20" s="111" t="s">
        <v>2489</v>
      </c>
      <c r="E20" s="78" t="s">
        <v>2504</v>
      </c>
    </row>
    <row r="21" spans="1:5" ht="17.399999999999999" x14ac:dyDescent="0.3">
      <c r="A21" s="110" t="str">
        <f>VLOOKUP(B21,'[1]LISTADO ATM'!$A$2:$C$817,3,0)</f>
        <v>DISTRITO NACIONAL</v>
      </c>
      <c r="B21" s="110">
        <v>486</v>
      </c>
      <c r="C21" s="110" t="str">
        <f>VLOOKUP(B21,'[1]LISTADO ATM'!$A$2:$B$816,2,0)</f>
        <v xml:space="preserve">ATM Olé La Caleta </v>
      </c>
      <c r="D21" s="111" t="s">
        <v>2489</v>
      </c>
      <c r="E21" s="78">
        <v>335759786</v>
      </c>
    </row>
    <row r="22" spans="1:5" ht="17.399999999999999" x14ac:dyDescent="0.3">
      <c r="A22" s="110" t="str">
        <f>VLOOKUP(B22,'[1]LISTADO ATM'!$A$2:$C$817,3,0)</f>
        <v>NORTE</v>
      </c>
      <c r="B22" s="110">
        <v>895</v>
      </c>
      <c r="C22" s="110" t="str">
        <f>VLOOKUP(B22,'[1]LISTADO ATM'!$A$2:$B$816,2,0)</f>
        <v xml:space="preserve">ATM S/M Bravo (Santiago) </v>
      </c>
      <c r="D22" s="111" t="s">
        <v>2489</v>
      </c>
      <c r="E22" s="78">
        <v>335759019</v>
      </c>
    </row>
    <row r="23" spans="1:5" ht="17.399999999999999" x14ac:dyDescent="0.3">
      <c r="A23" s="110" t="str">
        <f>VLOOKUP(B23,'[1]LISTADO ATM'!$A$2:$C$817,3,0)</f>
        <v>NORTE</v>
      </c>
      <c r="B23" s="110">
        <v>986</v>
      </c>
      <c r="C23" s="110" t="str">
        <f>VLOOKUP(B23,'[1]LISTADO ATM'!$A$2:$B$816,2,0)</f>
        <v xml:space="preserve">ATM S/M Jumbo (La Vega) </v>
      </c>
      <c r="D23" s="111" t="s">
        <v>2489</v>
      </c>
      <c r="E23" s="78" t="s">
        <v>2506</v>
      </c>
    </row>
    <row r="24" spans="1:5" ht="17.399999999999999" x14ac:dyDescent="0.3">
      <c r="A24" s="110" t="str">
        <f>VLOOKUP(B24,'[1]LISTADO ATM'!$A$2:$C$817,3,0)</f>
        <v>DISTRITO NACIONAL</v>
      </c>
      <c r="B24" s="110">
        <v>918</v>
      </c>
      <c r="C24" s="110" t="str">
        <f>VLOOKUP(B24,'[1]LISTADO ATM'!$A$2:$B$816,2,0)</f>
        <v xml:space="preserve">ATM S/M Liverpool de la Jacobo Majluta </v>
      </c>
      <c r="D24" s="111" t="s">
        <v>2489</v>
      </c>
      <c r="E24" s="78">
        <v>335760858</v>
      </c>
    </row>
    <row r="25" spans="1:5" ht="17.399999999999999" x14ac:dyDescent="0.3">
      <c r="A25" s="110" t="str">
        <f>VLOOKUP(B25,'[1]LISTADO ATM'!$A$2:$C$817,3,0)</f>
        <v>NORTE</v>
      </c>
      <c r="B25" s="110">
        <v>752</v>
      </c>
      <c r="C25" s="110" t="str">
        <f>VLOOKUP(B25,'[1]LISTADO ATM'!$A$2:$B$816,2,0)</f>
        <v xml:space="preserve">ATM UNP Las Carolinas (La Vega) </v>
      </c>
      <c r="D25" s="111" t="s">
        <v>2489</v>
      </c>
      <c r="E25" s="78">
        <v>335760638</v>
      </c>
    </row>
    <row r="26" spans="1:5" ht="17.399999999999999" x14ac:dyDescent="0.3">
      <c r="A26" s="110" t="str">
        <f>VLOOKUP(B26,'[1]LISTADO ATM'!$A$2:$C$817,3,0)</f>
        <v>DISTRITO NACIONAL</v>
      </c>
      <c r="B26" s="110">
        <v>551</v>
      </c>
      <c r="C26" s="110" t="str">
        <f>VLOOKUP(B26,'[1]LISTADO ATM'!$A$2:$B$816,2,0)</f>
        <v xml:space="preserve">ATM Oficina Padre Castellanos </v>
      </c>
      <c r="D26" s="111" t="s">
        <v>2489</v>
      </c>
      <c r="E26" s="78">
        <v>335760412</v>
      </c>
    </row>
    <row r="27" spans="1:5" ht="17.399999999999999" x14ac:dyDescent="0.3">
      <c r="A27" s="110" t="str">
        <f>VLOOKUP(B27,'[1]LISTADO ATM'!$A$2:$C$817,3,0)</f>
        <v>NORTE</v>
      </c>
      <c r="B27" s="110">
        <v>283</v>
      </c>
      <c r="C27" s="110" t="str">
        <f>VLOOKUP(B27,'[1]LISTADO ATM'!$A$2:$B$816,2,0)</f>
        <v xml:space="preserve">ATM Oficina Nibaje </v>
      </c>
      <c r="D27" s="111" t="s">
        <v>2489</v>
      </c>
      <c r="E27" s="78">
        <v>335761307</v>
      </c>
    </row>
    <row r="28" spans="1:5" ht="17.399999999999999" x14ac:dyDescent="0.3">
      <c r="A28" s="110" t="str">
        <f>VLOOKUP(B28,'[1]LISTADO ATM'!$A$2:$C$817,3,0)</f>
        <v>SUR</v>
      </c>
      <c r="B28" s="110">
        <v>537</v>
      </c>
      <c r="C28" s="110" t="str">
        <f>VLOOKUP(B28,'[1]LISTADO ATM'!$A$2:$B$816,2,0)</f>
        <v xml:space="preserve">ATM Estación Texaco Enriquillo (Barahona) </v>
      </c>
      <c r="D28" s="111" t="s">
        <v>2489</v>
      </c>
      <c r="E28" s="78">
        <v>335761082</v>
      </c>
    </row>
    <row r="29" spans="1:5" ht="17.399999999999999" x14ac:dyDescent="0.3">
      <c r="A29" s="110" t="str">
        <f>VLOOKUP(B29,'[1]LISTADO ATM'!$A$2:$C$817,3,0)</f>
        <v>DISTRITO NACIONAL</v>
      </c>
      <c r="B29" s="110">
        <v>527</v>
      </c>
      <c r="C29" s="110" t="str">
        <f>VLOOKUP(B29,'[1]LISTADO ATM'!$A$2:$B$816,2,0)</f>
        <v>ATM Oficina Zona Oriental II</v>
      </c>
      <c r="D29" s="111" t="s">
        <v>2489</v>
      </c>
      <c r="E29" s="78">
        <v>335759093</v>
      </c>
    </row>
    <row r="30" spans="1:5" ht="17.399999999999999" x14ac:dyDescent="0.3">
      <c r="A30" s="110" t="str">
        <f>VLOOKUP(B30,'[1]LISTADO ATM'!$A$2:$C$817,3,0)</f>
        <v>SUR</v>
      </c>
      <c r="B30" s="110">
        <v>342</v>
      </c>
      <c r="C30" s="110" t="str">
        <f>VLOOKUP(B30,'[1]LISTADO ATM'!$A$2:$B$816,2,0)</f>
        <v>ATM Oficina Obras Públicas Azua</v>
      </c>
      <c r="D30" s="111" t="s">
        <v>2489</v>
      </c>
      <c r="E30" s="78">
        <v>335761478</v>
      </c>
    </row>
    <row r="31" spans="1:5" ht="17.399999999999999" x14ac:dyDescent="0.3">
      <c r="A31" s="110" t="str">
        <f>VLOOKUP(B31,'[1]LISTADO ATM'!$A$2:$C$817,3,0)</f>
        <v>NORTE</v>
      </c>
      <c r="B31" s="110">
        <v>799</v>
      </c>
      <c r="C31" s="110" t="str">
        <f>VLOOKUP(B31,'[1]LISTADO ATM'!$A$2:$B$816,2,0)</f>
        <v xml:space="preserve">ATM Clínica Corominas (Santiago) </v>
      </c>
      <c r="D31" s="111" t="s">
        <v>2489</v>
      </c>
      <c r="E31" s="78">
        <v>335761458</v>
      </c>
    </row>
    <row r="32" spans="1:5" ht="17.399999999999999" x14ac:dyDescent="0.3">
      <c r="A32" s="110" t="str">
        <f>VLOOKUP(B32,'[1]LISTADO ATM'!$A$2:$C$817,3,0)</f>
        <v>DISTRITO NACIONAL</v>
      </c>
      <c r="B32" s="110">
        <v>790</v>
      </c>
      <c r="C32" s="110" t="str">
        <f>VLOOKUP(B32,'[1]LISTADO ATM'!$A$2:$B$816,2,0)</f>
        <v xml:space="preserve">ATM Oficina Bella Vista Mall I </v>
      </c>
      <c r="D32" s="111" t="s">
        <v>2489</v>
      </c>
      <c r="E32" s="78" t="s">
        <v>2508</v>
      </c>
    </row>
    <row r="33" spans="1:5" ht="18" thickBot="1" x14ac:dyDescent="0.35">
      <c r="A33" s="106" t="s">
        <v>2428</v>
      </c>
      <c r="B33" s="124">
        <f>COUNT(B8:B32)</f>
        <v>25</v>
      </c>
      <c r="C33" s="145"/>
      <c r="D33" s="146"/>
      <c r="E33" s="147"/>
    </row>
    <row r="34" spans="1:5" ht="15" thickBot="1" x14ac:dyDescent="0.35">
      <c r="B34" s="125"/>
    </row>
    <row r="35" spans="1:5" ht="18" thickBot="1" x14ac:dyDescent="0.35">
      <c r="A35" s="142" t="s">
        <v>2430</v>
      </c>
      <c r="B35" s="143"/>
      <c r="C35" s="143"/>
      <c r="D35" s="143"/>
      <c r="E35" s="144"/>
    </row>
    <row r="36" spans="1:5" ht="17.399999999999999" x14ac:dyDescent="0.3">
      <c r="A36" s="101" t="s">
        <v>15</v>
      </c>
      <c r="B36" s="101" t="s">
        <v>2426</v>
      </c>
      <c r="C36" s="102" t="s">
        <v>46</v>
      </c>
      <c r="D36" s="102" t="s">
        <v>2433</v>
      </c>
      <c r="E36" s="102" t="s">
        <v>2427</v>
      </c>
    </row>
    <row r="37" spans="1:5" ht="17.399999999999999" x14ac:dyDescent="0.3">
      <c r="A37" s="110" t="str">
        <f>VLOOKUP(B37,'[1]LISTADO ATM'!$A$2:$C$817,3,0)</f>
        <v>SUR</v>
      </c>
      <c r="B37" s="110">
        <v>403</v>
      </c>
      <c r="C37" s="110" t="str">
        <f>VLOOKUP(B37,'[1]LISTADO ATM'!$A$2:$B$816,2,0)</f>
        <v xml:space="preserve">ATM Oficina Vicente Noble </v>
      </c>
      <c r="D37" s="112" t="s">
        <v>2455</v>
      </c>
      <c r="E37" s="78">
        <v>335761723</v>
      </c>
    </row>
    <row r="38" spans="1:5" ht="17.399999999999999" x14ac:dyDescent="0.3">
      <c r="A38" s="110" t="str">
        <f>VLOOKUP(B38,'[1]LISTADO ATM'!$A$2:$C$817,3,0)</f>
        <v>NORTE</v>
      </c>
      <c r="B38" s="110">
        <v>716</v>
      </c>
      <c r="C38" s="110" t="str">
        <f>VLOOKUP(B38,'[1]LISTADO ATM'!$A$2:$B$816,2,0)</f>
        <v xml:space="preserve">ATM Oficina Zona Franca (Santiago) </v>
      </c>
      <c r="D38" s="112" t="s">
        <v>2455</v>
      </c>
      <c r="E38" s="78">
        <v>335759275</v>
      </c>
    </row>
    <row r="39" spans="1:5" ht="17.399999999999999" x14ac:dyDescent="0.3">
      <c r="A39" s="110" t="str">
        <f>VLOOKUP(B39,'[1]LISTADO ATM'!$A$2:$C$817,3,0)</f>
        <v>DISTRITO NACIONAL</v>
      </c>
      <c r="B39" s="110">
        <v>755</v>
      </c>
      <c r="C39" s="110" t="str">
        <f>VLOOKUP(B39,'[1]LISTADO ATM'!$A$2:$B$816,2,0)</f>
        <v xml:space="preserve">ATM Oficina Galería del Este (Plaza) </v>
      </c>
      <c r="D39" s="112" t="s">
        <v>2455</v>
      </c>
      <c r="E39" s="78">
        <v>335761725</v>
      </c>
    </row>
    <row r="40" spans="1:5" ht="17.399999999999999" x14ac:dyDescent="0.3">
      <c r="A40" s="110" t="str">
        <f>VLOOKUP(B40,'[1]LISTADO ATM'!$A$2:$C$817,3,0)</f>
        <v>DISTRITO NACIONAL</v>
      </c>
      <c r="B40" s="110">
        <v>697</v>
      </c>
      <c r="C40" s="110" t="str">
        <f>VLOOKUP(B40,'[1]LISTADO ATM'!$A$2:$B$816,2,0)</f>
        <v>ATM Hipermercado Olé Ciudad Juan Bosch</v>
      </c>
      <c r="D40" s="112" t="s">
        <v>2455</v>
      </c>
      <c r="E40" s="78">
        <v>335761549</v>
      </c>
    </row>
    <row r="41" spans="1:5" ht="17.399999999999999" x14ac:dyDescent="0.3">
      <c r="A41" s="110" t="str">
        <f>VLOOKUP(B41,'[1]LISTADO ATM'!$A$2:$C$817,3,0)</f>
        <v>SUR</v>
      </c>
      <c r="B41" s="110">
        <v>45</v>
      </c>
      <c r="C41" s="110" t="str">
        <f>VLOOKUP(B41,'[1]LISTADO ATM'!$A$2:$B$816,2,0)</f>
        <v xml:space="preserve">ATM Oficina Tamayo </v>
      </c>
      <c r="D41" s="112" t="s">
        <v>2455</v>
      </c>
      <c r="E41" s="78">
        <v>335761607</v>
      </c>
    </row>
    <row r="42" spans="1:5" ht="17.399999999999999" x14ac:dyDescent="0.3">
      <c r="A42" s="110" t="str">
        <f>VLOOKUP(B42,'[1]LISTADO ATM'!$A$2:$C$817,3,0)</f>
        <v>DISTRITO NACIONAL</v>
      </c>
      <c r="B42" s="110">
        <v>26</v>
      </c>
      <c r="C42" s="110" t="str">
        <f>VLOOKUP(B42,'[1]LISTADO ATM'!$A$2:$B$816,2,0)</f>
        <v>ATM S/M Jumbo San Isidro</v>
      </c>
      <c r="D42" s="112" t="s">
        <v>2455</v>
      </c>
      <c r="E42" s="78">
        <v>335761838</v>
      </c>
    </row>
    <row r="43" spans="1:5" ht="17.399999999999999" x14ac:dyDescent="0.3">
      <c r="A43" s="110" t="str">
        <f>VLOOKUP(B43,'[1]LISTADO ATM'!$A$2:$C$817,3,0)</f>
        <v>NORTE</v>
      </c>
      <c r="B43" s="110">
        <v>350</v>
      </c>
      <c r="C43" s="110" t="str">
        <f>VLOOKUP(B43,'[1]LISTADO ATM'!$A$2:$B$816,2,0)</f>
        <v xml:space="preserve">ATM Oficina Villa Tapia </v>
      </c>
      <c r="D43" s="112" t="s">
        <v>2455</v>
      </c>
      <c r="E43" s="78">
        <v>335761898</v>
      </c>
    </row>
    <row r="44" spans="1:5" ht="17.399999999999999" x14ac:dyDescent="0.3">
      <c r="A44" s="110" t="str">
        <f>VLOOKUP(B44,'[1]LISTADO ATM'!$A$2:$C$817,3,0)</f>
        <v>DISTRITO NACIONAL</v>
      </c>
      <c r="B44" s="110">
        <v>671</v>
      </c>
      <c r="C44" s="110" t="str">
        <f>VLOOKUP(B44,'[1]LISTADO ATM'!$A$2:$B$816,2,0)</f>
        <v>ATM Ayuntamiento Sto. Dgo. Norte</v>
      </c>
      <c r="D44" s="112" t="s">
        <v>2455</v>
      </c>
      <c r="E44" s="78">
        <v>335761401</v>
      </c>
    </row>
    <row r="45" spans="1:5" ht="18" thickBot="1" x14ac:dyDescent="0.35">
      <c r="A45" s="106" t="s">
        <v>2428</v>
      </c>
      <c r="B45" s="124">
        <f>COUNT(B37:B44)</f>
        <v>8</v>
      </c>
      <c r="C45" s="103"/>
      <c r="D45" s="104"/>
      <c r="E45" s="105"/>
    </row>
    <row r="46" spans="1:5" ht="18.75" customHeight="1" thickBot="1" x14ac:dyDescent="0.35">
      <c r="B46" s="125"/>
    </row>
    <row r="47" spans="1:5" ht="18" thickBot="1" x14ac:dyDescent="0.35">
      <c r="A47" s="142" t="s">
        <v>2431</v>
      </c>
      <c r="B47" s="143"/>
      <c r="C47" s="143"/>
      <c r="D47" s="143"/>
      <c r="E47" s="144"/>
    </row>
    <row r="48" spans="1:5" ht="17.399999999999999" x14ac:dyDescent="0.3">
      <c r="A48" s="101" t="s">
        <v>15</v>
      </c>
      <c r="B48" s="101" t="s">
        <v>2426</v>
      </c>
      <c r="C48" s="102" t="s">
        <v>46</v>
      </c>
      <c r="D48" s="102" t="s">
        <v>2433</v>
      </c>
      <c r="E48" s="102" t="s">
        <v>2427</v>
      </c>
    </row>
    <row r="49" spans="1:5" ht="17.399999999999999" x14ac:dyDescent="0.3">
      <c r="A49" s="110" t="str">
        <f>VLOOKUP(B49,'[1]LISTADO ATM'!$A$2:$C$817,3,0)</f>
        <v>DISTRITO NACIONAL</v>
      </c>
      <c r="B49" s="110">
        <v>578</v>
      </c>
      <c r="C49" s="110" t="str">
        <f>VLOOKUP(B49,'[1]LISTADO ATM'!$A$2:$B$816,2,0)</f>
        <v xml:space="preserve">ATM Procuraduría General de la República </v>
      </c>
      <c r="D49" s="110" t="s">
        <v>2459</v>
      </c>
      <c r="E49" s="78">
        <v>335760499</v>
      </c>
    </row>
    <row r="50" spans="1:5" ht="17.399999999999999" x14ac:dyDescent="0.3">
      <c r="A50" s="110" t="str">
        <f>VLOOKUP(B50,'[1]LISTADO ATM'!$A$2:$C$817,3,0)</f>
        <v>DISTRITO NACIONAL</v>
      </c>
      <c r="B50" s="110">
        <v>823</v>
      </c>
      <c r="C50" s="110" t="str">
        <f>VLOOKUP(B50,'[1]LISTADO ATM'!$A$2:$B$816,2,0)</f>
        <v xml:space="preserve">ATM UNP El Carril (Haina) </v>
      </c>
      <c r="D50" s="110" t="s">
        <v>2459</v>
      </c>
      <c r="E50" s="78">
        <v>335761259</v>
      </c>
    </row>
    <row r="51" spans="1:5" ht="17.399999999999999" x14ac:dyDescent="0.3">
      <c r="A51" s="110" t="str">
        <f>VLOOKUP(B51,'[1]LISTADO ATM'!$A$2:$C$817,3,0)</f>
        <v>DISTRITO NACIONAL</v>
      </c>
      <c r="B51" s="110">
        <v>577</v>
      </c>
      <c r="C51" s="110" t="str">
        <f>VLOOKUP(B51,'[1]LISTADO ATM'!$A$2:$B$816,2,0)</f>
        <v xml:space="preserve">ATM Olé Ave. Duarte </v>
      </c>
      <c r="D51" s="110" t="s">
        <v>2459</v>
      </c>
      <c r="E51" s="78">
        <v>335761613</v>
      </c>
    </row>
    <row r="52" spans="1:5" ht="17.399999999999999" x14ac:dyDescent="0.3">
      <c r="A52" s="110" t="str">
        <f>VLOOKUP(B52,'[1]LISTADO ATM'!$A$2:$C$817,3,0)</f>
        <v>NORTE</v>
      </c>
      <c r="B52" s="110">
        <v>749</v>
      </c>
      <c r="C52" s="110" t="str">
        <f>VLOOKUP(B52,'[1]LISTADO ATM'!$A$2:$B$816,2,0)</f>
        <v xml:space="preserve">ATM Oficina Yaque </v>
      </c>
      <c r="D52" s="110" t="s">
        <v>2459</v>
      </c>
      <c r="E52" s="78">
        <v>335761739</v>
      </c>
    </row>
    <row r="53" spans="1:5" ht="17.399999999999999" x14ac:dyDescent="0.3">
      <c r="A53" s="110" t="str">
        <f>VLOOKUP(B53,'[1]LISTADO ATM'!$A$2:$C$817,3,0)</f>
        <v>DISTRITO NACIONAL</v>
      </c>
      <c r="B53" s="110">
        <v>815</v>
      </c>
      <c r="C53" s="110" t="str">
        <f>VLOOKUP(B53,'[1]LISTADO ATM'!$A$2:$B$816,2,0)</f>
        <v xml:space="preserve">ATM Oficina Atalaya del Mar </v>
      </c>
      <c r="D53" s="110" t="s">
        <v>2459</v>
      </c>
      <c r="E53" s="78">
        <v>335760525</v>
      </c>
    </row>
    <row r="54" spans="1:5" ht="17.399999999999999" x14ac:dyDescent="0.3">
      <c r="A54" s="110" t="str">
        <f>VLOOKUP(B54,'[1]LISTADO ATM'!$A$2:$C$817,3,0)</f>
        <v>NORTE</v>
      </c>
      <c r="B54" s="110">
        <v>747</v>
      </c>
      <c r="C54" s="110" t="str">
        <f>VLOOKUP(B54,'[1]LISTADO ATM'!$A$2:$B$816,2,0)</f>
        <v xml:space="preserve">ATM Club BR (Santiago) </v>
      </c>
      <c r="D54" s="110" t="s">
        <v>2459</v>
      </c>
      <c r="E54" s="78">
        <v>335761848</v>
      </c>
    </row>
    <row r="55" spans="1:5" ht="18.75" customHeight="1" x14ac:dyDescent="0.3">
      <c r="A55" s="110" t="str">
        <f>VLOOKUP(B55,'[1]LISTADO ATM'!$A$2:$C$817,3,0)</f>
        <v>DISTRITO NACIONAL</v>
      </c>
      <c r="B55" s="110">
        <v>713</v>
      </c>
      <c r="C55" s="110" t="str">
        <f>VLOOKUP(B55,'[1]LISTADO ATM'!$A$2:$B$816,2,0)</f>
        <v xml:space="preserve">ATM Oficina Las Américas </v>
      </c>
      <c r="D55" s="110" t="s">
        <v>2459</v>
      </c>
      <c r="E55" s="78">
        <v>335760838</v>
      </c>
    </row>
    <row r="56" spans="1:5" ht="18" thickBot="1" x14ac:dyDescent="0.35">
      <c r="A56" s="106" t="s">
        <v>2428</v>
      </c>
      <c r="B56" s="124">
        <f>COUNT(B49:B55)</f>
        <v>7</v>
      </c>
      <c r="C56" s="104"/>
      <c r="D56" s="104"/>
      <c r="E56" s="105"/>
    </row>
    <row r="57" spans="1:5" ht="15" thickBot="1" x14ac:dyDescent="0.35">
      <c r="B57" s="125"/>
    </row>
    <row r="58" spans="1:5" ht="18.75" customHeight="1" thickBot="1" x14ac:dyDescent="0.35">
      <c r="A58" s="148" t="s">
        <v>2429</v>
      </c>
      <c r="B58" s="149"/>
    </row>
    <row r="59" spans="1:5" ht="18" thickBot="1" x14ac:dyDescent="0.35">
      <c r="A59" s="150">
        <f>+B45+B56</f>
        <v>15</v>
      </c>
      <c r="B59" s="151"/>
    </row>
    <row r="60" spans="1:5" ht="15" thickBot="1" x14ac:dyDescent="0.35">
      <c r="B60" s="125"/>
    </row>
    <row r="61" spans="1:5" ht="18" thickBot="1" x14ac:dyDescent="0.35">
      <c r="A61" s="142" t="s">
        <v>2432</v>
      </c>
      <c r="B61" s="143"/>
      <c r="C61" s="143"/>
      <c r="D61" s="143"/>
      <c r="E61" s="144"/>
    </row>
    <row r="62" spans="1:5" ht="17.399999999999999" x14ac:dyDescent="0.3">
      <c r="A62" s="101" t="s">
        <v>15</v>
      </c>
      <c r="B62" s="101" t="s">
        <v>2426</v>
      </c>
      <c r="C62" s="107" t="s">
        <v>46</v>
      </c>
      <c r="D62" s="152" t="s">
        <v>2433</v>
      </c>
      <c r="E62" s="153"/>
    </row>
    <row r="63" spans="1:5" ht="17.399999999999999" x14ac:dyDescent="0.3">
      <c r="A63" s="110" t="str">
        <f>VLOOKUP(B63,'[1]LISTADO ATM'!$A$2:$C$817,3,0)</f>
        <v>ESTE</v>
      </c>
      <c r="B63" s="110">
        <v>159</v>
      </c>
      <c r="C63" s="110" t="str">
        <f>VLOOKUP(B63,'[1]LISTADO ATM'!$A$2:$B$816,2,0)</f>
        <v xml:space="preserve">ATM Hotel Dreams Bayahibe I </v>
      </c>
      <c r="D63" s="137" t="s">
        <v>2490</v>
      </c>
      <c r="E63" s="138"/>
    </row>
    <row r="64" spans="1:5" ht="17.399999999999999" x14ac:dyDescent="0.3">
      <c r="A64" s="110" t="str">
        <f>VLOOKUP(B64,'[1]LISTADO ATM'!$A$2:$C$817,3,0)</f>
        <v>NORTE</v>
      </c>
      <c r="B64" s="110">
        <v>853</v>
      </c>
      <c r="C64" s="110" t="str">
        <f>VLOOKUP(B64,'[1]LISTADO ATM'!$A$2:$B$816,2,0)</f>
        <v xml:space="preserve">ATM Inversiones JF Group (Shell Canabacoa) </v>
      </c>
      <c r="D64" s="137" t="s">
        <v>2490</v>
      </c>
      <c r="E64" s="138"/>
    </row>
    <row r="65" spans="1:5" ht="17.399999999999999" x14ac:dyDescent="0.3">
      <c r="A65" s="110" t="str">
        <f>VLOOKUP(B65,'[1]LISTADO ATM'!$A$2:$C$817,3,0)</f>
        <v>DISTRITO NACIONAL</v>
      </c>
      <c r="B65" s="110">
        <v>812</v>
      </c>
      <c r="C65" s="110" t="str">
        <f>VLOOKUP(B65,'[1]LISTADO ATM'!$A$2:$B$816,2,0)</f>
        <v xml:space="preserve">ATM Canasta del Pueblo </v>
      </c>
      <c r="D65" s="137" t="s">
        <v>2476</v>
      </c>
      <c r="E65" s="138"/>
    </row>
    <row r="66" spans="1:5" ht="17.399999999999999" x14ac:dyDescent="0.3">
      <c r="A66" s="110" t="str">
        <f>VLOOKUP(B66,'[1]LISTADO ATM'!$A$2:$C$817,3,0)</f>
        <v>DISTRITO NACIONAL</v>
      </c>
      <c r="B66" s="110">
        <v>539</v>
      </c>
      <c r="C66" s="110" t="str">
        <f>VLOOKUP(B66,'[1]LISTADO ATM'!$A$2:$B$816,2,0)</f>
        <v>ATM S/M La Cadena Los Proceres</v>
      </c>
      <c r="D66" s="137" t="s">
        <v>2490</v>
      </c>
      <c r="E66" s="138"/>
    </row>
    <row r="67" spans="1:5" ht="17.399999999999999" x14ac:dyDescent="0.3">
      <c r="A67" s="110" t="str">
        <f>VLOOKUP(B67,'[1]LISTADO ATM'!$A$2:$C$817,3,0)</f>
        <v>DISTRITO NACIONAL</v>
      </c>
      <c r="B67" s="110">
        <v>557</v>
      </c>
      <c r="C67" s="110" t="str">
        <f>VLOOKUP(B67,'[1]LISTADO ATM'!$A$2:$B$816,2,0)</f>
        <v xml:space="preserve">ATM Multicentro La Sirena Ave. Mella </v>
      </c>
      <c r="D67" s="137" t="s">
        <v>2490</v>
      </c>
      <c r="E67" s="138"/>
    </row>
    <row r="68" spans="1:5" ht="17.399999999999999" x14ac:dyDescent="0.3">
      <c r="A68" s="110" t="str">
        <f>VLOOKUP(B68,'[1]LISTADO ATM'!$A$2:$C$817,3,0)</f>
        <v>NORTE</v>
      </c>
      <c r="B68" s="110">
        <v>903</v>
      </c>
      <c r="C68" s="110" t="str">
        <f>VLOOKUP(B68,'[1]LISTADO ATM'!$A$2:$B$816,2,0)</f>
        <v xml:space="preserve">ATM Oficina La Vega Real I </v>
      </c>
      <c r="D68" s="137" t="s">
        <v>2490</v>
      </c>
      <c r="E68" s="138"/>
    </row>
    <row r="69" spans="1:5" ht="17.399999999999999" x14ac:dyDescent="0.3">
      <c r="A69" s="110" t="str">
        <f>VLOOKUP(B69,'[1]LISTADO ATM'!$A$2:$C$817,3,0)</f>
        <v>DISTRITO NACIONAL</v>
      </c>
      <c r="B69" s="110">
        <v>701</v>
      </c>
      <c r="C69" s="110" t="str">
        <f>VLOOKUP(B69,'[1]LISTADO ATM'!$A$2:$B$816,2,0)</f>
        <v>ATM Autoservicio Los Alcarrizos</v>
      </c>
      <c r="D69" s="137" t="s">
        <v>2476</v>
      </c>
      <c r="E69" s="138"/>
    </row>
    <row r="70" spans="1:5" ht="17.399999999999999" x14ac:dyDescent="0.3">
      <c r="A70" s="110" t="str">
        <f>VLOOKUP(B70,'[1]LISTADO ATM'!$A$2:$C$817,3,0)</f>
        <v>ESTE</v>
      </c>
      <c r="B70" s="110">
        <v>385</v>
      </c>
      <c r="C70" s="110" t="str">
        <f>VLOOKUP(B70,'[1]LISTADO ATM'!$A$2:$B$816,2,0)</f>
        <v xml:space="preserve">ATM Plaza Verón I </v>
      </c>
      <c r="D70" s="137" t="s">
        <v>2476</v>
      </c>
      <c r="E70" s="138"/>
    </row>
    <row r="71" spans="1:5" ht="17.399999999999999" x14ac:dyDescent="0.3">
      <c r="A71" s="110" t="str">
        <f>VLOOKUP(B71,'[1]LISTADO ATM'!$A$2:$C$817,3,0)</f>
        <v>DISTRITO NACIONAL</v>
      </c>
      <c r="B71" s="110">
        <v>896</v>
      </c>
      <c r="C71" s="110" t="str">
        <f>VLOOKUP(B71,'[1]LISTADO ATM'!$A$2:$B$816,2,0)</f>
        <v xml:space="preserve">ATM Campamento Militar 16 de Agosto I </v>
      </c>
      <c r="D71" s="137" t="s">
        <v>2476</v>
      </c>
      <c r="E71" s="138"/>
    </row>
    <row r="72" spans="1:5" ht="17.399999999999999" x14ac:dyDescent="0.3">
      <c r="A72" s="110" t="str">
        <f>VLOOKUP(B72,'[1]LISTADO ATM'!$A$2:$C$817,3,0)</f>
        <v>DISTRITO NACIONAL</v>
      </c>
      <c r="B72" s="110">
        <v>325</v>
      </c>
      <c r="C72" s="110" t="str">
        <f>VLOOKUP(B72,'[1]LISTADO ATM'!$A$2:$B$816,2,0)</f>
        <v>ATM Casa Edwin</v>
      </c>
      <c r="D72" s="137" t="s">
        <v>2476</v>
      </c>
      <c r="E72" s="138"/>
    </row>
    <row r="73" spans="1:5" ht="17.399999999999999" x14ac:dyDescent="0.3">
      <c r="A73" s="110" t="str">
        <f>VLOOKUP(B73,'[1]LISTADO ATM'!$A$2:$C$817,3,0)</f>
        <v>SUR</v>
      </c>
      <c r="B73" s="110">
        <v>750</v>
      </c>
      <c r="C73" s="110" t="str">
        <f>VLOOKUP(B73,'[1]LISTADO ATM'!$A$2:$B$816,2,0)</f>
        <v xml:space="preserve">ATM UNP Duvergé </v>
      </c>
      <c r="D73" s="137" t="s">
        <v>2476</v>
      </c>
      <c r="E73" s="138"/>
    </row>
    <row r="74" spans="1:5" ht="17.399999999999999" x14ac:dyDescent="0.3">
      <c r="A74" s="110" t="str">
        <f>VLOOKUP(B74,'[1]LISTADO ATM'!$A$2:$C$817,3,0)</f>
        <v>ESTE</v>
      </c>
      <c r="B74" s="110">
        <v>117</v>
      </c>
      <c r="C74" s="110" t="str">
        <f>VLOOKUP(B74,'[1]LISTADO ATM'!$A$2:$B$816,2,0)</f>
        <v xml:space="preserve">ATM Oficina El Seybo </v>
      </c>
      <c r="D74" s="137" t="s">
        <v>2476</v>
      </c>
      <c r="E74" s="138"/>
    </row>
    <row r="75" spans="1:5" ht="17.399999999999999" x14ac:dyDescent="0.3">
      <c r="A75" s="110" t="str">
        <f>VLOOKUP(B75,'[1]LISTADO ATM'!$A$2:$C$817,3,0)</f>
        <v>DISTRITO NACIONAL</v>
      </c>
      <c r="B75" s="110">
        <v>281</v>
      </c>
      <c r="C75" s="110" t="str">
        <f>VLOOKUP(B75,'[1]LISTADO ATM'!$A$2:$B$816,2,0)</f>
        <v xml:space="preserve">ATM S/M Pola Independencia </v>
      </c>
      <c r="D75" s="137" t="s">
        <v>2476</v>
      </c>
      <c r="E75" s="138"/>
    </row>
    <row r="76" spans="1:5" ht="17.399999999999999" x14ac:dyDescent="0.3">
      <c r="A76" s="110" t="str">
        <f>VLOOKUP(B76,'[1]LISTADO ATM'!$A$2:$C$817,3,0)</f>
        <v>DISTRITO NACIONAL</v>
      </c>
      <c r="B76" s="110">
        <v>961</v>
      </c>
      <c r="C76" s="110" t="str">
        <f>VLOOKUP(B76,'[1]LISTADO ATM'!$A$2:$B$816,2,0)</f>
        <v xml:space="preserve">ATM Listín Diario </v>
      </c>
      <c r="D76" s="137" t="s">
        <v>2514</v>
      </c>
      <c r="E76" s="138"/>
    </row>
    <row r="77" spans="1:5" ht="17.399999999999999" x14ac:dyDescent="0.3">
      <c r="A77" s="110" t="str">
        <f>VLOOKUP(B77,'[1]LISTADO ATM'!$A$2:$C$817,3,0)</f>
        <v>SUR</v>
      </c>
      <c r="B77" s="110">
        <v>765</v>
      </c>
      <c r="C77" s="110" t="str">
        <f>VLOOKUP(B77,'[1]LISTADO ATM'!$A$2:$B$816,2,0)</f>
        <v xml:space="preserve">ATM Oficina Azua I </v>
      </c>
      <c r="D77" s="137" t="s">
        <v>2514</v>
      </c>
      <c r="E77" s="138"/>
    </row>
    <row r="78" spans="1:5" ht="18" thickBot="1" x14ac:dyDescent="0.35">
      <c r="A78" s="110" t="str">
        <f>VLOOKUP(B78,'[1]LISTADO ATM'!$A$2:$C$817,3,0)</f>
        <v>NORTE</v>
      </c>
      <c r="B78" s="110">
        <v>987</v>
      </c>
      <c r="C78" s="110" t="str">
        <f>VLOOKUP(B78,'[1]LISTADO ATM'!$A$2:$B$816,2,0)</f>
        <v xml:space="preserve">ATM S/M Jumbo (Moca) </v>
      </c>
      <c r="D78" s="137" t="s">
        <v>2514</v>
      </c>
      <c r="E78" s="138"/>
    </row>
    <row r="79" spans="1:5" ht="18" thickBot="1" x14ac:dyDescent="0.35">
      <c r="A79" s="106" t="s">
        <v>2428</v>
      </c>
      <c r="B79" s="127">
        <f>COUNT(B63:B78)</f>
        <v>16</v>
      </c>
      <c r="C79" s="104"/>
      <c r="D79" s="104"/>
      <c r="E79" s="105"/>
    </row>
  </sheetData>
  <mergeCells count="25">
    <mergeCell ref="D67:E67"/>
    <mergeCell ref="D72:E72"/>
    <mergeCell ref="D63:E63"/>
    <mergeCell ref="D64:E64"/>
    <mergeCell ref="D62:E62"/>
    <mergeCell ref="D68:E68"/>
    <mergeCell ref="A58:B58"/>
    <mergeCell ref="A59:B59"/>
    <mergeCell ref="A61:E61"/>
    <mergeCell ref="D65:E65"/>
    <mergeCell ref="D66:E66"/>
    <mergeCell ref="A1:E1"/>
    <mergeCell ref="A6:E6"/>
    <mergeCell ref="C33:E33"/>
    <mergeCell ref="A35:E35"/>
    <mergeCell ref="A47:E47"/>
    <mergeCell ref="D73:E73"/>
    <mergeCell ref="D74:E74"/>
    <mergeCell ref="D78:E78"/>
    <mergeCell ref="D69:E69"/>
    <mergeCell ref="D70:E70"/>
    <mergeCell ref="D71:E71"/>
    <mergeCell ref="D75:E75"/>
    <mergeCell ref="D76:E76"/>
    <mergeCell ref="D77:E77"/>
  </mergeCells>
  <phoneticPr fontId="47" type="noConversion"/>
  <conditionalFormatting sqref="B80:B1048576">
    <cfRule type="duplicateValues" dxfId="127" priority="73"/>
  </conditionalFormatting>
  <conditionalFormatting sqref="E11">
    <cfRule type="duplicateValues" dxfId="126" priority="32"/>
  </conditionalFormatting>
  <conditionalFormatting sqref="E11">
    <cfRule type="duplicateValues" dxfId="125" priority="31"/>
  </conditionalFormatting>
  <conditionalFormatting sqref="B32 B8">
    <cfRule type="duplicateValues" dxfId="124" priority="33"/>
  </conditionalFormatting>
  <conditionalFormatting sqref="B32 B8">
    <cfRule type="duplicateValues" dxfId="123" priority="34"/>
    <cfRule type="duplicateValues" dxfId="122" priority="35"/>
    <cfRule type="duplicateValues" dxfId="121" priority="36"/>
  </conditionalFormatting>
  <conditionalFormatting sqref="B20">
    <cfRule type="duplicateValues" dxfId="120" priority="37"/>
    <cfRule type="duplicateValues" dxfId="119" priority="38"/>
    <cfRule type="duplicateValues" dxfId="118" priority="39"/>
  </conditionalFormatting>
  <conditionalFormatting sqref="B20">
    <cfRule type="duplicateValues" dxfId="117" priority="40"/>
  </conditionalFormatting>
  <conditionalFormatting sqref="E20">
    <cfRule type="duplicateValues" dxfId="116" priority="41"/>
  </conditionalFormatting>
  <conditionalFormatting sqref="E24 E26">
    <cfRule type="duplicateValues" dxfId="115" priority="42"/>
  </conditionalFormatting>
  <conditionalFormatting sqref="B9 B29">
    <cfRule type="duplicateValues" dxfId="114" priority="27"/>
  </conditionalFormatting>
  <conditionalFormatting sqref="B9 B29">
    <cfRule type="duplicateValues" dxfId="113" priority="28"/>
    <cfRule type="duplicateValues" dxfId="112" priority="29"/>
    <cfRule type="duplicateValues" dxfId="111" priority="30"/>
  </conditionalFormatting>
  <conditionalFormatting sqref="B50:B55 B19 B32">
    <cfRule type="duplicateValues" dxfId="110" priority="43"/>
  </conditionalFormatting>
  <conditionalFormatting sqref="B50:B55 B19 B32">
    <cfRule type="duplicateValues" dxfId="109" priority="44"/>
    <cfRule type="duplicateValues" dxfId="108" priority="45"/>
    <cfRule type="duplicateValues" dxfId="107" priority="46"/>
  </conditionalFormatting>
  <conditionalFormatting sqref="B21 B10:B19">
    <cfRule type="duplicateValues" dxfId="106" priority="23"/>
  </conditionalFormatting>
  <conditionalFormatting sqref="B21 B10:B19">
    <cfRule type="duplicateValues" dxfId="105" priority="24"/>
    <cfRule type="duplicateValues" dxfId="104" priority="25"/>
    <cfRule type="duplicateValues" dxfId="103" priority="26"/>
  </conditionalFormatting>
  <conditionalFormatting sqref="B44 B15:B18">
    <cfRule type="duplicateValues" dxfId="102" priority="47"/>
  </conditionalFormatting>
  <conditionalFormatting sqref="B44 B15:B18">
    <cfRule type="duplicateValues" dxfId="101" priority="48"/>
    <cfRule type="duplicateValues" dxfId="100" priority="49"/>
    <cfRule type="duplicateValues" dxfId="99" priority="50"/>
  </conditionalFormatting>
  <conditionalFormatting sqref="B22:B26">
    <cfRule type="duplicateValues" dxfId="98" priority="19"/>
  </conditionalFormatting>
  <conditionalFormatting sqref="B22:B26">
    <cfRule type="duplicateValues" dxfId="97" priority="20"/>
    <cfRule type="duplicateValues" dxfId="96" priority="21"/>
    <cfRule type="duplicateValues" dxfId="95" priority="22"/>
  </conditionalFormatting>
  <conditionalFormatting sqref="B27:B28">
    <cfRule type="duplicateValues" dxfId="94" priority="15"/>
  </conditionalFormatting>
  <conditionalFormatting sqref="B27:B28">
    <cfRule type="duplicateValues" dxfId="93" priority="16"/>
    <cfRule type="duplicateValues" dxfId="92" priority="17"/>
    <cfRule type="duplicateValues" dxfId="91" priority="18"/>
  </conditionalFormatting>
  <conditionalFormatting sqref="B38:B43 B31 B21">
    <cfRule type="duplicateValues" dxfId="90" priority="51"/>
  </conditionalFormatting>
  <conditionalFormatting sqref="B38:B43 B31 B21">
    <cfRule type="duplicateValues" dxfId="89" priority="52"/>
    <cfRule type="duplicateValues" dxfId="88" priority="53"/>
    <cfRule type="duplicateValues" dxfId="87" priority="54"/>
  </conditionalFormatting>
  <conditionalFormatting sqref="E38:E41 E31 E10 E21 E15:E18 E23 E44">
    <cfRule type="duplicateValues" dxfId="86" priority="55"/>
  </conditionalFormatting>
  <conditionalFormatting sqref="E79 E1:E6 E37 E19:E20 E22 E8:E9 E12:E14 E45:E53 E25 E27:E30 E32:E35 E55:E62">
    <cfRule type="duplicateValues" dxfId="85" priority="56"/>
  </conditionalFormatting>
  <conditionalFormatting sqref="E79 E19 E1:E6 E37 E22 E8:E9 E12:E14 E45:E53 E25 E27:E30 E32:E35 E55:E62">
    <cfRule type="duplicateValues" dxfId="84" priority="57"/>
  </conditionalFormatting>
  <conditionalFormatting sqref="B79 B1:B6 B45:B47 B49:B63 B37:B43 B14 B8 B30:B35 B19:B21">
    <cfRule type="duplicateValues" dxfId="83" priority="58"/>
  </conditionalFormatting>
  <conditionalFormatting sqref="B49:B74 B1:B6 B37:B47 B8 B30:B35 B14:B21 B78:B79">
    <cfRule type="duplicateValues" dxfId="82" priority="59"/>
  </conditionalFormatting>
  <conditionalFormatting sqref="B37 B30 B14 B20 B1:B6 B79 B63 B45:B47 B49 B56:B61 B8 B32:B35">
    <cfRule type="duplicateValues" dxfId="81" priority="60"/>
  </conditionalFormatting>
  <conditionalFormatting sqref="B79 B1:B6 B37 B30 B14 B20 B45:B47 B49 B56:B63 B8 B32:B35">
    <cfRule type="duplicateValues" dxfId="80" priority="61"/>
  </conditionalFormatting>
  <conditionalFormatting sqref="B79 B1:B6 B45:B47 B56:B63 B37 B30 B14 B20 B49 B8 B32:B35">
    <cfRule type="duplicateValues" dxfId="79" priority="62"/>
    <cfRule type="duplicateValues" dxfId="78" priority="63"/>
    <cfRule type="duplicateValues" dxfId="77" priority="64"/>
  </conditionalFormatting>
  <conditionalFormatting sqref="B79 B1:B6 B37 B30 B14 B63 B45:B47 B49 B56:B61 B8 B32:B35">
    <cfRule type="duplicateValues" dxfId="76" priority="65"/>
  </conditionalFormatting>
  <conditionalFormatting sqref="B79 B1:B6 B37 B30 B14 B63 B45:B47 B49 B56:B61 B8 B32:B35">
    <cfRule type="duplicateValues" dxfId="75" priority="66"/>
    <cfRule type="duplicateValues" dxfId="74" priority="67"/>
    <cfRule type="duplicateValues" dxfId="73" priority="68"/>
  </conditionalFormatting>
  <conditionalFormatting sqref="E42">
    <cfRule type="duplicateValues" dxfId="72" priority="14"/>
  </conditionalFormatting>
  <conditionalFormatting sqref="E54">
    <cfRule type="duplicateValues" dxfId="71" priority="12"/>
  </conditionalFormatting>
  <conditionalFormatting sqref="E54">
    <cfRule type="duplicateValues" dxfId="70" priority="13"/>
  </conditionalFormatting>
  <conditionalFormatting sqref="B64:B74 B78">
    <cfRule type="duplicateValues" dxfId="69" priority="69"/>
    <cfRule type="duplicateValues" dxfId="68" priority="70"/>
    <cfRule type="duplicateValues" dxfId="67" priority="71"/>
  </conditionalFormatting>
  <conditionalFormatting sqref="B64:B74 B78">
    <cfRule type="duplicateValues" dxfId="66" priority="72"/>
  </conditionalFormatting>
  <conditionalFormatting sqref="E43">
    <cfRule type="duplicateValues" dxfId="65" priority="11"/>
  </conditionalFormatting>
  <conditionalFormatting sqref="B75 B77">
    <cfRule type="duplicateValues" dxfId="64" priority="6"/>
  </conditionalFormatting>
  <conditionalFormatting sqref="B75 B77">
    <cfRule type="duplicateValues" dxfId="63" priority="7"/>
    <cfRule type="duplicateValues" dxfId="62" priority="8"/>
    <cfRule type="duplicateValues" dxfId="61" priority="9"/>
  </conditionalFormatting>
  <conditionalFormatting sqref="B75 B77">
    <cfRule type="duplicateValues" dxfId="60" priority="10"/>
  </conditionalFormatting>
  <conditionalFormatting sqref="B76">
    <cfRule type="duplicateValues" dxfId="59" priority="1"/>
  </conditionalFormatting>
  <conditionalFormatting sqref="B76">
    <cfRule type="duplicateValues" dxfId="58" priority="2"/>
    <cfRule type="duplicateValues" dxfId="57" priority="3"/>
    <cfRule type="duplicateValues" dxfId="56" priority="4"/>
  </conditionalFormatting>
  <conditionalFormatting sqref="B76">
    <cfRule type="duplicateValues" dxfId="5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393" zoomScale="110" zoomScaleNormal="110" workbookViewId="0">
      <selection activeCell="B426" sqref="B42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2561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8">
        <v>581</v>
      </c>
      <c r="B430" s="108" t="s">
        <v>1606</v>
      </c>
      <c r="C430" s="108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4" t="s">
        <v>2437</v>
      </c>
      <c r="B1" s="155"/>
      <c r="C1" s="155"/>
      <c r="D1" s="155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4" t="s">
        <v>2447</v>
      </c>
      <c r="B25" s="155"/>
      <c r="C25" s="155"/>
      <c r="D25" s="155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97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7.399999999999999" x14ac:dyDescent="0.3">
      <c r="A6" s="74" t="str">
        <f t="shared" ca="1" si="0"/>
        <v>96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7.399999999999999" x14ac:dyDescent="0.3">
      <c r="A7" s="74" t="str">
        <f t="shared" ca="1" si="0"/>
        <v>95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7.399999999999999" x14ac:dyDescent="0.3">
      <c r="A9" s="74" t="str">
        <f t="shared" ca="1" si="0"/>
        <v>55.5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7.399999999999999" x14ac:dyDescent="0.3">
      <c r="A10" s="74" t="str">
        <f t="shared" ca="1" si="0"/>
        <v>54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7.399999999999999" x14ac:dyDescent="0.3">
      <c r="A11" s="74" t="str">
        <f t="shared" ca="1" si="0"/>
        <v>54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7.399999999999999" x14ac:dyDescent="0.3">
      <c r="A12" s="74" t="str">
        <f t="shared" ca="1" si="0"/>
        <v>60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7.399999999999999" x14ac:dyDescent="0.3">
      <c r="A13" s="74" t="str">
        <f t="shared" ca="1" si="0"/>
        <v>13.15079861111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6" x14ac:dyDescent="0.3">
      <c r="A407" s="129">
        <v>576</v>
      </c>
      <c r="B407" s="130" t="s">
        <v>2562</v>
      </c>
      <c r="C407" s="130" t="s">
        <v>2563</v>
      </c>
      <c r="D407" s="32" t="s">
        <v>72</v>
      </c>
      <c r="E407" s="130" t="s">
        <v>90</v>
      </c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6" x14ac:dyDescent="0.3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2021-01-13T14:14:19Z</dcterms:modified>
</cp:coreProperties>
</file>