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9" i="16" l="1"/>
  <c r="B59" i="16"/>
  <c r="B4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A68" i="16"/>
  <c r="B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F92" i="1" l="1"/>
  <c r="G92" i="1"/>
  <c r="H92" i="1"/>
  <c r="I92" i="1"/>
  <c r="J92" i="1"/>
  <c r="K92" i="1"/>
  <c r="F91" i="1"/>
  <c r="G91" i="1"/>
  <c r="H91" i="1"/>
  <c r="I91" i="1"/>
  <c r="J91" i="1"/>
  <c r="K91" i="1"/>
  <c r="A91" i="1"/>
  <c r="A9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0" i="1"/>
  <c r="A109" i="1"/>
  <c r="A112" i="1"/>
  <c r="A111" i="1"/>
  <c r="A10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5" i="1"/>
  <c r="A74" i="1"/>
  <c r="A73" i="1"/>
  <c r="A72" i="1"/>
  <c r="A71" i="1"/>
  <c r="A65" i="1"/>
  <c r="A62" i="1"/>
  <c r="A61" i="1"/>
  <c r="F65" i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0" i="1"/>
  <c r="A69" i="1"/>
  <c r="A68" i="1"/>
  <c r="A67" i="1"/>
  <c r="A66" i="1"/>
  <c r="A64" i="1"/>
  <c r="A63" i="1"/>
  <c r="A60" i="1"/>
  <c r="A59" i="1"/>
  <c r="A58" i="1"/>
  <c r="A57" i="1"/>
  <c r="A56" i="1"/>
  <c r="A55" i="1"/>
  <c r="A54" i="1"/>
  <c r="G10" i="1" l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3" i="1"/>
  <c r="A52" i="1"/>
  <c r="A51" i="1"/>
  <c r="A50" i="1"/>
  <c r="A49" i="1"/>
  <c r="A48" i="1"/>
  <c r="A47" i="1"/>
  <c r="F46" i="1" l="1"/>
  <c r="G46" i="1"/>
  <c r="H46" i="1"/>
  <c r="I46" i="1"/>
  <c r="J46" i="1"/>
  <c r="K46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<sst xmlns="http://schemas.openxmlformats.org/spreadsheetml/2006/main" count="13449" uniqueCount="2621">
  <si>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</si>
  <si>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</si>
  <si>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</si>
  <si>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</si>
  <si>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</si>
  <si>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</si>
  <si>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</si>
  <si>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</si>
  <si>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</si>
  <si>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</si>
  <si>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</si>
  <si>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</si>
  <si>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</si>
  <si>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</si>
  <si>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</si>
  <si>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</si>
  <si>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</si>
  <si>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</si>
  <si>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</si>
  <si>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</si>
  <si>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</si>
  <si>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</si>
  <si>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</si>
  <si>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</si>
  <si>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</si>
  <si>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</si>
  <si>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</si>
  <si>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</si>
  <si>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</si>
  <si>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</si>
  <si>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</si>
  <si>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</si>
  <si>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</si>
  <si>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</si>
  <si>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</si>
  <si>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</si>
  <si>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</si>
  <si>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</si>
  <si>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</si>
  <si>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</si>
  <si>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</si>
  <si>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</si>
  <si>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</si>
  <si>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</si>
  <si>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</si>
  <si>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</si>
  <si>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</si>
  <si>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</si>
  <si>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</si>
  <si>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</si>
  <si>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</si>
  <si>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</si>
  <si>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</si>
  <si>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</si>
  <si>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</si>
  <si>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</si>
  <si>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</si>
  <si>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</si>
  <si>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</si>
  <si>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</si>
  <si>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</si>
  <si>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</si>
  <si>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</si>
  <si>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</si>
  <si>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</si>
  <si>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</si>
  <si>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</si>
  <si>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</si>
  <si>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</si>
  <si>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</si>
  <si>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</si>
  <si>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</si>
  <si>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</si>
  <si>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</si>
  <si>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</si>
  <si>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</si>
  <si>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</si>
  <si>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</si>
  <si>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</si>
  <si>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</si>
  <si>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</si>
  <si>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</si>
  <si>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</si>
  <si>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</si>
  <si>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</si>
  <si>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</si>
  <si>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</si>
  <si>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</si>
  <si>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</si>
  <si>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</si>
  <si>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</si>
  <si>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</si>
  <si>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</si>
  <si>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</si>
  <si>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</si>
  <si>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</si>
  <si>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</si>
  <si>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</si>
  <si>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</si>
  <si>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</si>
  <si>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</si>
  <si>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</si>
  <si>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</si>
  <si>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</si>
  <si>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</si>
  <si>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</si>
  <si>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</si>
  <si>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</si>
  <si>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</si>
  <si>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</si>
  <si>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</si>
  <si>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</si>
  <si>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</si>
  <si>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</si>
  <si>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</si>
  <si>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</si>
  <si>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</si>
  <si>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</si>
  <si>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</si>
  <si>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</si>
  <si>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</si>
  <si>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</si>
  <si>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</si>
  <si>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</si>
  <si>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</si>
  <si>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</si>
  <si>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</si>
  <si>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</si>
  <si>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</si>
  <si>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</si>
  <si>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</si>
  <si>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</si>
  <si>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</si>
  <si>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</si>
  <si>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</si>
  <si>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</si>
  <si>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</si>
  <si>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</si>
  <si>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</si>
  <si>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</si>
  <si>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</si>
  <si>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</si>
  <si>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</si>
  <si>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</si>
  <si>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</si>
  <si>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</si>
  <si>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</si>
  <si>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</si>
  <si>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</si>
  <si>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</si>
  <si>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</si>
  <si>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</si>
  <si>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</si>
  <si>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</si>
  <si>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</si>
  <si>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</si>
  <si>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</si>
  <si>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</si>
  <si>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</si>
  <si>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</si>
  <si>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</si>
  <si>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</si>
  <si>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</si>
  <si>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</si>
  <si>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</si>
  <si>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</si>
  <si>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</si>
  <si>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</si>
  <si>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</si>
  <si>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</si>
  <si>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</si>
  <si>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</si>
  <si>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</si>
  <si>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</si>
  <si>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</si>
  <si>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</si>
  <si>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</si>
  <si>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</si>
  <si>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</si>
  <si>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</si>
  <si>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</si>
  <si>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</si>
  <si>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</si>
  <si>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</si>
  <si>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</si>
  <si>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</si>
  <si>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</si>
  <si>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</si>
  <si>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</si>
  <si>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</si>
  <si>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</si>
  <si>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</si>
  <si>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</si>
  <si>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</si>
  <si>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</si>
  <si>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</si>
  <si>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</si>
  <si>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</si>
  <si>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</si>
  <si>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</si>
  <si>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</si>
  <si>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</si>
  <si>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</si>
  <si>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</si>
  <si>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</si>
  <si>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</si>
  <si>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</si>
  <si>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</si>
  <si>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</si>
  <si>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</si>
  <si>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</si>
  <si>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</si>
  <si>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</si>
  <si>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</si>
  <si>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</si>
  <si>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</si>
  <si>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</si>
  <si>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</si>
  <si>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</si>
  <si>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</si>
  <si>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</si>
  <si>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</si>
  <si>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</si>
  <si>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</si>
  <si>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</si>
  <si>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</si>
  <si>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</si>
  <si>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</si>
  <si>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</si>
  <si>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</si>
  <si>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</si>
  <si>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</si>
  <si>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</si>
  <si>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</si>
  <si>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</si>
  <si>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</si>
  <si>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</si>
  <si>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</si>
  <si>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</si>
  <si>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</si>
  <si>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</si>
  <si>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</si>
  <si>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</si>
  <si>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</si>
  <si>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</si>
  <si>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</si>
  <si>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</si>
  <si>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</si>
  <si>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</si>
  <si>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</si>
  <si>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</si>
  <si>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</si>
  <si>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</si>
  <si>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</si>
  <si>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</si>
  <si>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</si>
  <si>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</si>
  <si>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</si>
  <si>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</si>
  <si>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</si>
  <si>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</si>
  <si>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</si>
  <si>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</si>
  <si>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</si>
  <si>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</si>
  <si>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</si>
  <si>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</si>
  <si>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</si>
  <si>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</si>
  <si>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</si>
  <si>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</si>
  <si>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</si>
  <si>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</si>
  <si>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</si>
  <si>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</si>
  <si>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</si>
  <si>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</si>
  <si>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</si>
  <si>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</si>
  <si>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</si>
  <si>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</si>
  <si>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</si>
  <si>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</si>
  <si>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</si>
  <si>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</si>
  <si>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</si>
  <si>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</si>
  <si>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</si>
  <si>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</si>
  <si>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</si>
  <si>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</si>
  <si>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</si>
  <si>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</si>
  <si>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</si>
  <si>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</si>
  <si>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</si>
  <si>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</si>
  <si>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</si>
  <si>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</si>
  <si>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</si>
  <si>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</si>
  <si>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</si>
  <si>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</si>
  <si>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</si>
  <si>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</si>
  <si>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</si>
  <si>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</si>
  <si>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</si>
  <si>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</si>
  <si>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</si>
  <si>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</si>
  <si>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</si>
  <si>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</si>
  <si>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</si>
  <si>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</si>
  <si>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</si>
  <si>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</si>
  <si>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</si>
  <si>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</si>
  <si>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</si>
  <si>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</si>
  <si>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</si>
  <si>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</si>
  <si>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</si>
  <si>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</si>
  <si>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</si>
  <si>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</si>
  <si>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</si>
  <si>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</si>
  <si>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</si>
  <si>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</si>
  <si>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</si>
  <si>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</si>
  <si>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</si>
  <si>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</si>
  <si>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</si>
  <si>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</si>
  <si>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</si>
  <si>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</si>
  <si>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</si>
  <si>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</si>
  <si>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</si>
  <si>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</si>
  <si>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</si>
  <si>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</si>
  <si>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</si>
  <si>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</si>
  <si>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</si>
  <si>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</si>
  <si>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</si>
  <si>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</si>
  <si>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</si>
  <si>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</si>
  <si>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</si>
  <si>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</si>
  <si>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</si>
  <si>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</si>
  <si>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</si>
  <si>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</si>
  <si>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</si>
  <si>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</si>
  <si>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</si>
  <si>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</si>
  <si>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</si>
  <si>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</si>
  <si>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</si>
  <si>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</si>
  <si>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</si>
  <si>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</si>
  <si>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</si>
  <si>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</si>
  <si>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</si>
  <si>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</si>
  <si>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</si>
  <si>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</si>
  <si>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</si>
  <si>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</si>
  <si>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</si>
  <si>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</si>
  <si>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</si>
  <si>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</si>
  <si>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</si>
  <si>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</si>
  <si>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</si>
  <si>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</si>
  <si>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</si>
  <si>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</si>
  <si>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</si>
  <si>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</si>
  <si>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</si>
  <si>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</si>
  <si>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</si>
  <si>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</si>
  <si>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</si>
  <si>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</si>
  <si>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</si>
  <si>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</si>
  <si>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</si>
  <si>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</si>
  <si>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</si>
  <si>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</si>
  <si>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</si>
  <si>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</si>
  <si>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</si>
  <si>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</si>
  <si>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</si>
  <si>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</si>
  <si>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</si>
  <si>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</si>
  <si>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</si>
  <si>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</si>
  <si>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</si>
  <si>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</si>
  <si>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</si>
  <si>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</si>
  <si>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</si>
  <si>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</si>
  <si>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</si>
  <si>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</si>
  <si>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</si>
  <si>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</si>
  <si>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</si>
  <si>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</si>
  <si>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</si>
  <si>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</si>
  <si>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</si>
  <si>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</si>
  <si>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</si>
  <si>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</si>
  <si>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</si>
  <si>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</si>
  <si>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</si>
  <si>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</si>
  <si>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</si>
  <si>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</si>
  <si>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</si>
  <si>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</si>
  <si>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</si>
  <si>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</si>
  <si>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</si>
  <si>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</si>
  <si>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</si>
  <si>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</si>
  <si>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</si>
  <si>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</si>
  <si>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</si>
  <si>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</si>
  <si>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</si>
  <si>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</si>
  <si>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</si>
  <si>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</si>
  <si>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</si>
  <si>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</si>
  <si>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</si>
  <si>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</si>
  <si>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</si>
  <si>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</si>
  <si>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</si>
  <si>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</si>
  <si>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</si>
  <si>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</si>
  <si>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</si>
  <si>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</si>
  <si>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</si>
  <si>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</si>
  <si>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</si>
  <si>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</si>
  <si>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</si>
  <si>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</si>
  <si>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</si>
  <si>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</si>
  <si>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</si>
  <si>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</si>
  <si>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</si>
  <si>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</si>
  <si>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</si>
  <si>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</si>
  <si>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</si>
  <si>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</si>
  <si>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</si>
  <si>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</si>
  <si>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</si>
  <si>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</si>
  <si>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</si>
  <si>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</si>
  <si>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</si>
  <si>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</si>
  <si>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</si>
  <si>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</si>
  <si>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</si>
  <si>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</si>
  <si>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</si>
  <si>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</si>
  <si>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</si>
  <si>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</si>
  <si>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</si>
  <si>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</si>
  <si>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</si>
  <si>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</si>
  <si>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</si>
  <si>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</si>
  <si>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</si>
  <si>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</si>
  <si>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</si>
  <si>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</si>
  <si>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</si>
  <si>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</si>
  <si>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</si>
  <si>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</si>
  <si>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</si>
  <si>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</si>
  <si>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</si>
  <si>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</si>
  <si>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</si>
  <si>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</si>
  <si>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</si>
  <si>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</si>
  <si>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</si>
  <si>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</si>
  <si>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</si>
  <si>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</si>
  <si>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</si>
  <si>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</si>
  <si>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</si>
  <si>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</si>
  <si>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</si>
  <si>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</si>
  <si>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</si>
  <si>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</si>
  <si>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</si>
  <si>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</si>
  <si>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</si>
  <si>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</si>
  <si>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</si>
  <si>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</si>
  <si>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</si>
  <si>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</si>
  <si>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</si>
  <si>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</si>
  <si>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</si>
  <si>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</si>
  <si>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</si>
  <si>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</si>
  <si>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</si>
  <si>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</si>
  <si>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</si>
  <si>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</si>
  <si>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</si>
  <si>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</si>
  <si>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</si>
  <si>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</si>
  <si>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</si>
  <si>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</si>
  <si>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</si>
  <si>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</si>
  <si>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</si>
  <si>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</si>
  <si>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</si>
  <si>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</si>
  <si>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</si>
  <si>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</si>
  <si>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</si>
  <si>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</si>
  <si>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</si>
  <si>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</si>
  <si>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</si>
  <si>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</si>
  <si>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</si>
  <si>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</si>
  <si>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</si>
  <si>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</si>
  <si>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</si>
  <si>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</si>
  <si>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</si>
  <si>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</si>
  <si>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</si>
  <si>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</si>
  <si>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</si>
  <si>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</si>
  <si>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</si>
  <si>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</si>
  <si>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</si>
  <si>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</si>
  <si>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</si>
  <si>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</si>
  <si>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</si>
  <si>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</si>
  <si>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</si>
  <si>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</si>
  <si>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</si>
  <si>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</si>
  <si>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</si>
  <si>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</si>
  <si>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</si>
  <si>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</si>
  <si>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</si>
  <si>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</si>
  <si>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</si>
  <si>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</si>
  <si>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</si>
  <si>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</si>
  <si>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</si>
  <si>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</si>
  <si>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</si>
  <si>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</si>
  <si>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</si>
  <si>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</si>
  <si>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</si>
  <si>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</si>
  <si>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</si>
  <si>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</si>
  <si>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</si>
  <si>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</si>
  <si>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</si>
  <si>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</si>
  <si>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</si>
  <si>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</si>
  <si>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</si>
  <si>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</si>
  <si>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</si>
  <si>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</si>
  <si>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</si>
  <si>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</si>
  <si>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</si>
  <si>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</si>
  <si>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</si>
  <si>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</si>
  <si>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</si>
  <si>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</si>
  <si>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</si>
  <si>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</si>
  <si>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</si>
  <si>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</si>
  <si>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</si>
  <si>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</si>
  <si>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</si>
  <si>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</si>
  <si>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</si>
  <si>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</si>
  <si>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</si>
  <si>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</si>
  <si>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</si>
  <si>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</si>
  <si>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</si>
  <si>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</si>
  <si>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</si>
  <si>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</si>
  <si>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</si>
  <si>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</si>
  <si>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</si>
  <si>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</si>
  <si>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</si>
  <si>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</si>
  <si>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</si>
  <si>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</si>
  <si>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</si>
  <si>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</si>
  <si>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</si>
  <si>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</si>
  <si>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</si>
  <si>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</si>
  <si>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</si>
  <si>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</si>
  <si>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</si>
  <si>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</si>
  <si>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</si>
  <si>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</si>
  <si>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</si>
  <si>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</si>
  <si>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</si>
  <si>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</si>
  <si>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</si>
  <si>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</si>
  <si>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</si>
  <si>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</si>
  <si>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</si>
  <si>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</si>
  <si>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</si>
  <si>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</si>
  <si>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</si>
  <si>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</si>
  <si>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</si>
  <si>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</si>
  <si>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</si>
  <si>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</si>
  <si>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</si>
  <si>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</si>
  <si>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</si>
  <si>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</si>
  <si>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</si>
  <si>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</si>
  <si>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</si>
  <si>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</si>
  <si>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</si>
  <si>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</si>
  <si>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</si>
  <si>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</si>
  <si>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</si>
  <si>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</si>
  <si>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</si>
  <si>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</si>
  <si>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</si>
  <si>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</si>
  <si>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</si>
  <si>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</si>
  <si>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</si>
  <si>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</si>
  <si>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</si>
  <si>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</si>
  <si>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</si>
  <si>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</si>
  <si>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</si>
  <si>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</si>
  <si>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</si>
  <si>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</si>
  <si>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</si>
  <si>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</si>
  <si>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</si>
  <si>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</si>
  <si>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</si>
  <si>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</si>
  <si>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</si>
  <si>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</si>
  <si>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</si>
  <si>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</si>
  <si>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</si>
  <si>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</si>
  <si>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</si>
  <si>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</si>
  <si>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</si>
  <si>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</si>
  <si>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</si>
  <si>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</si>
  <si>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</si>
  <si>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</si>
  <si>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</si>
  <si>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</si>
  <si>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</si>
  <si>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</si>
  <si>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</si>
  <si>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</si>
  <si>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</si>
  <si>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</si>
  <si>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</si>
  <si>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</si>
  <si>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</si>
  <si>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</si>
  <si>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</si>
  <si>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</si>
  <si>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</si>
  <si>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</si>
  <si>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</si>
  <si>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</si>
  <si>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</si>
  <si>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</si>
  <si>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</si>
  <si>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</si>
  <si>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</si>
  <si>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</si>
  <si>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</si>
  <si>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</si>
  <si>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</si>
  <si>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</si>
  <si>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</si>
  <si>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</si>
  <si>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</si>
  <si>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</si>
  <si>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</si>
  <si>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</si>
  <si>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</si>
  <si>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</si>
  <si>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</si>
  <si>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</si>
  <si>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</si>
  <si>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</si>
  <si>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</si>
  <si>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</si>
  <si>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</si>
  <si>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</si>
  <si>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</si>
  <si>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</si>
  <si>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</si>
  <si>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</si>
  <si>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</si>
  <si>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</si>
  <si>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</si>
  <si>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</si>
  <si>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</si>
  <si>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</si>
  <si>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</si>
  <si>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</si>
  <si>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</si>
  <si>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</si>
  <si>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</si>
  <si>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</si>
  <si>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</si>
  <si>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</si>
  <si>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</si>
  <si>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</si>
  <si>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</si>
  <si>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</si>
  <si>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</si>
  <si>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</si>
  <si>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</si>
  <si>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</si>
  <si>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</si>
  <si>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</si>
  <si>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</si>
  <si>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</si>
  <si>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</si>
  <si>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</si>
  <si>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</si>
  <si>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</si>
  <si>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</si>
  <si>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</si>
  <si>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</si>
  <si>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</si>
  <si>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</si>
  <si>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</si>
  <si>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</si>
  <si>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</si>
  <si>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</si>
  <si>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</si>
  <si>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</si>
  <si>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</si>
  <si>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</si>
  <si>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</si>
  <si>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</si>
  <si>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</si>
  <si>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</si>
  <si>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</si>
  <si>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</si>
  <si>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</si>
  <si>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</si>
  <si>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</si>
  <si>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</si>
  <si>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</si>
  <si>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</si>
  <si>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</si>
  <si>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</si>
  <si>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</si>
  <si>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</si>
  <si>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</si>
  <si>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</si>
  <si>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</si>
  <si>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</si>
  <si>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</si>
  <si>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</si>
  <si>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</si>
  <si>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</si>
  <si>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</si>
  <si>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</si>
  <si>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</si>
  <si>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</si>
  <si>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</si>
  <si>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</si>
  <si>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</si>
  <si>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</si>
  <si>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</si>
  <si>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</si>
  <si>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</si>
  <si>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</si>
  <si>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</si>
  <si>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</si>
  <si>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</si>
  <si>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</si>
  <si>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</si>
  <si>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</si>
  <si>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</si>
  <si>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</si>
  <si>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</si>
  <si>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</si>
  <si>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</si>
  <si>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</si>
  <si>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</si>
  <si>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</si>
  <si>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</si>
  <si>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</si>
  <si>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</si>
  <si>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</si>
  <si>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</si>
  <si>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</si>
  <si>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</si>
  <si>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</si>
  <si>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</si>
  <si>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</si>
  <si>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</si>
  <si>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</si>
  <si>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</si>
  <si>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</si>
  <si>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</si>
  <si>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</si>
  <si>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</si>
  <si>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</si>
  <si>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</si>
  <si>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</si>
  <si>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</si>
  <si>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</si>
  <si>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</si>
  <si>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</si>
  <si>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</si>
  <si>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</si>
  <si>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</si>
  <si>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</si>
  <si>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</si>
  <si>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</si>
  <si>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</si>
  <si>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</si>
  <si>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</si>
  <si>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</si>
  <si>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</si>
  <si>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</si>
  <si>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</si>
  <si>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</si>
  <si>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</si>
  <si>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</si>
  <si>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</si>
  <si>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</si>
  <si>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</si>
  <si>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</si>
  <si>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</si>
  <si>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</si>
  <si>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</si>
  <si>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</si>
  <si>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</si>
  <si>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</si>
  <si>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</si>
  <si>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</si>
  <si>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</si>
  <si>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</si>
  <si>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</si>
  <si>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</si>
  <si>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</si>
  <si>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</si>
  <si>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</si>
  <si>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</si>
  <si>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</si>
  <si>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</si>
  <si>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</si>
  <si>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</si>
  <si>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</si>
  <si>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</si>
  <si>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</si>
  <si>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</si>
  <si>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</si>
  <si>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</si>
  <si>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</si>
  <si>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</si>
  <si>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</si>
  <si>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</si>
  <si>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</si>
  <si>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</si>
  <si>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</si>
  <si>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</si>
  <si>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</si>
  <si>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</si>
  <si>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</si>
  <si>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</si>
  <si>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</si>
  <si>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</si>
  <si>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</si>
  <si>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</si>
  <si>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</si>
  <si>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</si>
  <si>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</si>
  <si>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</si>
  <si>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</si>
  <si>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</si>
  <si>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</si>
  <si>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</si>
  <si>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</si>
  <si>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</si>
  <si>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</si>
  <si>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</si>
  <si>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</si>
  <si>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</si>
  <si>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</si>
  <si>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</si>
  <si>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</si>
  <si>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</si>
  <si>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</si>
  <si>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</si>
  <si>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</si>
  <si>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</si>
  <si>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</si>
  <si>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</si>
  <si>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</si>
  <si>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</si>
  <si>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</si>
  <si>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</si>
  <si>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</si>
  <si>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</si>
  <si>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</si>
  <si>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</si>
  <si>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</si>
  <si>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</si>
  <si>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</si>
  <si>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</si>
  <si>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</si>
  <si>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</si>
  <si>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</si>
  <si>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</si>
  <si>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</si>
  <si>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</si>
  <si>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</si>
  <si>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</si>
  <si>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</si>
  <si>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</si>
  <si>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</si>
  <si>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</si>
  <si>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</si>
  <si>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</si>
  <si>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</si>
  <si>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</si>
  <si>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</si>
  <si>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</si>
  <si>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</si>
  <si>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</si>
  <si>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</si>
  <si>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</si>
  <si>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</si>
  <si>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</si>
  <si>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</si>
  <si>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</si>
  <si>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</si>
  <si>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</si>
  <si>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</si>
  <si>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</si>
  <si>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</si>
  <si>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</si>
  <si>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</si>
  <si>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</si>
  <si>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</si>
  <si>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</si>
  <si>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</si>
  <si>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</si>
  <si>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</si>
  <si>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</si>
  <si>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</si>
  <si>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</si>
  <si>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</si>
  <si>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</si>
  <si>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</si>
  <si>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</si>
  <si>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</si>
  <si>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</si>
  <si>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</si>
  <si>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</si>
  <si>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</si>
  <si>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</si>
  <si>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</si>
  <si>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</si>
  <si>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</si>
  <si>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</si>
  <si>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</si>
  <si>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</si>
  <si>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</si>
  <si>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</si>
  <si>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</si>
  <si>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</si>
  <si>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</si>
  <si>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</si>
  <si>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</si>
  <si>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</si>
  <si>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</si>
  <si>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</si>
  <si>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</si>
  <si>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</si>
  <si>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</si>
  <si>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</si>
  <si>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</si>
  <si>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</si>
  <si>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</si>
  <si>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</si>
  <si>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</si>
  <si>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</si>
  <si>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</si>
  <si>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</si>
  <si>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</si>
  <si>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</si>
  <si>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</si>
  <si>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</si>
  <si>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</si>
  <si>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</si>
  <si>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</si>
  <si>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</si>
  <si>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</si>
  <si>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</si>
  <si>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</si>
  <si>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</si>
  <si>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</si>
  <si>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</si>
  <si>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</si>
  <si>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</si>
  <si>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</si>
  <si>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</si>
  <si>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</si>
  <si>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</si>
  <si>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</si>
  <si>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</si>
  <si>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</si>
  <si>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</si>
  <si>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</si>
  <si>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</si>
  <si>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</si>
  <si>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</si>
  <si>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</si>
  <si>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</si>
  <si>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</si>
  <si>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</si>
  <si>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</si>
  <si>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</si>
  <si>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</si>
  <si>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</si>
  <si>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</si>
  <si>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</si>
  <si>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</si>
  <si>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</si>
  <si>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</si>
  <si>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</si>
  <si>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</si>
  <si>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</si>
  <si>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</si>
  <si>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</si>
  <si>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</si>
  <si>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</si>
  <si>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</si>
  <si>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</si>
  <si>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</si>
  <si>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</si>
  <si>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</si>
  <si>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</si>
  <si>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</si>
  <si>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</si>
  <si>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</si>
  <si>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</si>
  <si>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</si>
  <si>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</si>
  <si>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</si>
  <si>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</si>
  <si>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</si>
  <si>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</si>
  <si>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</si>
  <si>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</si>
  <si>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</si>
  <si>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</si>
  <si>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</si>
  <si>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</si>
  <si>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</si>
  <si>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</si>
  <si>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</si>
  <si>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</si>
  <si>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</si>
  <si>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</si>
  <si>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</si>
  <si>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</si>
  <si>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</si>
  <si>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</si>
  <si>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</si>
  <si>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</si>
  <si>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</si>
  <si>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</si>
  <si>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</si>
  <si>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</si>
  <si>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</si>
  <si>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</si>
  <si>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</si>
  <si>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</si>
  <si>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</si>
  <si>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</si>
  <si>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</si>
  <si>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</si>
  <si>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</si>
  <si>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</si>
  <si>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</si>
  <si>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</si>
  <si>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</si>
  <si>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</si>
  <si>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</si>
  <si>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</si>
  <si>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</si>
  <si>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</si>
  <si>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</si>
  <si>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</si>
  <si>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</si>
  <si>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</si>
  <si>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</si>
  <si>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</si>
  <si>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</si>
  <si>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</si>
  <si>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</si>
  <si>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</si>
  <si>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</si>
  <si>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</si>
  <si>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</si>
  <si>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</si>
  <si>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</si>
  <si>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</si>
  <si>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</si>
  <si>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</si>
  <si>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</si>
  <si>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</si>
  <si>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</si>
  <si>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</si>
  <si>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</si>
  <si>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</si>
  <si>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</si>
  <si>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</si>
  <si>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</si>
  <si>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</si>
  <si>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</si>
  <si>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</si>
  <si>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</si>
  <si>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</si>
  <si>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</si>
  <si>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</si>
  <si>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</si>
  <si>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</si>
  <si>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</si>
  <si>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</si>
  <si>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</si>
  <si>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</si>
  <si>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</si>
  <si>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</si>
  <si>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</si>
  <si>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</si>
  <si>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</si>
  <si>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</si>
  <si>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</si>
  <si>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</si>
  <si>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</si>
  <si>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</si>
  <si>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</si>
  <si>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</si>
  <si>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</si>
  <si>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</si>
  <si>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</si>
  <si>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</si>
  <si>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</si>
  <si>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</si>
  <si>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</si>
  <si>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</si>
  <si>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</si>
  <si>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</si>
  <si>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</si>
  <si>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</si>
  <si>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</si>
  <si>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</si>
  <si>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</si>
  <si>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</si>
  <si>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</si>
  <si>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</si>
  <si>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</si>
  <si>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</si>
  <si>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</si>
  <si>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</si>
  <si>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</si>
  <si>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</si>
  <si>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</si>
  <si>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</si>
  <si>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</si>
  <si>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</si>
  <si>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</si>
  <si>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</si>
  <si>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</si>
  <si>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</si>
  <si>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</si>
  <si>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</si>
  <si>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</si>
  <si>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</si>
  <si>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</si>
  <si>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</si>
  <si>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</si>
  <si>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</si>
  <si>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</si>
  <si>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</si>
  <si>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</si>
  <si>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</si>
  <si>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</si>
  <si>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</si>
  <si>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</si>
  <si>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</si>
  <si>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</si>
  <si>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</si>
  <si>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</si>
  <si>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</si>
  <si>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</si>
  <si>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</si>
  <si>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</si>
  <si>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</si>
  <si>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</si>
  <si>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</si>
  <si>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</si>
  <si>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</si>
  <si>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</si>
  <si>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</si>
  <si>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</si>
  <si>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</si>
  <si>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</si>
  <si>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</si>
  <si>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</si>
  <si>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</si>
  <si>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</si>
  <si>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</si>
  <si>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</si>
  <si>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</si>
  <si>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</si>
  <si>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</si>
  <si>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</si>
  <si>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</si>
  <si>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</si>
  <si>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</si>
  <si>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</si>
  <si>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</si>
  <si>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</si>
  <si>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</si>
  <si>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</si>
  <si>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</si>
  <si>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</si>
  <si>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</si>
  <si>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</si>
  <si>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</si>
  <si>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</si>
  <si>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</si>
  <si>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</si>
  <si>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</si>
  <si>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</si>
  <si>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</si>
  <si>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</si>
  <si>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</si>
  <si>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</si>
  <si>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</si>
  <si>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</si>
  <si>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</si>
  <si>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</si>
  <si>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</si>
  <si>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</si>
  <si>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</si>
  <si>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</si>
  <si>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</si>
  <si>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</si>
  <si>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</si>
  <si>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</si>
  <si>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</si>
  <si>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</si>
  <si>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</si>
  <si>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</si>
  <si>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</si>
  <si>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</si>
  <si>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</si>
  <si>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</si>
  <si>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</si>
  <si>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</si>
  <si>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</si>
  <si>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</si>
  <si>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</si>
  <si>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</si>
  <si>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</si>
  <si>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</si>
  <si>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</si>
  <si>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</si>
  <si>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</si>
  <si>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</si>
  <si>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</si>
  <si>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</si>
  <si>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</si>
  <si>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</si>
  <si>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</si>
  <si>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</si>
  <si>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</si>
  <si>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</si>
  <si>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</si>
  <si>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</si>
  <si>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</si>
  <si>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</si>
  <si>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</si>
  <si>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</si>
  <si>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</si>
  <si>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</si>
  <si>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</si>
  <si>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</si>
  <si>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</si>
  <si>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</si>
  <si>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</si>
  <si>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</si>
  <si>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</si>
  <si>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</si>
  <si>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</si>
  <si>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</si>
  <si>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</si>
  <si>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</si>
  <si>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</si>
  <si>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</si>
  <si>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</si>
  <si>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</si>
  <si>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</si>
  <si>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</si>
  <si>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</si>
  <si>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</si>
  <si>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</si>
  <si>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</si>
  <si>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</si>
  <si>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</si>
  <si>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</si>
  <si>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</si>
  <si>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</si>
  <si>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</si>
  <si>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</si>
  <si>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</si>
  <si>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</si>
  <si>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</si>
  <si>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</si>
  <si>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</si>
  <si>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</si>
  <si>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</si>
  <si>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</si>
  <si>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</si>
  <si>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</si>
  <si>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</si>
  <si>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</si>
  <si>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</si>
  <si>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</si>
  <si>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</si>
  <si>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</si>
  <si>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</si>
  <si>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</si>
  <si>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</si>
  <si>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</si>
  <si>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</si>
  <si>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</si>
  <si>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</si>
  <si>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</si>
  <si>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</si>
  <si>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</si>
  <si>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</si>
  <si>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</si>
  <si>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</si>
  <si>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</si>
  <si>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</si>
  <si>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</si>
  <si>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</si>
  <si>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</si>
  <si>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</si>
  <si>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</si>
  <si>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</si>
  <si>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</si>
  <si>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</si>
  <si>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</si>
  <si>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</si>
  <si>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</si>
  <si>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</si>
  <si>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</si>
  <si>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</si>
  <si>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</si>
  <si>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</si>
  <si>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</si>
  <si>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</si>
  <si>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</si>
  <si>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</si>
  <si>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</si>
  <si>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</si>
  <si>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</si>
  <si>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</si>
  <si>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</si>
  <si>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</si>
  <si>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</si>
  <si>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</si>
  <si>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</si>
  <si>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</si>
  <si>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</si>
  <si>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</si>
  <si>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</si>
  <si>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</si>
  <si>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</si>
  <si>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</si>
  <si>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</si>
  <si>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</si>
  <si>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</si>
  <si>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</si>
  <si>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</si>
  <si>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</si>
  <si>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</si>
  <si>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</si>
  <si>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</si>
  <si>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</si>
  <si>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</si>
  <si>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</si>
  <si>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</si>
  <si>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</si>
  <si>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</si>
  <si>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</si>
  <si>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</si>
  <si>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</si>
  <si>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</si>
  <si>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</si>
  <si>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</si>
  <si>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</si>
  <si>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</si>
  <si>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</si>
  <si>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</si>
  <si>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</si>
  <si>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</si>
  <si>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</si>
  <si>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</si>
  <si>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</si>
  <si>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</si>
  <si>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</si>
  <si>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</si>
  <si>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</si>
  <si>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</si>
  <si>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</si>
  <si>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</si>
  <si>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</si>
  <si>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</si>
  <si>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</si>
  <si>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</si>
  <si>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</si>
  <si>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</si>
  <si>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</si>
  <si>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</si>
  <si>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</si>
  <si>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</si>
  <si>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</si>
  <si>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</si>
  <si>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</si>
  <si>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</si>
  <si>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</si>
  <si>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</si>
  <si>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</si>
  <si>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</si>
  <si>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</si>
  <si>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</si>
  <si>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</si>
  <si>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</si>
  <si>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</si>
  <si>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</si>
  <si>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</si>
  <si>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</si>
  <si>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</si>
  <si>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</si>
  <si>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</si>
  <si>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</si>
  <si>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</si>
  <si>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</si>
  <si>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</si>
  <si>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</si>
  <si>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</si>
  <si>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</si>
  <si>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</si>
  <si>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</si>
  <si>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</si>
  <si>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</si>
  <si>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</si>
  <si>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</si>
  <si>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</si>
  <si>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</si>
  <si>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</si>
  <si>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</si>
  <si>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</si>
  <si>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</si>
  <si>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</si>
  <si>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</si>
  <si>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</si>
  <si>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</si>
  <si>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</si>
  <si>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</si>
  <si>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</si>
  <si>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</si>
  <si>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</si>
  <si>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</si>
  <si>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</si>
  <si>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</si>
  <si>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</si>
  <si>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</si>
  <si>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</si>
  <si>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</si>
  <si>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</si>
  <si>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</si>
  <si>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</si>
  <si>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</si>
  <si>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</si>
  <si>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</si>
  <si>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</si>
  <si>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</si>
  <si>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</si>
  <si>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</si>
  <si>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</si>
  <si>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</si>
  <si>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</si>
  <si>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</si>
  <si>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</si>
  <si>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</si>
  <si>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</si>
  <si>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</si>
  <si>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</si>
  <si>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</si>
  <si>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</si>
  <si>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</si>
  <si>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</si>
  <si>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</si>
  <si>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</si>
  <si>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</si>
  <si>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</si>
  <si>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</si>
  <si>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</si>
  <si>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</si>
  <si>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</si>
  <si>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</si>
  <si>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</si>
  <si>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</si>
  <si>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</si>
  <si>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</si>
  <si>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</si>
  <si>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</si>
  <si>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</si>
  <si>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</si>
  <si>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</si>
  <si>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</si>
  <si>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</si>
  <si>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</si>
  <si>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</si>
  <si>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</si>
  <si>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</si>
  <si>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</si>
  <si>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</si>
  <si>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</si>
  <si>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</si>
  <si>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</si>
  <si>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</si>
  <si>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</si>
  <si>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</si>
  <si>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</si>
  <si>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</si>
  <si>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</si>
  <si>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</si>
  <si>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</si>
  <si>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</si>
  <si>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</si>
  <si>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</si>
  <si>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</si>
  <si>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</si>
  <si>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</si>
  <si>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</si>
  <si>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</si>
  <si>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</si>
  <si>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</si>
  <si>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</si>
  <si>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</si>
  <si>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</si>
  <si>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</si>
  <si>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</si>
  <si>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</si>
  <si>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</si>
  <si>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</si>
  <si>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</si>
  <si>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</si>
  <si>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</si>
  <si>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</si>
  <si>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</si>
  <si>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</si>
  <si>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</si>
  <si>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</si>
  <si>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</si>
  <si>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</si>
  <si>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</si>
  <si>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</si>
  <si>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</si>
  <si>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</si>
  <si>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</si>
  <si>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</si>
  <si>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</si>
  <si>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</si>
  <si>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</si>
  <si>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</si>
  <si>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</si>
  <si>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</si>
  <si>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</si>
  <si>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</si>
  <si>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</si>
  <si>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</si>
  <si>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</si>
  <si>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</si>
  <si>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</si>
  <si>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</si>
  <si>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</si>
  <si>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</si>
  <si>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</si>
  <si>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</si>
  <si>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</si>
  <si>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</si>
  <si>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</si>
  <si>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</si>
  <si>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</si>
  <si>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</si>
  <si>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</si>
  <si>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</si>
  <si>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</si>
  <si>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</si>
  <si>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</si>
  <si>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</si>
  <si>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</si>
  <si>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</si>
  <si>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</si>
  <si>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</si>
  <si>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</si>
  <si>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</si>
  <si>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</si>
  <si>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</si>
  <si>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</si>
  <si>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</si>
  <si>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</si>
  <si>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</si>
  <si>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</si>
  <si>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</si>
  <si>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</si>
  <si>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</si>
  <si>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</si>
  <si>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</si>
  <si>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</si>
  <si>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</si>
  <si>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</si>
  <si>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</si>
  <si>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</si>
  <si>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</si>
  <si>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</si>
  <si>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</si>
  <si>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</si>
  <si>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</si>
  <si>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</si>
  <si>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</si>
  <si>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</si>
  <si>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</si>
  <si>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</si>
  <si>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</si>
  <si>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</si>
  <si>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</si>
  <si>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</si>
  <si>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</si>
  <si>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</si>
  <si>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</si>
  <si>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</si>
  <si>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</si>
  <si>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</si>
  <si>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</si>
  <si>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</si>
  <si>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</si>
  <si>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</si>
  <si>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</si>
  <si>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</si>
  <si>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</si>
  <si>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</si>
  <si>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</si>
  <si>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</si>
  <si>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</si>
  <si>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</si>
  <si>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</si>
  <si>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</si>
  <si>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</si>
  <si>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</si>
  <si>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</si>
  <si>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</si>
  <si>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</si>
  <si>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</si>
  <si>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</si>
  <si>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</si>
  <si>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</si>
  <si>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</si>
  <si>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</si>
  <si>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</si>
  <si>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</si>
  <si>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</si>
  <si>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</si>
  <si>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</si>
  <si>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</si>
  <si>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</si>
  <si>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</si>
  <si>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</si>
  <si>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</si>
  <si>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</si>
  <si>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</si>
  <si>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</si>
  <si>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</si>
  <si>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</si>
  <si>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</si>
  <si>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</si>
  <si>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</si>
  <si>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</si>
  <si>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</si>
  <si>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</si>
  <si>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</si>
  <si>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</si>
  <si>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</si>
  <si>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</si>
  <si>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</si>
  <si>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</si>
  <si>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</si>
  <si>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</si>
  <si>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</si>
  <si>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</si>
  <si>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</si>
  <si>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</si>
  <si>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</si>
  <si>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</si>
  <si>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</si>
  <si>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</si>
  <si>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</si>
  <si>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</si>
  <si>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</si>
  <si>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</si>
  <si>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</si>
  <si>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</si>
  <si>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</si>
  <si>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</si>
  <si>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</si>
  <si>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</si>
  <si>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</si>
  <si>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</si>
  <si>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</si>
  <si>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</si>
  <si>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</si>
  <si>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</si>
  <si>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</si>
  <si>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</si>
  <si>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</si>
  <si>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</si>
  <si>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</si>
  <si>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</si>
  <si>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</si>
  <si>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</si>
  <si>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</si>
  <si>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</si>
  <si>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</si>
  <si>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</si>
  <si>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</si>
  <si>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</si>
  <si>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</si>
  <si>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</si>
  <si>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</si>
  <si>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</si>
  <si>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</si>
  <si>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</si>
  <si>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</si>
  <si>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</si>
  <si>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</si>
  <si>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</si>
  <si>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</si>
  <si>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</si>
  <si>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</si>
  <si>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</si>
  <si>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</si>
  <si>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</si>
  <si>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</si>
  <si>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</si>
  <si>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</si>
  <si>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</si>
  <si>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</si>
  <si>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</si>
  <si>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</si>
  <si>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</si>
  <si>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</si>
  <si>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</si>
  <si>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</si>
  <si>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</si>
  <si>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</si>
  <si>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</si>
  <si>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</si>
  <si>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</si>
  <si>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</si>
  <si>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</si>
  <si>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</si>
  <si>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</si>
  <si>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</si>
  <si>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</si>
  <si>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</si>
  <si>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</si>
  <si>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</si>
  <si>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</si>
  <si>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</si>
  <si>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</si>
  <si>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</si>
  <si>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</si>
  <si>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</si>
  <si>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</si>
  <si>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</si>
  <si>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</si>
  <si>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</si>
  <si>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</si>
  <si>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</si>
  <si>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</si>
  <si>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</si>
  <si>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</si>
  <si>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</si>
  <si>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</si>
  <si>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</si>
  <si>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</si>
  <si>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</si>
  <si>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</si>
  <si>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</si>
  <si>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</si>
  <si>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</si>
  <si>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</si>
  <si>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</si>
  <si>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</si>
  <si>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</si>
  <si>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</si>
  <si>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</si>
  <si>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</si>
  <si>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</si>
  <si>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</si>
  <si>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</si>
  <si>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</si>
  <si>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</si>
  <si>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</si>
  <si>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</si>
  <si>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</si>
  <si>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</si>
  <si>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</si>
  <si>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</si>
  <si>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</si>
  <si>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</si>
  <si>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</si>
  <si>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</si>
  <si>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</si>
  <si>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</si>
  <si>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</si>
  <si>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</si>
  <si>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</si>
  <si>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</si>
  <si>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</si>
  <si>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</si>
  <si>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</si>
  <si>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</si>
  <si>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</si>
  <si>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</si>
  <si>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</si>
  <si>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</si>
  <si>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</si>
  <si>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</si>
  <si>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</si>
  <si>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</si>
  <si>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</si>
  <si>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</si>
  <si>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</si>
  <si>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</si>
  <si>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</si>
  <si>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</si>
  <si>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</si>
  <si>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</si>
  <si>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</si>
  <si>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</si>
  <si>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</si>
  <si>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</si>
  <si>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</si>
  <si>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</si>
  <si>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</si>
  <si>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</si>
  <si>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</si>
  <si>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</si>
  <si>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</si>
  <si>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</si>
  <si>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</si>
  <si>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</si>
  <si>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</si>
  <si>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</si>
  <si>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</si>
  <si>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</si>
  <si>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</si>
  <si>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</si>
  <si>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</si>
  <si>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</si>
  <si>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</si>
  <si>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</si>
  <si>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</si>
  <si>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</si>
  <si>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</si>
  <si>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</si>
  <si>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</si>
  <si>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</si>
  <si>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</si>
  <si>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</si>
  <si>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</si>
  <si>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</si>
  <si>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</si>
  <si>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</si>
  <si>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</si>
  <si>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</si>
  <si>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</si>
  <si>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</si>
  <si>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</si>
  <si>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</si>
  <si>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</si>
  <si>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</si>
  <si>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</si>
  <si>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</si>
  <si>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</si>
  <si>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</si>
  <si>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</si>
  <si>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</si>
  <si>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</si>
  <si>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</si>
  <si>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</si>
  <si>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</si>
  <si>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</si>
  <si>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</si>
  <si>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</si>
  <si>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</si>
  <si>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</si>
  <si>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</si>
  <si>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</si>
  <si>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</si>
  <si>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</si>
  <si>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</si>
  <si>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</si>
  <si>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</si>
  <si>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</si>
  <si>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</si>
  <si>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</si>
  <si>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</si>
  <si>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</si>
  <si>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</si>
  <si>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</si>
  <si>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</si>
  <si>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</si>
  <si>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</si>
  <si>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</si>
  <si>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</si>
  <si>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</si>
  <si>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</si>
  <si>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</si>
  <si>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</si>
  <si>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</si>
  <si>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</si>
  <si>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</si>
  <si>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</si>
  <si>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</si>
  <si>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</si>
  <si>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</si>
  <si>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</si>
  <si>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</si>
  <si>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</si>
  <si>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</si>
  <si>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</si>
  <si>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</si>
  <si>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</si>
  <si>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</si>
  <si>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</si>
  <si>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</si>
  <si>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</si>
  <si>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</si>
  <si>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</si>
  <si>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</si>
  <si>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</si>
  <si>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</si>
  <si>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</si>
  <si>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</si>
  <si>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</si>
  <si>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</si>
  <si>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</si>
  <si>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</si>
  <si>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</si>
  <si>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</si>
  <si>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</si>
  <si>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</si>
  <si>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</si>
  <si>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</si>
  <si>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</si>
  <si>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</si>
  <si>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</si>
  <si>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</si>
  <si>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</si>
  <si>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</si>
  <si>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</si>
  <si>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</si>
  <si>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</si>
  <si>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</si>
  <si>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</si>
  <si>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</si>
  <si>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</si>
  <si>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</si>
  <si>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</si>
  <si>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</si>
  <si>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</si>
  <si>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</si>
  <si>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</si>
  <si>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</si>
  <si>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</si>
  <si>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</si>
  <si>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</si>
  <si>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</si>
  <si>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</si>
  <si>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</si>
  <si>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</si>
  <si>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</si>
  <si>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</si>
  <si>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</si>
  <si>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</si>
  <si>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</si>
  <si>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</si>
  <si>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</si>
  <si>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</si>
  <si>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</si>
  <si>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</si>
  <si>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</si>
  <si>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</si>
  <si>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</si>
  <si>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</si>
  <si>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</si>
  <si>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</si>
  <si>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</si>
  <si>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</si>
  <si>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</si>
  <si>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</si>
  <si>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</si>
  <si>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</si>
  <si>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</si>
  <si>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</si>
  <si>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</si>
  <si>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</si>
  <si>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</si>
  <si>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</si>
  <si>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</si>
  <si>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</si>
  <si>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</si>
  <si>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</si>
  <si>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</si>
  <si>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</si>
  <si>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</si>
  <si>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</si>
  <si>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</si>
  <si>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</si>
  <si>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</si>
  <si>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</si>
  <si>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</si>
  <si>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</si>
  <si>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</si>
  <si>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</si>
  <si>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</si>
  <si>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</si>
  <si>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</si>
  <si>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</si>
  <si>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</si>
  <si>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</si>
  <si>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</si>
  <si>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</si>
  <si>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</si>
  <si>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</si>
  <si>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</si>
  <si>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</si>
  <si>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</si>
  <si>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</si>
  <si>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</si>
  <si>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</si>
  <si>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</si>
  <si>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</si>
  <si>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</si>
  <si>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</si>
  <si>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</si>
  <si>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</si>
  <si>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</si>
  <si>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</si>
  <si>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</si>
  <si>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</si>
  <si>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</si>
  <si>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</si>
  <si>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</si>
  <si>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</si>
  <si>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</si>
  <si>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</si>
  <si>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</si>
  <si>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</si>
  <si>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</si>
  <si>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</si>
  <si>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</si>
  <si>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</si>
  <si>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</si>
  <si>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</si>
  <si>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</si>
  <si>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</si>
  <si>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</si>
  <si>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</si>
  <si>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</si>
  <si>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</si>
  <si>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</si>
  <si>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</si>
  <si>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</si>
  <si>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</si>
  <si>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</si>
  <si>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</si>
  <si>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</si>
  <si>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</si>
  <si>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</si>
  <si>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</si>
  <si>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</si>
  <si>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</si>
  <si>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</si>
  <si>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</si>
  <si>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</si>
  <si>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</si>
  <si>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</si>
  <si>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</si>
  <si>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</si>
  <si>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</si>
  <si>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</si>
  <si>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</si>
  <si>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</si>
  <si>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</si>
  <si>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</si>
  <si>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</si>
  <si>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</si>
  <si>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</si>
  <si>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</si>
  <si>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</si>
  <si>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</si>
  <si>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</si>
  <si>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</si>
  <si>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</si>
  <si>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</si>
  <si>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</si>
  <si>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</si>
  <si>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</si>
  <si>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</si>
  <si>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</si>
  <si>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</si>
  <si>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</si>
  <si>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</si>
  <si>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</si>
  <si>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</si>
  <si>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</si>
  <si>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</si>
  <si>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</si>
  <si>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</si>
  <si>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</si>
  <si>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</si>
  <si>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</si>
  <si>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</si>
  <si>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</si>
  <si>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</si>
  <si>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</si>
  <si>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</si>
  <si>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</si>
  <si>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</si>
  <si>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</si>
  <si>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</si>
  <si>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</si>
  <si>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</si>
  <si>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</si>
  <si>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</si>
  <si>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</si>
  <si>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</si>
  <si>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</si>
  <si>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</si>
  <si>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</si>
  <si>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</si>
  <si>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</si>
  <si>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</si>
  <si>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</si>
  <si>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</si>
  <si>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</si>
  <si>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</si>
  <si>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</si>
  <si>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</si>
  <si>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</si>
  <si>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</si>
  <si>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</si>
  <si>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</si>
  <si>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</si>
  <si>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</si>
  <si>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</si>
  <si>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</si>
  <si>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</si>
  <si>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</si>
  <si>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</si>
  <si>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</si>
  <si>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</si>
  <si>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</si>
  <si>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</si>
  <si>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</si>
  <si>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</si>
  <si>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</si>
  <si>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</si>
  <si>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</si>
  <si>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</si>
  <si>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</si>
  <si>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</si>
  <si>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</si>
  <si>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</si>
  <si>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</si>
  <si>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</si>
  <si>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</si>
  <si>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</si>
  <si>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</si>
  <si>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</si>
  <si>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</si>
  <si>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</si>
  <si>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</si>
  <si>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</si>
  <si>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</si>
  <si>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</si>
  <si>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</si>
  <si>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</si>
  <si>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</si>
  <si>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</si>
  <si>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</si>
  <si>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</si>
  <si>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</si>
  <si>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</si>
  <si>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</si>
  <si>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</si>
  <si>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</si>
  <si>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</si>
  <si>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</si>
  <si>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</si>
  <si>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</si>
  <si>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</si>
  <si>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</si>
  <si>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</si>
  <si>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</si>
  <si>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</si>
  <si>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</si>
  <si>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</si>
  <si>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</si>
  <si>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</si>
  <si>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</si>
  <si>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</si>
  <si>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</si>
  <si>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</si>
  <si>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</si>
  <si>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</si>
  <si>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</si>
  <si>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</si>
  <si>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</si>
  <si>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</si>
  <si>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</si>
  <si>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</si>
  <si>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</si>
  <si>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</si>
  <si>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</si>
  <si>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</si>
  <si>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</si>
  <si>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</si>
  <si>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</si>
  <si>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</si>
  <si>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</si>
  <si>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</si>
  <si>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</si>
  <si>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</si>
  <si>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</si>
  <si>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</si>
  <si>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</si>
  <si>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</si>
  <si>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</si>
  <si>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</si>
  <si>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</si>
  <si>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</si>
  <si>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</si>
  <si>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</si>
  <si>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</si>
  <si>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</si>
  <si>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</si>
  <si>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</si>
  <si>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</si>
  <si>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</si>
  <si>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</si>
  <si>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</si>
  <si>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</si>
  <si>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</si>
  <si>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</si>
  <si>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</si>
  <si>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</si>
  <si>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</si>
  <si>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</si>
  <si>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</si>
  <si>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</si>
  <si>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</si>
  <si>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</si>
  <si>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</si>
  <si>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</si>
  <si>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</si>
  <si>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</si>
  <si>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</si>
  <si>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</si>
  <si>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</si>
  <si>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</si>
  <si>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</si>
  <si>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</si>
  <si>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</si>
  <si>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</si>
  <si>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</si>
  <si>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</si>
  <si>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</si>
  <si>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</si>
  <si>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</si>
  <si>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</si>
  <si>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</si>
  <si>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</si>
  <si>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</si>
  <si>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</si>
  <si>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</si>
  <si>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</si>
  <si>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</si>
  <si>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</si>
  <si>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</si>
  <si>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</si>
  <si>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</si>
  <si>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</si>
  <si>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</si>
  <si>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</si>
  <si>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</si>
  <si>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</si>
  <si>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</si>
  <si>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</si>
  <si>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</si>
  <si>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</si>
  <si>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</si>
  <si>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</si>
  <si>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</si>
  <si>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</si>
  <si>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</si>
  <si>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</si>
  <si>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</si>
  <si>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</si>
  <si>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</si>
  <si>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</si>
  <si>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</si>
  <si>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</si>
  <si>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</si>
  <si>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</si>
  <si>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</si>
  <si>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</si>
  <si>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</si>
  <si>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</si>
  <si>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</si>
  <si>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</si>
  <si>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</si>
  <si>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</si>
  <si>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</si>
  <si>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</si>
  <si>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</si>
  <si>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</si>
  <si>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</si>
  <si>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</si>
  <si>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</si>
  <si>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</si>
  <si>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</si>
  <si>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</si>
  <si>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</si>
  <si>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</si>
  <si>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</si>
  <si>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</si>
  <si>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</si>
  <si>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</si>
  <si>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</si>
  <si>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</si>
  <si>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</si>
  <si>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</si>
  <si>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</si>
  <si>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</si>
  <si>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</si>
  <si>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</si>
  <si>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</si>
  <si>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</si>
  <si>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</si>
  <si>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</si>
  <si>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</si>
  <si>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</si>
  <si>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</si>
  <si>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</si>
  <si>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</si>
  <si>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</si>
  <si>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</si>
  <si>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</si>
  <si>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</si>
  <si>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</si>
  <si>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</si>
  <si>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</si>
  <si>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</si>
  <si>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</si>
  <si>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</si>
  <si>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</si>
  <si>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</si>
  <si>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</si>
  <si>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</si>
  <si>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</si>
  <si>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</si>
  <si>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</si>
  <si>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</si>
  <si>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</si>
  <si>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</si>
  <si>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</si>
  <si>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</si>
  <si>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</si>
  <si>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</si>
  <si>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</si>
  <si>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335760043</t>
  </si>
  <si>
    <t xml:space="preserve">Gil Carrera, Santiago </t>
  </si>
  <si>
    <t>335760398</t>
  </si>
  <si>
    <t>335761342</t>
  </si>
  <si>
    <t>335761259</t>
  </si>
  <si>
    <t>335761848</t>
  </si>
  <si>
    <t>ATM Nizao</t>
  </si>
  <si>
    <t>DRBR576</t>
  </si>
  <si>
    <t>Nizao</t>
  </si>
  <si>
    <t>335761965</t>
  </si>
  <si>
    <t>335762379</t>
  </si>
  <si>
    <t>335762364</t>
  </si>
  <si>
    <t>335762115</t>
  </si>
  <si>
    <t>335762571</t>
  </si>
  <si>
    <t>335762568</t>
  </si>
  <si>
    <t>335762509</t>
  </si>
  <si>
    <t>335762691</t>
  </si>
  <si>
    <t>335762629</t>
  </si>
  <si>
    <t>335762887</t>
  </si>
  <si>
    <t>335762884</t>
  </si>
  <si>
    <t>335762845</t>
  </si>
  <si>
    <t>335762818</t>
  </si>
  <si>
    <t>335762815</t>
  </si>
  <si>
    <t>335762805</t>
  </si>
  <si>
    <t>335762798</t>
  </si>
  <si>
    <t>335762766</t>
  </si>
  <si>
    <t>335763052</t>
  </si>
  <si>
    <t>335763048</t>
  </si>
  <si>
    <t>335763043</t>
  </si>
  <si>
    <t>335763041</t>
  </si>
  <si>
    <t>335763040</t>
  </si>
  <si>
    <t>335763039</t>
  </si>
  <si>
    <t>335763035</t>
  </si>
  <si>
    <t>335763000</t>
  </si>
  <si>
    <t>335762989</t>
  </si>
  <si>
    <t>335762950</t>
  </si>
  <si>
    <t>335763097</t>
  </si>
  <si>
    <t>335763096</t>
  </si>
  <si>
    <t>335763092</t>
  </si>
  <si>
    <t>335763090</t>
  </si>
  <si>
    <t>335763085</t>
  </si>
  <si>
    <t>335763073</t>
  </si>
  <si>
    <t>335763072</t>
  </si>
  <si>
    <t>14 Enero de 2021</t>
  </si>
  <si>
    <t>335763124</t>
  </si>
  <si>
    <t>335763123</t>
  </si>
  <si>
    <t>335763121</t>
  </si>
  <si>
    <t>335763114</t>
  </si>
  <si>
    <t>335763113</t>
  </si>
  <si>
    <t>335763112</t>
  </si>
  <si>
    <t>335763100</t>
  </si>
  <si>
    <t>En Servicio</t>
  </si>
  <si>
    <t>Unidad de Monitoreo</t>
  </si>
  <si>
    <t>335763373</t>
  </si>
  <si>
    <t>335763365</t>
  </si>
  <si>
    <t>335763361</t>
  </si>
  <si>
    <t>335763346</t>
  </si>
  <si>
    <t>335763344</t>
  </si>
  <si>
    <t>335763342</t>
  </si>
  <si>
    <t>335763332</t>
  </si>
  <si>
    <t>335763274</t>
  </si>
  <si>
    <t>335763263</t>
  </si>
  <si>
    <t>335763249</t>
  </si>
  <si>
    <t>335763245</t>
  </si>
  <si>
    <t>335763233</t>
  </si>
  <si>
    <t>335763185</t>
  </si>
  <si>
    <t>335763164</t>
  </si>
  <si>
    <t>ERROR DE PRINTER</t>
  </si>
  <si>
    <t>Alvarez Eusebio, Wascar Antonio</t>
  </si>
  <si>
    <t>335763343</t>
  </si>
  <si>
    <t>335763316</t>
  </si>
  <si>
    <t>335763299</t>
  </si>
  <si>
    <t>ENVIO DE CARGA</t>
  </si>
  <si>
    <t>Closed</t>
  </si>
  <si>
    <t>Doñe Ramirez, Luis Manuel</t>
  </si>
  <si>
    <t>CARGA - EXITOSA</t>
  </si>
  <si>
    <t>CARGA - FALLIDA</t>
  </si>
  <si>
    <t>335763477</t>
  </si>
  <si>
    <t>335763451</t>
  </si>
  <si>
    <t>335763447</t>
  </si>
  <si>
    <t>335763444</t>
  </si>
  <si>
    <t>335763438</t>
  </si>
  <si>
    <t>14/1/2021  6:00:00 AM</t>
  </si>
  <si>
    <t>14/1/2021  5:00:00 PM</t>
  </si>
  <si>
    <t>335763901</t>
  </si>
  <si>
    <t>335763888</t>
  </si>
  <si>
    <t>335763879</t>
  </si>
  <si>
    <t>335763842</t>
  </si>
  <si>
    <t>335763828</t>
  </si>
  <si>
    <t>335763827</t>
  </si>
  <si>
    <t>335763822</t>
  </si>
  <si>
    <t>335763821</t>
  </si>
  <si>
    <t>335763818</t>
  </si>
  <si>
    <t>335763807</t>
  </si>
  <si>
    <t>335763800</t>
  </si>
  <si>
    <t>335763769</t>
  </si>
  <si>
    <t>335763744</t>
  </si>
  <si>
    <t>335763730</t>
  </si>
  <si>
    <t>335763727</t>
  </si>
  <si>
    <t>335763626</t>
  </si>
  <si>
    <t>335763625</t>
  </si>
  <si>
    <t>335763624</t>
  </si>
  <si>
    <t>335763621</t>
  </si>
  <si>
    <t>335763619</t>
  </si>
  <si>
    <t>335763610</t>
  </si>
  <si>
    <t>335763600</t>
  </si>
  <si>
    <t>335763594</t>
  </si>
  <si>
    <t>335763592</t>
  </si>
  <si>
    <t>335763574</t>
  </si>
  <si>
    <t>335763571</t>
  </si>
  <si>
    <t>335763540</t>
  </si>
  <si>
    <t>335763535</t>
  </si>
  <si>
    <t>335763532</t>
  </si>
  <si>
    <t>335763521</t>
  </si>
  <si>
    <t>ReservaC Norte</t>
  </si>
  <si>
    <t>TECLADO</t>
  </si>
  <si>
    <t>SIN ACTIVIDAD DE RETIRO</t>
  </si>
  <si>
    <t>GAVETA DE RECHAZO LLENA</t>
  </si>
  <si>
    <t xml:space="preserve"> Cepeda, Ricardo Alberto</t>
  </si>
  <si>
    <t xml:space="preserve">Brioso Luciano, Cristino </t>
  </si>
  <si>
    <t>335763936</t>
  </si>
  <si>
    <t>335763932</t>
  </si>
  <si>
    <t>335763919</t>
  </si>
  <si>
    <t>335763917</t>
  </si>
  <si>
    <t>335763647</t>
  </si>
  <si>
    <t>335763643</t>
  </si>
  <si>
    <t>INHIBIDO - REINICIO</t>
  </si>
  <si>
    <t>REINICIO -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</si>
</sst>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0"/>
      <tableStyleElement type="headerRow" dxfId="329"/>
      <tableStyleElement type="totalRow" dxfId="328"/>
      <tableStyleElement type="firstColumn" dxfId="327"/>
      <tableStyleElement type="lastColumn" dxfId="326"/>
      <tableStyleElement type="firstRowStripe" dxfId="325"/>
      <tableStyleElement type="firstColumnStripe" dxfId="3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2"/>
  <sheetViews>
    <sheetView tabSelected="1" zoomScale="85" zoomScaleNormal="85" workbookViewId="0">
      <pane ySplit="4" topLeftCell="A92" activePane="bottomLeft" state="frozen"/>
      <selection pane="bottomLeft" activeCell="M5" sqref="M5:M112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6.42578125" style="48" bestFit="1" customWidth="1"/>
    <col min="4" max="4" width="29.28515625" style="71" customWidth="1"/>
    <col min="5" max="5" width="11.7109375" style="85" bestFit="1" customWidth="1"/>
    <col min="6" max="6" width="11.140625" style="49" customWidth="1"/>
    <col min="7" max="7" width="50.28515625" style="49" customWidth="1"/>
    <col min="8" max="11" width="5.28515625" style="49" customWidth="1"/>
    <col min="12" max="12" width="51.85546875" style="49" customWidth="1"/>
    <col min="13" max="13" width="18.7109375" style="71" customWidth="1"/>
    <col min="14" max="14" width="16.5703125" style="87" customWidth="1"/>
    <col min="15" max="15" width="33.7109375" style="87" customWidth="1"/>
    <col min="16" max="16" width="25.140625" style="75" bestFit="1" customWidth="1"/>
    <col min="17" max="17" width="51.85546875" style="67" bestFit="1" customWidth="1"/>
    <col min="18" max="16384" width="27.28515625" style="45"/>
  </cols>
  <sheetData>
    <row r="1" spans="1:17" ht="18" x14ac:dyDescent="0.25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8" x14ac:dyDescent="0.25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.75" thickBot="1" x14ac:dyDescent="0.3">
      <c r="A3" s="123" t="s">
        <v>2536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2480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09">
        <v>335756487</v>
      </c>
      <c r="C5" s="106">
        <v>44202.821018518516</v>
      </c>
      <c r="D5" s="106" t="s">
        <v>2189</v>
      </c>
      <c r="E5" s="101">
        <v>560</v>
      </c>
      <c r="F5" s="86" t="str">
        <f>VLOOKUP(E5,VIP!$A$2:$O11206,2,0)</f>
        <v>DRBR229</v>
      </c>
      <c r="G5" s="100" t="str">
        <f>VLOOKUP(E5,'LISTADO ATM'!$A$2:$B$893,2,0)</f>
        <v xml:space="preserve">ATM Junta Central Electoral </v>
      </c>
      <c r="H5" s="100" t="str">
        <f>VLOOKUP(E5,VIP!$A$2:$O16127,7,FALSE)</f>
        <v>Si</v>
      </c>
      <c r="I5" s="100" t="str">
        <f>VLOOKUP(E5,VIP!$A$2:$O8092,8,FALSE)</f>
        <v>Si</v>
      </c>
      <c r="J5" s="100" t="str">
        <f>VLOOKUP(E5,VIP!$A$2:$O8042,8,FALSE)</f>
        <v>Si</v>
      </c>
      <c r="K5" s="100" t="str">
        <f>VLOOKUP(E5,VIP!$A$2:$O11616,6,0)</f>
        <v>SI</v>
      </c>
      <c r="L5" s="111" t="s">
        <v>2228</v>
      </c>
      <c r="M5" s="107" t="s">
        <v>2473</v>
      </c>
      <c r="N5" s="107" t="s">
        <v>2486</v>
      </c>
      <c r="O5" s="105" t="s">
        <v>2484</v>
      </c>
      <c r="P5" s="108"/>
      <c r="Q5" s="110" t="s">
        <v>2228</v>
      </c>
    </row>
    <row r="6" spans="1:17" ht="18" x14ac:dyDescent="0.25">
      <c r="A6" s="86" t="str">
        <f>VLOOKUP(E6,'LISTADO ATM'!$A$2:$C$894,3,0)</f>
        <v>DISTRITO NACIONAL</v>
      </c>
      <c r="B6" s="109">
        <v>335757431</v>
      </c>
      <c r="C6" s="106">
        <v>44203.628935185188</v>
      </c>
      <c r="D6" s="106" t="s">
        <v>2189</v>
      </c>
      <c r="E6" s="101">
        <v>904</v>
      </c>
      <c r="F6" s="86" t="str">
        <f>VLOOKUP(E6,VIP!$A$2:$O11207,2,0)</f>
        <v>DRBR24B</v>
      </c>
      <c r="G6" s="100" t="str">
        <f>VLOOKUP(E6,'LISTADO ATM'!$A$2:$B$893,2,0)</f>
        <v xml:space="preserve">ATM Oficina Multicentro La Sirena Churchill </v>
      </c>
      <c r="H6" s="100" t="str">
        <f>VLOOKUP(E6,VIP!$A$2:$O16128,7,FALSE)</f>
        <v>Si</v>
      </c>
      <c r="I6" s="100" t="str">
        <f>VLOOKUP(E6,VIP!$A$2:$O8093,8,FALSE)</f>
        <v>Si</v>
      </c>
      <c r="J6" s="100" t="str">
        <f>VLOOKUP(E6,VIP!$A$2:$O8043,8,FALSE)</f>
        <v>Si</v>
      </c>
      <c r="K6" s="100" t="str">
        <f>VLOOKUP(E6,VIP!$A$2:$O11617,6,0)</f>
        <v>SI</v>
      </c>
      <c r="L6" s="111" t="s">
        <v>2228</v>
      </c>
      <c r="M6" s="107" t="s">
        <v>2473</v>
      </c>
      <c r="N6" s="107" t="s">
        <v>2486</v>
      </c>
      <c r="O6" s="105" t="s">
        <v>2484</v>
      </c>
      <c r="P6" s="108"/>
      <c r="Q6" s="110" t="s">
        <v>2228</v>
      </c>
    </row>
    <row r="7" spans="1:17" ht="18" x14ac:dyDescent="0.25">
      <c r="A7" s="86" t="str">
        <f>VLOOKUP(E7,'LISTADO ATM'!$A$2:$C$894,3,0)</f>
        <v>DISTRITO NACIONAL</v>
      </c>
      <c r="B7" s="105" t="s">
        <v>2493</v>
      </c>
      <c r="C7" s="106">
        <v>44207.516597222224</v>
      </c>
      <c r="D7" s="106" t="s">
        <v>2189</v>
      </c>
      <c r="E7" s="101">
        <v>96</v>
      </c>
      <c r="F7" s="86" t="str">
        <f>VLOOKUP(E7,VIP!$A$2:$O11255,2,0)</f>
        <v>DRBR096</v>
      </c>
      <c r="G7" s="100" t="str">
        <f>VLOOKUP(E7,'LISTADO ATM'!$A$2:$B$893,2,0)</f>
        <v>ATM S/M Caribe Av. Charles de Gaulle</v>
      </c>
      <c r="H7" s="100" t="str">
        <f>VLOOKUP(E7,VIP!$A$2:$O16176,7,FALSE)</f>
        <v>Si</v>
      </c>
      <c r="I7" s="100" t="str">
        <f>VLOOKUP(E7,VIP!$A$2:$O8141,8,FALSE)</f>
        <v>No</v>
      </c>
      <c r="J7" s="100" t="str">
        <f>VLOOKUP(E7,VIP!$A$2:$O8091,8,FALSE)</f>
        <v>No</v>
      </c>
      <c r="K7" s="100" t="str">
        <f>VLOOKUP(E7,VIP!$A$2:$O11665,6,0)</f>
        <v>NO</v>
      </c>
      <c r="L7" s="111" t="s">
        <v>2254</v>
      </c>
      <c r="M7" s="118" t="s">
        <v>2544</v>
      </c>
      <c r="N7" s="107" t="s">
        <v>2486</v>
      </c>
      <c r="O7" s="105" t="s">
        <v>2484</v>
      </c>
      <c r="P7" s="107"/>
      <c r="Q7" s="118">
        <v>44210.58803240741</v>
      </c>
    </row>
    <row r="8" spans="1:17" ht="18" x14ac:dyDescent="0.25">
      <c r="A8" s="86" t="str">
        <f>VLOOKUP(E8,'LISTADO ATM'!$A$2:$C$894,3,0)</f>
        <v>DISTRITO NACIONAL</v>
      </c>
      <c r="B8" s="105" t="s">
        <v>2495</v>
      </c>
      <c r="C8" s="106">
        <v>44207.640486111108</v>
      </c>
      <c r="D8" s="106" t="s">
        <v>2189</v>
      </c>
      <c r="E8" s="101">
        <v>939</v>
      </c>
      <c r="F8" s="86" t="str">
        <f>VLOOKUP(E8,VIP!$A$2:$O11282,2,0)</f>
        <v>DRBR939</v>
      </c>
      <c r="G8" s="100" t="str">
        <f>VLOOKUP(E8,'LISTADO ATM'!$A$2:$B$893,2,0)</f>
        <v xml:space="preserve">ATM Estación Texaco Máximo Gómez </v>
      </c>
      <c r="H8" s="100" t="str">
        <f>VLOOKUP(E8,VIP!$A$2:$O16203,7,FALSE)</f>
        <v>Si</v>
      </c>
      <c r="I8" s="100" t="str">
        <f>VLOOKUP(E8,VIP!$A$2:$O8168,8,FALSE)</f>
        <v>Si</v>
      </c>
      <c r="J8" s="100" t="str">
        <f>VLOOKUP(E8,VIP!$A$2:$O8118,8,FALSE)</f>
        <v>Si</v>
      </c>
      <c r="K8" s="100" t="str">
        <f>VLOOKUP(E8,VIP!$A$2:$O11692,6,0)</f>
        <v>NO</v>
      </c>
      <c r="L8" s="111" t="s">
        <v>2228</v>
      </c>
      <c r="M8" s="118" t="s">
        <v>2544</v>
      </c>
      <c r="N8" s="107" t="s">
        <v>2486</v>
      </c>
      <c r="O8" s="105" t="s">
        <v>2484</v>
      </c>
      <c r="P8" s="105"/>
      <c r="Q8" s="118">
        <v>44210.429872685185</v>
      </c>
    </row>
    <row r="9" spans="1:17" ht="18" x14ac:dyDescent="0.25">
      <c r="A9" s="86" t="str">
        <f>VLOOKUP(E9,'LISTADO ATM'!$A$2:$C$894,3,0)</f>
        <v>DISTRITO NACIONAL</v>
      </c>
      <c r="B9" s="105" t="s">
        <v>2497</v>
      </c>
      <c r="C9" s="106">
        <v>44208.471203703702</v>
      </c>
      <c r="D9" s="105" t="s">
        <v>2477</v>
      </c>
      <c r="E9" s="101">
        <v>823</v>
      </c>
      <c r="F9" s="86" t="str">
        <f>VLOOKUP(E9,VIP!$A$2:$O11298,2,0)</f>
        <v>DRBR823</v>
      </c>
      <c r="G9" s="100" t="str">
        <f>VLOOKUP(E9,'LISTADO ATM'!$A$2:$B$893,2,0)</f>
        <v xml:space="preserve">ATM UNP El Carril (Haina) </v>
      </c>
      <c r="H9" s="100" t="str">
        <f>VLOOKUP(E9,VIP!$A$2:$O16219,7,FALSE)</f>
        <v>Si</v>
      </c>
      <c r="I9" s="100" t="str">
        <f>VLOOKUP(E9,VIP!$A$2:$O8184,8,FALSE)</f>
        <v>Si</v>
      </c>
      <c r="J9" s="100" t="str">
        <f>VLOOKUP(E9,VIP!$A$2:$O8134,8,FALSE)</f>
        <v>Si</v>
      </c>
      <c r="K9" s="100" t="str">
        <f>VLOOKUP(E9,VIP!$A$2:$O11708,6,0)</f>
        <v>NO</v>
      </c>
      <c r="L9" s="111" t="s">
        <v>2466</v>
      </c>
      <c r="M9" s="118" t="s">
        <v>2544</v>
      </c>
      <c r="N9" s="107" t="s">
        <v>2481</v>
      </c>
      <c r="O9" s="105" t="s">
        <v>2483</v>
      </c>
      <c r="P9" s="105"/>
      <c r="Q9" s="118">
        <v>44210.406192129631</v>
      </c>
    </row>
    <row r="10" spans="1:17" ht="18" x14ac:dyDescent="0.25">
      <c r="A10" s="86" t="str">
        <f>VLOOKUP(E10,'LISTADO ATM'!$A$2:$C$894,3,0)</f>
        <v>DISTRITO NACIONAL</v>
      </c>
      <c r="B10" s="105" t="s">
        <v>2496</v>
      </c>
      <c r="C10" s="106">
        <v>44208.504965277774</v>
      </c>
      <c r="D10" s="105" t="s">
        <v>2189</v>
      </c>
      <c r="E10" s="101">
        <v>568</v>
      </c>
      <c r="F10" s="86" t="str">
        <f>VLOOKUP(E10,VIP!$A$2:$O11293,2,0)</f>
        <v>DRBR01F</v>
      </c>
      <c r="G10" s="100" t="str">
        <f>VLOOKUP(E10,'LISTADO ATM'!$A$2:$B$893,2,0)</f>
        <v xml:space="preserve">ATM Ministerio de Educación </v>
      </c>
      <c r="H10" s="100" t="str">
        <f>VLOOKUP(E10,VIP!$A$2:$O16214,7,FALSE)</f>
        <v>Si</v>
      </c>
      <c r="I10" s="100" t="str">
        <f>VLOOKUP(E10,VIP!$A$2:$O8179,8,FALSE)</f>
        <v>Si</v>
      </c>
      <c r="J10" s="100" t="str">
        <f>VLOOKUP(E10,VIP!$A$2:$O8129,8,FALSE)</f>
        <v>Si</v>
      </c>
      <c r="K10" s="100" t="str">
        <f>VLOOKUP(E10,VIP!$A$2:$O11703,6,0)</f>
        <v>NO</v>
      </c>
      <c r="L10" s="111" t="s">
        <v>2254</v>
      </c>
      <c r="M10" s="107" t="s">
        <v>2473</v>
      </c>
      <c r="N10" s="107" t="s">
        <v>2481</v>
      </c>
      <c r="O10" s="105" t="s">
        <v>2484</v>
      </c>
      <c r="P10" s="105"/>
      <c r="Q10" s="107" t="s">
        <v>2254</v>
      </c>
    </row>
    <row r="11" spans="1:17" ht="18" x14ac:dyDescent="0.25">
      <c r="A11" s="86" t="str">
        <f>VLOOKUP(E11,'LISTADO ATM'!$A$2:$C$894,3,0)</f>
        <v>NORTE</v>
      </c>
      <c r="B11" s="105" t="s">
        <v>2498</v>
      </c>
      <c r="C11" s="106">
        <v>44208.712824074071</v>
      </c>
      <c r="D11" s="105" t="s">
        <v>2477</v>
      </c>
      <c r="E11" s="101">
        <v>747</v>
      </c>
      <c r="F11" s="86" t="str">
        <f>VLOOKUP(E11,VIP!$A$2:$O11280,2,0)</f>
        <v>DRBR200</v>
      </c>
      <c r="G11" s="100" t="str">
        <f>VLOOKUP(E11,'LISTADO ATM'!$A$2:$B$893,2,0)</f>
        <v xml:space="preserve">ATM Club BR (Santiago) </v>
      </c>
      <c r="H11" s="100" t="str">
        <f>VLOOKUP(E11,VIP!$A$2:$O16201,7,FALSE)</f>
        <v>Si</v>
      </c>
      <c r="I11" s="100" t="str">
        <f>VLOOKUP(E11,VIP!$A$2:$O8166,8,FALSE)</f>
        <v>Si</v>
      </c>
      <c r="J11" s="100" t="str">
        <f>VLOOKUP(E11,VIP!$A$2:$O8116,8,FALSE)</f>
        <v>Si</v>
      </c>
      <c r="K11" s="100" t="str">
        <f>VLOOKUP(E11,VIP!$A$2:$O11690,6,0)</f>
        <v>SI</v>
      </c>
      <c r="L11" s="111" t="s">
        <v>2430</v>
      </c>
      <c r="M11" s="118" t="s">
        <v>2544</v>
      </c>
      <c r="N11" s="107" t="s">
        <v>2481</v>
      </c>
      <c r="O11" s="105" t="s">
        <v>2483</v>
      </c>
      <c r="P11" s="105"/>
      <c r="Q11" s="118">
        <v>44210.575370370374</v>
      </c>
    </row>
    <row r="12" spans="1:17" ht="18" x14ac:dyDescent="0.25">
      <c r="A12" s="86" t="str">
        <f>VLOOKUP(E12,'LISTADO ATM'!$A$2:$C$894,3,0)</f>
        <v>DISTRITO NACIONAL</v>
      </c>
      <c r="B12" s="105" t="s">
        <v>2502</v>
      </c>
      <c r="C12" s="106">
        <v>44209.334374999999</v>
      </c>
      <c r="D12" s="105" t="s">
        <v>2189</v>
      </c>
      <c r="E12" s="101">
        <v>321</v>
      </c>
      <c r="F12" s="86" t="str">
        <f>VLOOKUP(E12,VIP!$A$2:$O11278,2,0)</f>
        <v>DRBR321</v>
      </c>
      <c r="G12" s="100" t="str">
        <f>VLOOKUP(E12,'LISTADO ATM'!$A$2:$B$893,2,0)</f>
        <v xml:space="preserve">ATM Oficina Jiménez Moya I </v>
      </c>
      <c r="H12" s="100" t="str">
        <f>VLOOKUP(E12,VIP!$A$2:$O16199,7,FALSE)</f>
        <v>Si</v>
      </c>
      <c r="I12" s="100" t="str">
        <f>VLOOKUP(E12,VIP!$A$2:$O8164,8,FALSE)</f>
        <v>Si</v>
      </c>
      <c r="J12" s="100" t="str">
        <f>VLOOKUP(E12,VIP!$A$2:$O8114,8,FALSE)</f>
        <v>Si</v>
      </c>
      <c r="K12" s="100" t="str">
        <f>VLOOKUP(E12,VIP!$A$2:$O11688,6,0)</f>
        <v>NO</v>
      </c>
      <c r="L12" s="111" t="s">
        <v>2228</v>
      </c>
      <c r="M12" s="107" t="s">
        <v>2473</v>
      </c>
      <c r="N12" s="107" t="s">
        <v>2481</v>
      </c>
      <c r="O12" s="105" t="s">
        <v>2484</v>
      </c>
      <c r="P12" s="105"/>
      <c r="Q12" s="107" t="s">
        <v>2228</v>
      </c>
    </row>
    <row r="13" spans="1:17" ht="18" x14ac:dyDescent="0.25">
      <c r="A13" s="86" t="str">
        <f>VLOOKUP(E13,'LISTADO ATM'!$A$2:$C$894,3,0)</f>
        <v>DISTRITO NACIONAL</v>
      </c>
      <c r="B13" s="105" t="s">
        <v>2505</v>
      </c>
      <c r="C13" s="106">
        <v>44209.375983796293</v>
      </c>
      <c r="D13" s="105" t="s">
        <v>2189</v>
      </c>
      <c r="E13" s="101">
        <v>966</v>
      </c>
      <c r="F13" s="86" t="str">
        <f>VLOOKUP(E13,VIP!$A$2:$O11293,2,0)</f>
        <v>DRBR966</v>
      </c>
      <c r="G13" s="100" t="str">
        <f>VLOOKUP(E13,'LISTADO ATM'!$A$2:$B$893,2,0)</f>
        <v>ATM Centro Medico Real</v>
      </c>
      <c r="H13" s="100" t="str">
        <f>VLOOKUP(E13,VIP!$A$2:$O16214,7,FALSE)</f>
        <v>Si</v>
      </c>
      <c r="I13" s="100" t="str">
        <f>VLOOKUP(E13,VIP!$A$2:$O8179,8,FALSE)</f>
        <v>Si</v>
      </c>
      <c r="J13" s="100" t="str">
        <f>VLOOKUP(E13,VIP!$A$2:$O8129,8,FALSE)</f>
        <v>Si</v>
      </c>
      <c r="K13" s="100" t="str">
        <f>VLOOKUP(E13,VIP!$A$2:$O11703,6,0)</f>
        <v>NO</v>
      </c>
      <c r="L13" s="111" t="s">
        <v>2463</v>
      </c>
      <c r="M13" s="118" t="s">
        <v>2544</v>
      </c>
      <c r="N13" s="107" t="s">
        <v>2481</v>
      </c>
      <c r="O13" s="105" t="s">
        <v>2484</v>
      </c>
      <c r="P13" s="105"/>
      <c r="Q13" s="118">
        <v>44210.406192129631</v>
      </c>
    </row>
    <row r="14" spans="1:17" ht="18" x14ac:dyDescent="0.25">
      <c r="A14" s="86" t="str">
        <f>VLOOKUP(E14,'LISTADO ATM'!$A$2:$C$894,3,0)</f>
        <v>DISTRITO NACIONAL</v>
      </c>
      <c r="B14" s="105" t="s">
        <v>2504</v>
      </c>
      <c r="C14" s="106">
        <v>44209.438460648147</v>
      </c>
      <c r="D14" s="105" t="s">
        <v>2477</v>
      </c>
      <c r="E14" s="101">
        <v>812</v>
      </c>
      <c r="F14" s="86" t="str">
        <f>VLOOKUP(E14,VIP!$A$2:$O11283,2,0)</f>
        <v>DRBR812</v>
      </c>
      <c r="G14" s="100" t="str">
        <f>VLOOKUP(E14,'LISTADO ATM'!$A$2:$B$893,2,0)</f>
        <v xml:space="preserve">ATM Canasta del Pueblo </v>
      </c>
      <c r="H14" s="100" t="str">
        <f>VLOOKUP(E14,VIP!$A$2:$O16204,7,FALSE)</f>
        <v>Si</v>
      </c>
      <c r="I14" s="100" t="str">
        <f>VLOOKUP(E14,VIP!$A$2:$O8169,8,FALSE)</f>
        <v>Si</v>
      </c>
      <c r="J14" s="100" t="str">
        <f>VLOOKUP(E14,VIP!$A$2:$O8119,8,FALSE)</f>
        <v>Si</v>
      </c>
      <c r="K14" s="100" t="str">
        <f>VLOOKUP(E14,VIP!$A$2:$O11693,6,0)</f>
        <v>NO</v>
      </c>
      <c r="L14" s="111" t="s">
        <v>2430</v>
      </c>
      <c r="M14" s="118" t="s">
        <v>2544</v>
      </c>
      <c r="N14" s="107" t="s">
        <v>2481</v>
      </c>
      <c r="O14" s="105" t="s">
        <v>2483</v>
      </c>
      <c r="P14" s="105"/>
      <c r="Q14" s="118">
        <v>44210.575370370374</v>
      </c>
    </row>
    <row r="15" spans="1:17" ht="18" x14ac:dyDescent="0.25">
      <c r="A15" s="86" t="str">
        <f>VLOOKUP(E15,'LISTADO ATM'!$A$2:$C$894,3,0)</f>
        <v>DISTRITO NACIONAL</v>
      </c>
      <c r="B15" s="105" t="s">
        <v>2503</v>
      </c>
      <c r="C15" s="106">
        <v>44209.442546296297</v>
      </c>
      <c r="D15" s="105" t="s">
        <v>2189</v>
      </c>
      <c r="E15" s="101">
        <v>515</v>
      </c>
      <c r="F15" s="86" t="str">
        <f>VLOOKUP(E15,VIP!$A$2:$O11277,2,0)</f>
        <v>DRBR515</v>
      </c>
      <c r="G15" s="100" t="str">
        <f>VLOOKUP(E15,'LISTADO ATM'!$A$2:$B$893,2,0)</f>
        <v xml:space="preserve">ATM Oficina Agora Mall I </v>
      </c>
      <c r="H15" s="100" t="str">
        <f>VLOOKUP(E15,VIP!$A$2:$O16198,7,FALSE)</f>
        <v>Si</v>
      </c>
      <c r="I15" s="100" t="str">
        <f>VLOOKUP(E15,VIP!$A$2:$O8163,8,FALSE)</f>
        <v>Si</v>
      </c>
      <c r="J15" s="100" t="str">
        <f>VLOOKUP(E15,VIP!$A$2:$O8113,8,FALSE)</f>
        <v>Si</v>
      </c>
      <c r="K15" s="100" t="str">
        <f>VLOOKUP(E15,VIP!$A$2:$O11687,6,0)</f>
        <v>SI</v>
      </c>
      <c r="L15" s="111" t="s">
        <v>2463</v>
      </c>
      <c r="M15" s="118" t="s">
        <v>2544</v>
      </c>
      <c r="N15" s="107" t="s">
        <v>2481</v>
      </c>
      <c r="O15" s="105" t="s">
        <v>2484</v>
      </c>
      <c r="P15" s="105"/>
      <c r="Q15" s="118">
        <v>44210.593680555554</v>
      </c>
    </row>
    <row r="16" spans="1:17" ht="18" x14ac:dyDescent="0.25">
      <c r="A16" s="86" t="str">
        <f>VLOOKUP(E16,'LISTADO ATM'!$A$2:$C$894,3,0)</f>
        <v>DISTRITO NACIONAL</v>
      </c>
      <c r="B16" s="105" t="s">
        <v>2508</v>
      </c>
      <c r="C16" s="106">
        <v>44209.475821759261</v>
      </c>
      <c r="D16" s="105" t="s">
        <v>2189</v>
      </c>
      <c r="E16" s="101">
        <v>672</v>
      </c>
      <c r="F16" s="86" t="str">
        <f>VLOOKUP(E16,VIP!$A$2:$O11302,2,0)</f>
        <v>DRBR672</v>
      </c>
      <c r="G16" s="100" t="str">
        <f>VLOOKUP(E16,'LISTADO ATM'!$A$2:$B$893,2,0)</f>
        <v>ATM Destacamento Policía Nacional La Victoria</v>
      </c>
      <c r="H16" s="100" t="str">
        <f>VLOOKUP(E16,VIP!$A$2:$O16223,7,FALSE)</f>
        <v>Si</v>
      </c>
      <c r="I16" s="100" t="str">
        <f>VLOOKUP(E16,VIP!$A$2:$O8188,8,FALSE)</f>
        <v>Si</v>
      </c>
      <c r="J16" s="100" t="str">
        <f>VLOOKUP(E16,VIP!$A$2:$O8138,8,FALSE)</f>
        <v>Si</v>
      </c>
      <c r="K16" s="100" t="str">
        <f>VLOOKUP(E16,VIP!$A$2:$O11712,6,0)</f>
        <v>SI</v>
      </c>
      <c r="L16" s="111" t="s">
        <v>2254</v>
      </c>
      <c r="M16" s="118" t="s">
        <v>2544</v>
      </c>
      <c r="N16" s="107" t="s">
        <v>2481</v>
      </c>
      <c r="O16" s="105" t="s">
        <v>2484</v>
      </c>
      <c r="P16" s="105"/>
      <c r="Q16" s="118">
        <v>44210.440729166665</v>
      </c>
    </row>
    <row r="17" spans="1:17" ht="18" x14ac:dyDescent="0.25">
      <c r="A17" s="86" t="str">
        <f>VLOOKUP(E17,'LISTADO ATM'!$A$2:$C$894,3,0)</f>
        <v>DISTRITO NACIONAL</v>
      </c>
      <c r="B17" s="105" t="s">
        <v>2507</v>
      </c>
      <c r="C17" s="106">
        <v>44209.500289351854</v>
      </c>
      <c r="D17" s="105" t="s">
        <v>2189</v>
      </c>
      <c r="E17" s="101">
        <v>169</v>
      </c>
      <c r="F17" s="86" t="str">
        <f>VLOOKUP(E17,VIP!$A$2:$O11298,2,0)</f>
        <v>DRBR169</v>
      </c>
      <c r="G17" s="100" t="str">
        <f>VLOOKUP(E17,'LISTADO ATM'!$A$2:$B$893,2,0)</f>
        <v xml:space="preserve">ATM Oficina Caonabo </v>
      </c>
      <c r="H17" s="100" t="str">
        <f>VLOOKUP(E17,VIP!$A$2:$O16219,7,FALSE)</f>
        <v>Si</v>
      </c>
      <c r="I17" s="100" t="str">
        <f>VLOOKUP(E17,VIP!$A$2:$O8184,8,FALSE)</f>
        <v>Si</v>
      </c>
      <c r="J17" s="100" t="str">
        <f>VLOOKUP(E17,VIP!$A$2:$O8134,8,FALSE)</f>
        <v>Si</v>
      </c>
      <c r="K17" s="100" t="str">
        <f>VLOOKUP(E17,VIP!$A$2:$O11708,6,0)</f>
        <v>NO</v>
      </c>
      <c r="L17" s="111" t="s">
        <v>2228</v>
      </c>
      <c r="M17" s="118" t="s">
        <v>2544</v>
      </c>
      <c r="N17" s="107" t="s">
        <v>2481</v>
      </c>
      <c r="O17" s="105" t="s">
        <v>2484</v>
      </c>
      <c r="P17" s="105"/>
      <c r="Q17" s="118">
        <v>44210.573564814818</v>
      </c>
    </row>
    <row r="18" spans="1:17" ht="18" x14ac:dyDescent="0.25">
      <c r="A18" s="86" t="str">
        <f>VLOOKUP(E18,'LISTADO ATM'!$A$2:$C$894,3,0)</f>
        <v>DISTRITO NACIONAL</v>
      </c>
      <c r="B18" s="105" t="s">
        <v>2506</v>
      </c>
      <c r="C18" s="106">
        <v>44209.501550925925</v>
      </c>
      <c r="D18" s="105" t="s">
        <v>2477</v>
      </c>
      <c r="E18" s="101">
        <v>24</v>
      </c>
      <c r="F18" s="86" t="str">
        <f>VLOOKUP(E18,VIP!$A$2:$O11297,2,0)</f>
        <v>DRBR024</v>
      </c>
      <c r="G18" s="100" t="str">
        <f>VLOOKUP(E18,'LISTADO ATM'!$A$2:$B$893,2,0)</f>
        <v xml:space="preserve">ATM Oficina Eusebio Manzueta </v>
      </c>
      <c r="H18" s="100" t="str">
        <f>VLOOKUP(E18,VIP!$A$2:$O16218,7,FALSE)</f>
        <v>No</v>
      </c>
      <c r="I18" s="100" t="str">
        <f>VLOOKUP(E18,VIP!$A$2:$O8183,8,FALSE)</f>
        <v>No</v>
      </c>
      <c r="J18" s="100" t="str">
        <f>VLOOKUP(E18,VIP!$A$2:$O8133,8,FALSE)</f>
        <v>No</v>
      </c>
      <c r="K18" s="100" t="str">
        <f>VLOOKUP(E18,VIP!$A$2:$O11707,6,0)</f>
        <v>NO</v>
      </c>
      <c r="L18" s="111" t="s">
        <v>2430</v>
      </c>
      <c r="M18" s="118" t="s">
        <v>2544</v>
      </c>
      <c r="N18" s="107" t="s">
        <v>2481</v>
      </c>
      <c r="O18" s="105" t="s">
        <v>2483</v>
      </c>
      <c r="P18" s="105"/>
      <c r="Q18" s="118">
        <v>44210.406192129631</v>
      </c>
    </row>
    <row r="19" spans="1:17" ht="18" x14ac:dyDescent="0.25">
      <c r="A19" s="86" t="str">
        <f>VLOOKUP(E19,'LISTADO ATM'!$A$2:$C$894,3,0)</f>
        <v>DISTRITO NACIONAL</v>
      </c>
      <c r="B19" s="105" t="s">
        <v>2510</v>
      </c>
      <c r="C19" s="106">
        <v>44209.527731481481</v>
      </c>
      <c r="D19" s="105" t="s">
        <v>2477</v>
      </c>
      <c r="E19" s="101">
        <v>312</v>
      </c>
      <c r="F19" s="86" t="str">
        <f>VLOOKUP(E19,VIP!$A$2:$O11301,2,0)</f>
        <v>DRBR312</v>
      </c>
      <c r="G19" s="100" t="str">
        <f>VLOOKUP(E19,'LISTADO ATM'!$A$2:$B$893,2,0)</f>
        <v xml:space="preserve">ATM Oficina Tiradentes II (Naco) </v>
      </c>
      <c r="H19" s="100" t="str">
        <f>VLOOKUP(E19,VIP!$A$2:$O16222,7,FALSE)</f>
        <v>Si</v>
      </c>
      <c r="I19" s="100" t="str">
        <f>VLOOKUP(E19,VIP!$A$2:$O8187,8,FALSE)</f>
        <v>Si</v>
      </c>
      <c r="J19" s="100" t="str">
        <f>VLOOKUP(E19,VIP!$A$2:$O8137,8,FALSE)</f>
        <v>Si</v>
      </c>
      <c r="K19" s="100" t="str">
        <f>VLOOKUP(E19,VIP!$A$2:$O11711,6,0)</f>
        <v>NO</v>
      </c>
      <c r="L19" s="111" t="s">
        <v>2430</v>
      </c>
      <c r="M19" s="118" t="s">
        <v>2544</v>
      </c>
      <c r="N19" s="107" t="s">
        <v>2481</v>
      </c>
      <c r="O19" s="105" t="s">
        <v>2483</v>
      </c>
      <c r="P19" s="105"/>
      <c r="Q19" s="118">
        <v>44210.575370370374</v>
      </c>
    </row>
    <row r="20" spans="1:17" ht="18" x14ac:dyDescent="0.25">
      <c r="A20" s="86" t="str">
        <f>VLOOKUP(E20,'LISTADO ATM'!$A$2:$C$894,3,0)</f>
        <v>DISTRITO NACIONAL</v>
      </c>
      <c r="B20" s="105" t="s">
        <v>2509</v>
      </c>
      <c r="C20" s="106">
        <v>44209.563807870371</v>
      </c>
      <c r="D20" s="105" t="s">
        <v>2189</v>
      </c>
      <c r="E20" s="101">
        <v>437</v>
      </c>
      <c r="F20" s="86" t="str">
        <f>VLOOKUP(E20,VIP!$A$2:$O11300,2,0)</f>
        <v>DRBR437</v>
      </c>
      <c r="G20" s="100" t="str">
        <f>VLOOKUP(E20,'LISTADO ATM'!$A$2:$B$893,2,0)</f>
        <v xml:space="preserve">ATM Autobanco Torre III </v>
      </c>
      <c r="H20" s="100" t="str">
        <f>VLOOKUP(E20,VIP!$A$2:$O16221,7,FALSE)</f>
        <v>Si</v>
      </c>
      <c r="I20" s="100" t="str">
        <f>VLOOKUP(E20,VIP!$A$2:$O8186,8,FALSE)</f>
        <v>Si</v>
      </c>
      <c r="J20" s="100" t="str">
        <f>VLOOKUP(E20,VIP!$A$2:$O8136,8,FALSE)</f>
        <v>Si</v>
      </c>
      <c r="K20" s="100" t="str">
        <f>VLOOKUP(E20,VIP!$A$2:$O11710,6,0)</f>
        <v>SI</v>
      </c>
      <c r="L20" s="111" t="s">
        <v>2228</v>
      </c>
      <c r="M20" s="118" t="s">
        <v>2544</v>
      </c>
      <c r="N20" s="107" t="s">
        <v>2481</v>
      </c>
      <c r="O20" s="105" t="s">
        <v>2484</v>
      </c>
      <c r="P20" s="105"/>
      <c r="Q20" s="118">
        <v>44210.561736111114</v>
      </c>
    </row>
    <row r="21" spans="1:17" ht="18" x14ac:dyDescent="0.25">
      <c r="A21" s="86" t="str">
        <f>VLOOKUP(E21,'LISTADO ATM'!$A$2:$C$894,3,0)</f>
        <v>DISTRITO NACIONAL</v>
      </c>
      <c r="B21" s="105" t="s">
        <v>2518</v>
      </c>
      <c r="C21" s="106">
        <v>44209.601423611108</v>
      </c>
      <c r="D21" s="105" t="s">
        <v>2189</v>
      </c>
      <c r="E21" s="101">
        <v>280</v>
      </c>
      <c r="F21" s="86" t="str">
        <f>VLOOKUP(E21,VIP!$A$2:$O11308,2,0)</f>
        <v>DRBR752</v>
      </c>
      <c r="G21" s="100" t="str">
        <f>VLOOKUP(E21,'LISTADO ATM'!$A$2:$B$893,2,0)</f>
        <v xml:space="preserve">ATM Cooperativa BR </v>
      </c>
      <c r="H21" s="100" t="str">
        <f>VLOOKUP(E21,VIP!$A$2:$O16229,7,FALSE)</f>
        <v>Si</v>
      </c>
      <c r="I21" s="100" t="str">
        <f>VLOOKUP(E21,VIP!$A$2:$O8194,8,FALSE)</f>
        <v>Si</v>
      </c>
      <c r="J21" s="100" t="str">
        <f>VLOOKUP(E21,VIP!$A$2:$O8144,8,FALSE)</f>
        <v>Si</v>
      </c>
      <c r="K21" s="100" t="str">
        <f>VLOOKUP(E21,VIP!$A$2:$O11718,6,0)</f>
        <v>NO</v>
      </c>
      <c r="L21" s="111" t="s">
        <v>2228</v>
      </c>
      <c r="M21" s="107" t="s">
        <v>2473</v>
      </c>
      <c r="N21" s="107" t="s">
        <v>2481</v>
      </c>
      <c r="O21" s="105" t="s">
        <v>2484</v>
      </c>
      <c r="P21" s="105"/>
      <c r="Q21" s="110" t="s">
        <v>2228</v>
      </c>
    </row>
    <row r="22" spans="1:17" ht="18" x14ac:dyDescent="0.25">
      <c r="A22" s="86" t="str">
        <f>VLOOKUP(E22,'LISTADO ATM'!$A$2:$C$894,3,0)</f>
        <v>DISTRITO NACIONAL</v>
      </c>
      <c r="B22" s="105" t="s">
        <v>2517</v>
      </c>
      <c r="C22" s="106">
        <v>44209.605879629627</v>
      </c>
      <c r="D22" s="105" t="s">
        <v>2189</v>
      </c>
      <c r="E22" s="101">
        <v>915</v>
      </c>
      <c r="F22" s="86" t="str">
        <f>VLOOKUP(E22,VIP!$A$2:$O11307,2,0)</f>
        <v>DRBR24F</v>
      </c>
      <c r="G22" s="100" t="str">
        <f>VLOOKUP(E22,'LISTADO ATM'!$A$2:$B$893,2,0)</f>
        <v xml:space="preserve">ATM Multicentro La Sirena Aut. Duarte </v>
      </c>
      <c r="H22" s="100" t="str">
        <f>VLOOKUP(E22,VIP!$A$2:$O16228,7,FALSE)</f>
        <v>Si</v>
      </c>
      <c r="I22" s="100" t="str">
        <f>VLOOKUP(E22,VIP!$A$2:$O8193,8,FALSE)</f>
        <v>Si</v>
      </c>
      <c r="J22" s="100" t="str">
        <f>VLOOKUP(E22,VIP!$A$2:$O8143,8,FALSE)</f>
        <v>Si</v>
      </c>
      <c r="K22" s="100" t="str">
        <f>VLOOKUP(E22,VIP!$A$2:$O11717,6,0)</f>
        <v>SI</v>
      </c>
      <c r="L22" s="111" t="s">
        <v>2228</v>
      </c>
      <c r="M22" s="118" t="s">
        <v>2544</v>
      </c>
      <c r="N22" s="107" t="s">
        <v>2566</v>
      </c>
      <c r="O22" s="105" t="s">
        <v>2484</v>
      </c>
      <c r="P22" s="105"/>
      <c r="Q22" s="118">
        <v>44210.53125</v>
      </c>
    </row>
    <row r="23" spans="1:17" ht="18" x14ac:dyDescent="0.25">
      <c r="A23" s="86" t="str">
        <f>VLOOKUP(E23,'LISTADO ATM'!$A$2:$C$894,3,0)</f>
        <v>DISTRITO NACIONAL</v>
      </c>
      <c r="B23" s="105" t="s">
        <v>2516</v>
      </c>
      <c r="C23" s="106">
        <v>44209.607407407406</v>
      </c>
      <c r="D23" s="105" t="s">
        <v>2189</v>
      </c>
      <c r="E23" s="101">
        <v>498</v>
      </c>
      <c r="F23" s="86" t="str">
        <f>VLOOKUP(E23,VIP!$A$2:$O11306,2,0)</f>
        <v>DRBR498</v>
      </c>
      <c r="G23" s="100" t="str">
        <f>VLOOKUP(E23,'LISTADO ATM'!$A$2:$B$893,2,0)</f>
        <v xml:space="preserve">ATM Estación Sunix 27 de Febrero </v>
      </c>
      <c r="H23" s="100" t="str">
        <f>VLOOKUP(E23,VIP!$A$2:$O16227,7,FALSE)</f>
        <v>Si</v>
      </c>
      <c r="I23" s="100" t="str">
        <f>VLOOKUP(E23,VIP!$A$2:$O8192,8,FALSE)</f>
        <v>Si</v>
      </c>
      <c r="J23" s="100" t="str">
        <f>VLOOKUP(E23,VIP!$A$2:$O8142,8,FALSE)</f>
        <v>Si</v>
      </c>
      <c r="K23" s="100" t="str">
        <f>VLOOKUP(E23,VIP!$A$2:$O11716,6,0)</f>
        <v>NO</v>
      </c>
      <c r="L23" s="111" t="s">
        <v>2228</v>
      </c>
      <c r="M23" s="118" t="s">
        <v>2544</v>
      </c>
      <c r="N23" s="107" t="s">
        <v>2481</v>
      </c>
      <c r="O23" s="105" t="s">
        <v>2484</v>
      </c>
      <c r="P23" s="105"/>
      <c r="Q23" s="118">
        <v>44210.568206018521</v>
      </c>
    </row>
    <row r="24" spans="1:17" ht="18" x14ac:dyDescent="0.25">
      <c r="A24" s="86" t="str">
        <f>VLOOKUP(E24,'LISTADO ATM'!$A$2:$C$894,3,0)</f>
        <v>DISTRITO NACIONAL</v>
      </c>
      <c r="B24" s="105" t="s">
        <v>2515</v>
      </c>
      <c r="C24" s="106">
        <v>44209.609166666669</v>
      </c>
      <c r="D24" s="105" t="s">
        <v>2189</v>
      </c>
      <c r="E24" s="101">
        <v>225</v>
      </c>
      <c r="F24" s="86" t="str">
        <f>VLOOKUP(E24,VIP!$A$2:$O11305,2,0)</f>
        <v>DRBR225</v>
      </c>
      <c r="G24" s="100" t="str">
        <f>VLOOKUP(E24,'LISTADO ATM'!$A$2:$B$893,2,0)</f>
        <v xml:space="preserve">ATM S/M Nacional Arroyo Hondo </v>
      </c>
      <c r="H24" s="100" t="str">
        <f>VLOOKUP(E24,VIP!$A$2:$O16226,7,FALSE)</f>
        <v>Si</v>
      </c>
      <c r="I24" s="100" t="str">
        <f>VLOOKUP(E24,VIP!$A$2:$O8191,8,FALSE)</f>
        <v>Si</v>
      </c>
      <c r="J24" s="100" t="str">
        <f>VLOOKUP(E24,VIP!$A$2:$O8141,8,FALSE)</f>
        <v>Si</v>
      </c>
      <c r="K24" s="100" t="str">
        <f>VLOOKUP(E24,VIP!$A$2:$O11715,6,0)</f>
        <v>NO</v>
      </c>
      <c r="L24" s="111" t="s">
        <v>2228</v>
      </c>
      <c r="M24" s="118" t="s">
        <v>2544</v>
      </c>
      <c r="N24" s="107" t="s">
        <v>2481</v>
      </c>
      <c r="O24" s="105" t="s">
        <v>2484</v>
      </c>
      <c r="P24" s="105"/>
      <c r="Q24" s="118">
        <v>44210.574837962966</v>
      </c>
    </row>
    <row r="25" spans="1:17" ht="18" x14ac:dyDescent="0.25">
      <c r="A25" s="86" t="str">
        <f>VLOOKUP(E25,'LISTADO ATM'!$A$2:$C$894,3,0)</f>
        <v>DISTRITO NACIONAL</v>
      </c>
      <c r="B25" s="105" t="s">
        <v>2514</v>
      </c>
      <c r="C25" s="106">
        <v>44209.609814814816</v>
      </c>
      <c r="D25" s="105" t="s">
        <v>2189</v>
      </c>
      <c r="E25" s="101">
        <v>929</v>
      </c>
      <c r="F25" s="86" t="str">
        <f>VLOOKUP(E25,VIP!$A$2:$O11304,2,0)</f>
        <v>DRBR929</v>
      </c>
      <c r="G25" s="100" t="str">
        <f>VLOOKUP(E25,'LISTADO ATM'!$A$2:$B$893,2,0)</f>
        <v>ATM Autoservicio Nacional El Conde</v>
      </c>
      <c r="H25" s="100" t="str">
        <f>VLOOKUP(E25,VIP!$A$2:$O16225,7,FALSE)</f>
        <v>Si</v>
      </c>
      <c r="I25" s="100" t="str">
        <f>VLOOKUP(E25,VIP!$A$2:$O8190,8,FALSE)</f>
        <v>Si</v>
      </c>
      <c r="J25" s="100" t="str">
        <f>VLOOKUP(E25,VIP!$A$2:$O8140,8,FALSE)</f>
        <v>Si</v>
      </c>
      <c r="K25" s="100" t="str">
        <f>VLOOKUP(E25,VIP!$A$2:$O11714,6,0)</f>
        <v>NO</v>
      </c>
      <c r="L25" s="111" t="s">
        <v>2228</v>
      </c>
      <c r="M25" s="118" t="s">
        <v>2544</v>
      </c>
      <c r="N25" s="118" t="s">
        <v>2566</v>
      </c>
      <c r="O25" s="105" t="s">
        <v>2484</v>
      </c>
      <c r="P25" s="105"/>
      <c r="Q25" s="118">
        <v>44210.515972222223</v>
      </c>
    </row>
    <row r="26" spans="1:17" ht="18" x14ac:dyDescent="0.25">
      <c r="A26" s="86" t="str">
        <f>VLOOKUP(E26,'LISTADO ATM'!$A$2:$C$894,3,0)</f>
        <v>DISTRITO NACIONAL</v>
      </c>
      <c r="B26" s="105" t="s">
        <v>2513</v>
      </c>
      <c r="C26" s="106">
        <v>44209.623888888891</v>
      </c>
      <c r="D26" s="105" t="s">
        <v>2189</v>
      </c>
      <c r="E26" s="101">
        <v>240</v>
      </c>
      <c r="F26" s="86" t="str">
        <f>VLOOKUP(E26,VIP!$A$2:$O11302,2,0)</f>
        <v>DRBR24D</v>
      </c>
      <c r="G26" s="100" t="str">
        <f>VLOOKUP(E26,'LISTADO ATM'!$A$2:$B$893,2,0)</f>
        <v xml:space="preserve">ATM Oficina Carrefour I </v>
      </c>
      <c r="H26" s="100" t="str">
        <f>VLOOKUP(E26,VIP!$A$2:$O16223,7,FALSE)</f>
        <v>Si</v>
      </c>
      <c r="I26" s="100" t="str">
        <f>VLOOKUP(E26,VIP!$A$2:$O8188,8,FALSE)</f>
        <v>Si</v>
      </c>
      <c r="J26" s="100" t="str">
        <f>VLOOKUP(E26,VIP!$A$2:$O8138,8,FALSE)</f>
        <v>Si</v>
      </c>
      <c r="K26" s="100" t="str">
        <f>VLOOKUP(E26,VIP!$A$2:$O11712,6,0)</f>
        <v>SI</v>
      </c>
      <c r="L26" s="111" t="s">
        <v>2228</v>
      </c>
      <c r="M26" s="118" t="s">
        <v>2544</v>
      </c>
      <c r="N26" s="107" t="s">
        <v>2566</v>
      </c>
      <c r="O26" s="105" t="s">
        <v>2484</v>
      </c>
      <c r="P26" s="105"/>
      <c r="Q26" s="118">
        <v>44210.531944444447</v>
      </c>
    </row>
    <row r="27" spans="1:17" ht="18" x14ac:dyDescent="0.25">
      <c r="A27" s="86" t="str">
        <f>VLOOKUP(E27,'LISTADO ATM'!$A$2:$C$894,3,0)</f>
        <v>DISTRITO NACIONAL</v>
      </c>
      <c r="B27" s="105" t="s">
        <v>2512</v>
      </c>
      <c r="C27" s="106">
        <v>44209.639861111114</v>
      </c>
      <c r="D27" s="105" t="s">
        <v>2189</v>
      </c>
      <c r="E27" s="101">
        <v>60</v>
      </c>
      <c r="F27" s="86" t="str">
        <f>VLOOKUP(E27,VIP!$A$2:$O11300,2,0)</f>
        <v>DRBR060</v>
      </c>
      <c r="G27" s="100" t="str">
        <f>VLOOKUP(E27,'LISTADO ATM'!$A$2:$B$893,2,0)</f>
        <v xml:space="preserve">ATM Autobanco 27 de Febrero </v>
      </c>
      <c r="H27" s="100" t="str">
        <f>VLOOKUP(E27,VIP!$A$2:$O16221,7,FALSE)</f>
        <v>Si</v>
      </c>
      <c r="I27" s="100" t="str">
        <f>VLOOKUP(E27,VIP!$A$2:$O8186,8,FALSE)</f>
        <v>Si</v>
      </c>
      <c r="J27" s="100" t="str">
        <f>VLOOKUP(E27,VIP!$A$2:$O8136,8,FALSE)</f>
        <v>Si</v>
      </c>
      <c r="K27" s="100" t="str">
        <f>VLOOKUP(E27,VIP!$A$2:$O11710,6,0)</f>
        <v>NO</v>
      </c>
      <c r="L27" s="111" t="s">
        <v>2228</v>
      </c>
      <c r="M27" s="118" t="s">
        <v>2544</v>
      </c>
      <c r="N27" s="107" t="s">
        <v>2481</v>
      </c>
      <c r="O27" s="105" t="s">
        <v>2484</v>
      </c>
      <c r="P27" s="105"/>
      <c r="Q27" s="118">
        <v>44210.563518518517</v>
      </c>
    </row>
    <row r="28" spans="1:17" ht="18" x14ac:dyDescent="0.25">
      <c r="A28" s="86" t="str">
        <f>VLOOKUP(E28,'LISTADO ATM'!$A$2:$C$894,3,0)</f>
        <v>DISTRITO NACIONAL</v>
      </c>
      <c r="B28" s="105" t="s">
        <v>2511</v>
      </c>
      <c r="C28" s="106">
        <v>44209.641134259262</v>
      </c>
      <c r="D28" s="105" t="s">
        <v>2477</v>
      </c>
      <c r="E28" s="101">
        <v>887</v>
      </c>
      <c r="F28" s="86" t="str">
        <f>VLOOKUP(E28,VIP!$A$2:$O11299,2,0)</f>
        <v>DRBR887</v>
      </c>
      <c r="G28" s="100" t="str">
        <f>VLOOKUP(E28,'LISTADO ATM'!$A$2:$B$893,2,0)</f>
        <v>ATM S/M Bravo Los Proceres</v>
      </c>
      <c r="H28" s="100" t="str">
        <f>VLOOKUP(E28,VIP!$A$2:$O16220,7,FALSE)</f>
        <v>Si</v>
      </c>
      <c r="I28" s="100" t="str">
        <f>VLOOKUP(E28,VIP!$A$2:$O8185,8,FALSE)</f>
        <v>Si</v>
      </c>
      <c r="J28" s="100" t="str">
        <f>VLOOKUP(E28,VIP!$A$2:$O8135,8,FALSE)</f>
        <v>Si</v>
      </c>
      <c r="K28" s="100" t="str">
        <f>VLOOKUP(E28,VIP!$A$2:$O11709,6,0)</f>
        <v>NO</v>
      </c>
      <c r="L28" s="111" t="s">
        <v>2430</v>
      </c>
      <c r="M28" s="118" t="s">
        <v>2544</v>
      </c>
      <c r="N28" s="107" t="s">
        <v>2481</v>
      </c>
      <c r="O28" s="105" t="s">
        <v>2483</v>
      </c>
      <c r="P28" s="105"/>
      <c r="Q28" s="118">
        <v>44210.406192129631</v>
      </c>
    </row>
    <row r="29" spans="1:17" ht="18" x14ac:dyDescent="0.25">
      <c r="A29" s="86" t="str">
        <f>VLOOKUP(E29,'LISTADO ATM'!$A$2:$C$894,3,0)</f>
        <v>DISTRITO NACIONAL</v>
      </c>
      <c r="B29" s="105" t="s">
        <v>2528</v>
      </c>
      <c r="C29" s="106">
        <v>44209.676874999997</v>
      </c>
      <c r="D29" s="105" t="s">
        <v>2477</v>
      </c>
      <c r="E29" s="101">
        <v>326</v>
      </c>
      <c r="F29" s="86" t="str">
        <f>VLOOKUP(E29,VIP!$A$2:$O11305,2,0)</f>
        <v>DRBR326</v>
      </c>
      <c r="G29" s="100" t="str">
        <f>VLOOKUP(E29,'LISTADO ATM'!$A$2:$B$893,2,0)</f>
        <v>ATM Autoservicio Jiménez Moya II</v>
      </c>
      <c r="H29" s="100" t="str">
        <f>VLOOKUP(E29,VIP!$A$2:$O16226,7,FALSE)</f>
        <v>Si</v>
      </c>
      <c r="I29" s="100" t="str">
        <f>VLOOKUP(E29,VIP!$A$2:$O8191,8,FALSE)</f>
        <v>Si</v>
      </c>
      <c r="J29" s="100" t="str">
        <f>VLOOKUP(E29,VIP!$A$2:$O8141,8,FALSE)</f>
        <v>Si</v>
      </c>
      <c r="K29" s="100" t="str">
        <f>VLOOKUP(E29,VIP!$A$2:$O11715,6,0)</f>
        <v>NO</v>
      </c>
      <c r="L29" s="111" t="s">
        <v>2430</v>
      </c>
      <c r="M29" s="118" t="s">
        <v>2544</v>
      </c>
      <c r="N29" s="107" t="s">
        <v>2481</v>
      </c>
      <c r="O29" s="105" t="s">
        <v>2483</v>
      </c>
      <c r="P29" s="105"/>
      <c r="Q29" s="118">
        <v>44210.406192129631</v>
      </c>
    </row>
    <row r="30" spans="1:17" ht="18" x14ac:dyDescent="0.25">
      <c r="A30" s="86" t="str">
        <f>VLOOKUP(E30,'LISTADO ATM'!$A$2:$C$894,3,0)</f>
        <v>DISTRITO NACIONAL</v>
      </c>
      <c r="B30" s="105" t="s">
        <v>2527</v>
      </c>
      <c r="C30" s="106">
        <v>44209.701041666667</v>
      </c>
      <c r="D30" s="105" t="s">
        <v>2189</v>
      </c>
      <c r="E30" s="101">
        <v>461</v>
      </c>
      <c r="F30" s="86" t="str">
        <f>VLOOKUP(E30,VIP!$A$2:$O11303,2,0)</f>
        <v>DRBR461</v>
      </c>
      <c r="G30" s="100" t="str">
        <f>VLOOKUP(E30,'LISTADO ATM'!$A$2:$B$893,2,0)</f>
        <v xml:space="preserve">ATM Autobanco Sarasota I </v>
      </c>
      <c r="H30" s="100" t="str">
        <f>VLOOKUP(E30,VIP!$A$2:$O16224,7,FALSE)</f>
        <v>Si</v>
      </c>
      <c r="I30" s="100" t="str">
        <f>VLOOKUP(E30,VIP!$A$2:$O8189,8,FALSE)</f>
        <v>Si</v>
      </c>
      <c r="J30" s="100" t="str">
        <f>VLOOKUP(E30,VIP!$A$2:$O8139,8,FALSE)</f>
        <v>Si</v>
      </c>
      <c r="K30" s="100" t="str">
        <f>VLOOKUP(E30,VIP!$A$2:$O11713,6,0)</f>
        <v>SI</v>
      </c>
      <c r="L30" s="111" t="s">
        <v>2254</v>
      </c>
      <c r="M30" s="118" t="s">
        <v>2544</v>
      </c>
      <c r="N30" s="107" t="s">
        <v>2481</v>
      </c>
      <c r="O30" s="105" t="s">
        <v>2484</v>
      </c>
      <c r="P30" s="105"/>
      <c r="Q30" s="118">
        <v>44210.383298611108</v>
      </c>
    </row>
    <row r="31" spans="1:17" ht="18" x14ac:dyDescent="0.25">
      <c r="A31" s="86" t="str">
        <f>VLOOKUP(E31,'LISTADO ATM'!$A$2:$C$894,3,0)</f>
        <v>DISTRITO NACIONAL</v>
      </c>
      <c r="B31" s="105" t="s">
        <v>2526</v>
      </c>
      <c r="C31" s="106">
        <v>44209.708275462966</v>
      </c>
      <c r="D31" s="105" t="s">
        <v>2189</v>
      </c>
      <c r="E31" s="101">
        <v>486</v>
      </c>
      <c r="F31" s="86" t="str">
        <f>VLOOKUP(E31,VIP!$A$2:$O11302,2,0)</f>
        <v>DRBR486</v>
      </c>
      <c r="G31" s="100" t="str">
        <f>VLOOKUP(E31,'LISTADO ATM'!$A$2:$B$893,2,0)</f>
        <v xml:space="preserve">ATM Olé La Caleta </v>
      </c>
      <c r="H31" s="100" t="str">
        <f>VLOOKUP(E31,VIP!$A$2:$O16223,7,FALSE)</f>
        <v>Si</v>
      </c>
      <c r="I31" s="100" t="str">
        <f>VLOOKUP(E31,VIP!$A$2:$O8188,8,FALSE)</f>
        <v>Si</v>
      </c>
      <c r="J31" s="100" t="str">
        <f>VLOOKUP(E31,VIP!$A$2:$O8138,8,FALSE)</f>
        <v>Si</v>
      </c>
      <c r="K31" s="100" t="str">
        <f>VLOOKUP(E31,VIP!$A$2:$O11712,6,0)</f>
        <v>NO</v>
      </c>
      <c r="L31" s="111" t="s">
        <v>2228</v>
      </c>
      <c r="M31" s="118" t="s">
        <v>2544</v>
      </c>
      <c r="N31" s="107" t="s">
        <v>2481</v>
      </c>
      <c r="O31" s="105" t="s">
        <v>2484</v>
      </c>
      <c r="P31" s="105"/>
      <c r="Q31" s="118">
        <v>44210.577662037038</v>
      </c>
    </row>
    <row r="32" spans="1:17" ht="18" x14ac:dyDescent="0.25">
      <c r="A32" s="86" t="str">
        <f>VLOOKUP(E32,'LISTADO ATM'!$A$2:$C$894,3,0)</f>
        <v>NORTE</v>
      </c>
      <c r="B32" s="105" t="s">
        <v>2525</v>
      </c>
      <c r="C32" s="106">
        <v>44209.732824074075</v>
      </c>
      <c r="D32" s="105" t="s">
        <v>2190</v>
      </c>
      <c r="E32" s="101">
        <v>275</v>
      </c>
      <c r="F32" s="86" t="str">
        <f>VLOOKUP(E32,VIP!$A$2:$O11301,2,0)</f>
        <v>DRBR275</v>
      </c>
      <c r="G32" s="100" t="str">
        <f>VLOOKUP(E32,'LISTADO ATM'!$A$2:$B$893,2,0)</f>
        <v xml:space="preserve">ATM Autobanco Duarte Stgo. II </v>
      </c>
      <c r="H32" s="100" t="str">
        <f>VLOOKUP(E32,VIP!$A$2:$O16222,7,FALSE)</f>
        <v>Si</v>
      </c>
      <c r="I32" s="100" t="str">
        <f>VLOOKUP(E32,VIP!$A$2:$O8187,8,FALSE)</f>
        <v>Si</v>
      </c>
      <c r="J32" s="100" t="str">
        <f>VLOOKUP(E32,VIP!$A$2:$O8137,8,FALSE)</f>
        <v>Si</v>
      </c>
      <c r="K32" s="100" t="str">
        <f>VLOOKUP(E32,VIP!$A$2:$O11711,6,0)</f>
        <v>NO</v>
      </c>
      <c r="L32" s="111" t="s">
        <v>2228</v>
      </c>
      <c r="M32" s="107" t="s">
        <v>2473</v>
      </c>
      <c r="N32" s="107" t="s">
        <v>2481</v>
      </c>
      <c r="O32" s="105" t="s">
        <v>2482</v>
      </c>
      <c r="P32" s="105"/>
      <c r="Q32" s="110" t="s">
        <v>2228</v>
      </c>
    </row>
    <row r="33" spans="1:17" ht="18" x14ac:dyDescent="0.25">
      <c r="A33" s="86" t="str">
        <f>VLOOKUP(E33,'LISTADO ATM'!$A$2:$C$894,3,0)</f>
        <v>DISTRITO NACIONAL</v>
      </c>
      <c r="B33" s="105" t="s">
        <v>2524</v>
      </c>
      <c r="C33" s="106">
        <v>44209.73537037037</v>
      </c>
      <c r="D33" s="105" t="s">
        <v>2189</v>
      </c>
      <c r="E33" s="101">
        <v>542</v>
      </c>
      <c r="F33" s="86" t="str">
        <f>VLOOKUP(E33,VIP!$A$2:$O11298,2,0)</f>
        <v>DRBR542</v>
      </c>
      <c r="G33" s="100" t="str">
        <f>VLOOKUP(E33,'LISTADO ATM'!$A$2:$B$893,2,0)</f>
        <v>ATM S/M la Cadena Carretera Mella</v>
      </c>
      <c r="H33" s="100" t="str">
        <f>VLOOKUP(E33,VIP!$A$2:$O16219,7,FALSE)</f>
        <v>NO</v>
      </c>
      <c r="I33" s="100" t="str">
        <f>VLOOKUP(E33,VIP!$A$2:$O8184,8,FALSE)</f>
        <v>SI</v>
      </c>
      <c r="J33" s="100" t="str">
        <f>VLOOKUP(E33,VIP!$A$2:$O8134,8,FALSE)</f>
        <v>SI</v>
      </c>
      <c r="K33" s="100" t="str">
        <f>VLOOKUP(E33,VIP!$A$2:$O11708,6,0)</f>
        <v>NO</v>
      </c>
      <c r="L33" s="111" t="s">
        <v>2228</v>
      </c>
      <c r="M33" s="107" t="s">
        <v>2473</v>
      </c>
      <c r="N33" s="107" t="s">
        <v>2481</v>
      </c>
      <c r="O33" s="105" t="s">
        <v>2484</v>
      </c>
      <c r="P33" s="105"/>
      <c r="Q33" s="110" t="s">
        <v>2228</v>
      </c>
    </row>
    <row r="34" spans="1:17" ht="18" x14ac:dyDescent="0.25">
      <c r="A34" s="86" t="str">
        <f>VLOOKUP(E34,'LISTADO ATM'!$A$2:$C$894,3,0)</f>
        <v>NORTE</v>
      </c>
      <c r="B34" s="105" t="s">
        <v>2523</v>
      </c>
      <c r="C34" s="106">
        <v>44209.73846064815</v>
      </c>
      <c r="D34" s="105" t="s">
        <v>2189</v>
      </c>
      <c r="E34" s="101">
        <v>926</v>
      </c>
      <c r="F34" s="86" t="str">
        <f>VLOOKUP(E34,VIP!$A$2:$O11297,2,0)</f>
        <v>DRBR926</v>
      </c>
      <c r="G34" s="100" t="str">
        <f>VLOOKUP(E34,'LISTADO ATM'!$A$2:$B$893,2,0)</f>
        <v>ATM S/M Juan Cepin</v>
      </c>
      <c r="H34" s="100" t="str">
        <f>VLOOKUP(E34,VIP!$A$2:$O16218,7,FALSE)</f>
        <v>N/A</v>
      </c>
      <c r="I34" s="100" t="str">
        <f>VLOOKUP(E34,VIP!$A$2:$O8183,8,FALSE)</f>
        <v>N/A</v>
      </c>
      <c r="J34" s="100" t="str">
        <f>VLOOKUP(E34,VIP!$A$2:$O8133,8,FALSE)</f>
        <v>N/A</v>
      </c>
      <c r="K34" s="100" t="str">
        <f>VLOOKUP(E34,VIP!$A$2:$O11707,6,0)</f>
        <v>N/A</v>
      </c>
      <c r="L34" s="111" t="s">
        <v>2228</v>
      </c>
      <c r="M34" s="107" t="s">
        <v>2473</v>
      </c>
      <c r="N34" s="107" t="s">
        <v>2481</v>
      </c>
      <c r="O34" s="105" t="s">
        <v>2484</v>
      </c>
      <c r="P34" s="105"/>
      <c r="Q34" s="110" t="s">
        <v>2228</v>
      </c>
    </row>
    <row r="35" spans="1:17" ht="18" x14ac:dyDescent="0.25">
      <c r="A35" s="86" t="str">
        <f>VLOOKUP(E35,'LISTADO ATM'!$A$2:$C$894,3,0)</f>
        <v>DISTRITO NACIONAL</v>
      </c>
      <c r="B35" s="105" t="s">
        <v>2522</v>
      </c>
      <c r="C35" s="106">
        <v>44209.739722222221</v>
      </c>
      <c r="D35" s="105" t="s">
        <v>2189</v>
      </c>
      <c r="E35" s="101">
        <v>115</v>
      </c>
      <c r="F35" s="86" t="str">
        <f>VLOOKUP(E35,VIP!$A$2:$O11296,2,0)</f>
        <v>DRBR115</v>
      </c>
      <c r="G35" s="100" t="str">
        <f>VLOOKUP(E35,'LISTADO ATM'!$A$2:$B$893,2,0)</f>
        <v xml:space="preserve">ATM Oficina Megacentro I </v>
      </c>
      <c r="H35" s="100" t="str">
        <f>VLOOKUP(E35,VIP!$A$2:$O16217,7,FALSE)</f>
        <v>Si</v>
      </c>
      <c r="I35" s="100" t="str">
        <f>VLOOKUP(E35,VIP!$A$2:$O8182,8,FALSE)</f>
        <v>Si</v>
      </c>
      <c r="J35" s="100" t="str">
        <f>VLOOKUP(E35,VIP!$A$2:$O8132,8,FALSE)</f>
        <v>Si</v>
      </c>
      <c r="K35" s="100" t="str">
        <f>VLOOKUP(E35,VIP!$A$2:$O11706,6,0)</f>
        <v>SI</v>
      </c>
      <c r="L35" s="111" t="s">
        <v>2228</v>
      </c>
      <c r="M35" s="107" t="s">
        <v>2473</v>
      </c>
      <c r="N35" s="107" t="s">
        <v>2481</v>
      </c>
      <c r="O35" s="105" t="s">
        <v>2484</v>
      </c>
      <c r="P35" s="105"/>
      <c r="Q35" s="110" t="s">
        <v>2228</v>
      </c>
    </row>
    <row r="36" spans="1:17" ht="18" x14ac:dyDescent="0.25">
      <c r="A36" s="86" t="str">
        <f>VLOOKUP(E36,'LISTADO ATM'!$A$2:$C$894,3,0)</f>
        <v>NORTE</v>
      </c>
      <c r="B36" s="105" t="s">
        <v>2521</v>
      </c>
      <c r="C36" s="106">
        <v>44209.742118055554</v>
      </c>
      <c r="D36" s="105" t="s">
        <v>2190</v>
      </c>
      <c r="E36" s="101">
        <v>482</v>
      </c>
      <c r="F36" s="86" t="str">
        <f>VLOOKUP(E36,VIP!$A$2:$O11295,2,0)</f>
        <v>DRBR482</v>
      </c>
      <c r="G36" s="100" t="str">
        <f>VLOOKUP(E36,'LISTADO ATM'!$A$2:$B$893,2,0)</f>
        <v xml:space="preserve">ATM Centro de Caja Plaza Lama (Santiago) </v>
      </c>
      <c r="H36" s="100" t="str">
        <f>VLOOKUP(E36,VIP!$A$2:$O16216,7,FALSE)</f>
        <v>Si</v>
      </c>
      <c r="I36" s="100" t="str">
        <f>VLOOKUP(E36,VIP!$A$2:$O8181,8,FALSE)</f>
        <v>Si</v>
      </c>
      <c r="J36" s="100" t="str">
        <f>VLOOKUP(E36,VIP!$A$2:$O8131,8,FALSE)</f>
        <v>Si</v>
      </c>
      <c r="K36" s="100" t="str">
        <f>VLOOKUP(E36,VIP!$A$2:$O11705,6,0)</f>
        <v>NO</v>
      </c>
      <c r="L36" s="111" t="s">
        <v>2228</v>
      </c>
      <c r="M36" s="118" t="s">
        <v>2544</v>
      </c>
      <c r="N36" s="107" t="s">
        <v>2481</v>
      </c>
      <c r="O36" s="105" t="s">
        <v>2482</v>
      </c>
      <c r="P36" s="105"/>
      <c r="Q36" s="118">
        <v>44210.387997685182</v>
      </c>
    </row>
    <row r="37" spans="1:17" ht="18" x14ac:dyDescent="0.25">
      <c r="A37" s="86" t="str">
        <f>VLOOKUP(E37,'LISTADO ATM'!$A$2:$C$894,3,0)</f>
        <v>DISTRITO NACIONAL</v>
      </c>
      <c r="B37" s="105" t="s">
        <v>2520</v>
      </c>
      <c r="C37" s="106">
        <v>44209.745011574072</v>
      </c>
      <c r="D37" s="105" t="s">
        <v>2189</v>
      </c>
      <c r="E37" s="101">
        <v>70</v>
      </c>
      <c r="F37" s="86" t="str">
        <f>VLOOKUP(E37,VIP!$A$2:$O11293,2,0)</f>
        <v>DRBR070</v>
      </c>
      <c r="G37" s="100" t="str">
        <f>VLOOKUP(E37,'LISTADO ATM'!$A$2:$B$893,2,0)</f>
        <v xml:space="preserve">ATM Autoservicio Plaza Lama Zona Oriental </v>
      </c>
      <c r="H37" s="100" t="str">
        <f>VLOOKUP(E37,VIP!$A$2:$O16214,7,FALSE)</f>
        <v>Si</v>
      </c>
      <c r="I37" s="100" t="str">
        <f>VLOOKUP(E37,VIP!$A$2:$O8179,8,FALSE)</f>
        <v>Si</v>
      </c>
      <c r="J37" s="100" t="str">
        <f>VLOOKUP(E37,VIP!$A$2:$O8129,8,FALSE)</f>
        <v>Si</v>
      </c>
      <c r="K37" s="100" t="str">
        <f>VLOOKUP(E37,VIP!$A$2:$O11703,6,0)</f>
        <v>NO</v>
      </c>
      <c r="L37" s="111" t="s">
        <v>2228</v>
      </c>
      <c r="M37" s="107" t="s">
        <v>2473</v>
      </c>
      <c r="N37" s="107" t="s">
        <v>2481</v>
      </c>
      <c r="O37" s="105" t="s">
        <v>2484</v>
      </c>
      <c r="P37" s="105"/>
      <c r="Q37" s="110" t="s">
        <v>2228</v>
      </c>
    </row>
    <row r="38" spans="1:17" ht="18" x14ac:dyDescent="0.25">
      <c r="A38" s="86" t="str">
        <f>VLOOKUP(E38,'LISTADO ATM'!$A$2:$C$894,3,0)</f>
        <v>DISTRITO NACIONAL</v>
      </c>
      <c r="B38" s="105" t="s">
        <v>2519</v>
      </c>
      <c r="C38" s="106">
        <v>44209.756435185183</v>
      </c>
      <c r="D38" s="105" t="s">
        <v>2189</v>
      </c>
      <c r="E38" s="101">
        <v>237</v>
      </c>
      <c r="F38" s="86" t="str">
        <f>VLOOKUP(E38,VIP!$A$2:$O11292,2,0)</f>
        <v>DRBR237</v>
      </c>
      <c r="G38" s="100" t="str">
        <f>VLOOKUP(E38,'LISTADO ATM'!$A$2:$B$893,2,0)</f>
        <v xml:space="preserve">ATM UNP Plaza Vásquez </v>
      </c>
      <c r="H38" s="100" t="str">
        <f>VLOOKUP(E38,VIP!$A$2:$O16213,7,FALSE)</f>
        <v>Si</v>
      </c>
      <c r="I38" s="100" t="str">
        <f>VLOOKUP(E38,VIP!$A$2:$O8178,8,FALSE)</f>
        <v>Si</v>
      </c>
      <c r="J38" s="100" t="str">
        <f>VLOOKUP(E38,VIP!$A$2:$O8128,8,FALSE)</f>
        <v>Si</v>
      </c>
      <c r="K38" s="100" t="str">
        <f>VLOOKUP(E38,VIP!$A$2:$O11702,6,0)</f>
        <v>SI</v>
      </c>
      <c r="L38" s="111" t="s">
        <v>2254</v>
      </c>
      <c r="M38" s="118" t="s">
        <v>2544</v>
      </c>
      <c r="N38" s="107" t="s">
        <v>2481</v>
      </c>
      <c r="O38" s="105" t="s">
        <v>2484</v>
      </c>
      <c r="P38" s="105"/>
      <c r="Q38" s="118">
        <v>44210.560497685183</v>
      </c>
    </row>
    <row r="39" spans="1:17" ht="18" x14ac:dyDescent="0.25">
      <c r="A39" s="86" t="str">
        <f>VLOOKUP(E39,'LISTADO ATM'!$A$2:$C$894,3,0)</f>
        <v>DISTRITO NACIONAL</v>
      </c>
      <c r="B39" s="105" t="s">
        <v>2535</v>
      </c>
      <c r="C39" s="106">
        <v>44209.785925925928</v>
      </c>
      <c r="D39" s="105" t="s">
        <v>2189</v>
      </c>
      <c r="E39" s="101">
        <v>160</v>
      </c>
      <c r="F39" s="86" t="str">
        <f>VLOOKUP(E39,VIP!$A$2:$O11307,2,0)</f>
        <v>DRBR160</v>
      </c>
      <c r="G39" s="100" t="str">
        <f>VLOOKUP(E39,'LISTADO ATM'!$A$2:$B$893,2,0)</f>
        <v xml:space="preserve">ATM Oficina Herrera </v>
      </c>
      <c r="H39" s="100" t="str">
        <f>VLOOKUP(E39,VIP!$A$2:$O16228,7,FALSE)</f>
        <v>Si</v>
      </c>
      <c r="I39" s="100" t="str">
        <f>VLOOKUP(E39,VIP!$A$2:$O8193,8,FALSE)</f>
        <v>Si</v>
      </c>
      <c r="J39" s="100" t="str">
        <f>VLOOKUP(E39,VIP!$A$2:$O8143,8,FALSE)</f>
        <v>Si</v>
      </c>
      <c r="K39" s="100" t="str">
        <f>VLOOKUP(E39,VIP!$A$2:$O11717,6,0)</f>
        <v>NO</v>
      </c>
      <c r="L39" s="111" t="s">
        <v>2228</v>
      </c>
      <c r="M39" s="118" t="s">
        <v>2544</v>
      </c>
      <c r="N39" s="107" t="s">
        <v>2481</v>
      </c>
      <c r="O39" s="105" t="s">
        <v>2484</v>
      </c>
      <c r="P39" s="105"/>
      <c r="Q39" s="118">
        <v>44210.582094907404</v>
      </c>
    </row>
    <row r="40" spans="1:17" ht="18" x14ac:dyDescent="0.25">
      <c r="A40" s="86" t="str">
        <f>VLOOKUP(E40,'LISTADO ATM'!$A$2:$C$894,3,0)</f>
        <v>NORTE</v>
      </c>
      <c r="B40" s="105" t="s">
        <v>2534</v>
      </c>
      <c r="C40" s="106">
        <v>44209.794108796297</v>
      </c>
      <c r="D40" s="105" t="s">
        <v>2190</v>
      </c>
      <c r="E40" s="101">
        <v>854</v>
      </c>
      <c r="F40" s="86" t="str">
        <f>VLOOKUP(E40,VIP!$A$2:$O11306,2,0)</f>
        <v>DRBR854</v>
      </c>
      <c r="G40" s="100" t="str">
        <f>VLOOKUP(E40,'LISTADO ATM'!$A$2:$B$893,2,0)</f>
        <v xml:space="preserve">ATM Centro Comercial Blanco Batista </v>
      </c>
      <c r="H40" s="100" t="str">
        <f>VLOOKUP(E40,VIP!$A$2:$O16227,7,FALSE)</f>
        <v>Si</v>
      </c>
      <c r="I40" s="100" t="str">
        <f>VLOOKUP(E40,VIP!$A$2:$O8192,8,FALSE)</f>
        <v>Si</v>
      </c>
      <c r="J40" s="100" t="str">
        <f>VLOOKUP(E40,VIP!$A$2:$O8142,8,FALSE)</f>
        <v>Si</v>
      </c>
      <c r="K40" s="100" t="str">
        <f>VLOOKUP(E40,VIP!$A$2:$O11716,6,0)</f>
        <v>NO</v>
      </c>
      <c r="L40" s="111" t="s">
        <v>2228</v>
      </c>
      <c r="M40" s="118" t="s">
        <v>2544</v>
      </c>
      <c r="N40" s="107" t="s">
        <v>2481</v>
      </c>
      <c r="O40" s="105" t="s">
        <v>2482</v>
      </c>
      <c r="P40" s="105"/>
      <c r="Q40" s="118">
        <v>44210.393657407411</v>
      </c>
    </row>
    <row r="41" spans="1:17" ht="18" x14ac:dyDescent="0.25">
      <c r="A41" s="86" t="str">
        <f>VLOOKUP(E41,'LISTADO ATM'!$A$2:$C$894,3,0)</f>
        <v>DISTRITO NACIONAL</v>
      </c>
      <c r="B41" s="105" t="s">
        <v>2533</v>
      </c>
      <c r="C41" s="106">
        <v>44209.842349537037</v>
      </c>
      <c r="D41" s="105" t="s">
        <v>2189</v>
      </c>
      <c r="E41" s="101">
        <v>438</v>
      </c>
      <c r="F41" s="86" t="str">
        <f>VLOOKUP(E41,VIP!$A$2:$O11303,2,0)</f>
        <v>DRBR438</v>
      </c>
      <c r="G41" s="100" t="str">
        <f>VLOOKUP(E41,'LISTADO ATM'!$A$2:$B$893,2,0)</f>
        <v xml:space="preserve">ATM Autobanco Torre IV </v>
      </c>
      <c r="H41" s="100" t="str">
        <f>VLOOKUP(E41,VIP!$A$2:$O16224,7,FALSE)</f>
        <v>Si</v>
      </c>
      <c r="I41" s="100" t="str">
        <f>VLOOKUP(E41,VIP!$A$2:$O8189,8,FALSE)</f>
        <v>Si</v>
      </c>
      <c r="J41" s="100" t="str">
        <f>VLOOKUP(E41,VIP!$A$2:$O8139,8,FALSE)</f>
        <v>Si</v>
      </c>
      <c r="K41" s="100" t="str">
        <f>VLOOKUP(E41,VIP!$A$2:$O11713,6,0)</f>
        <v>SI</v>
      </c>
      <c r="L41" s="111" t="s">
        <v>2228</v>
      </c>
      <c r="M41" s="118" t="s">
        <v>2544</v>
      </c>
      <c r="N41" s="107" t="s">
        <v>2481</v>
      </c>
      <c r="O41" s="105" t="s">
        <v>2484</v>
      </c>
      <c r="P41" s="105"/>
      <c r="Q41" s="118">
        <v>44210.580150462964</v>
      </c>
    </row>
    <row r="42" spans="1:17" ht="18" x14ac:dyDescent="0.25">
      <c r="A42" s="86" t="str">
        <f>VLOOKUP(E42,'LISTADO ATM'!$A$2:$C$894,3,0)</f>
        <v>NORTE</v>
      </c>
      <c r="B42" s="105" t="s">
        <v>2532</v>
      </c>
      <c r="C42" s="106">
        <v>44209.875023148146</v>
      </c>
      <c r="D42" s="105" t="s">
        <v>2190</v>
      </c>
      <c r="E42" s="101">
        <v>687</v>
      </c>
      <c r="F42" s="86" t="str">
        <f>VLOOKUP(E42,VIP!$A$2:$O11302,2,0)</f>
        <v>DRBR687</v>
      </c>
      <c r="G42" s="100" t="str">
        <f>VLOOKUP(E42,'LISTADO ATM'!$A$2:$B$893,2,0)</f>
        <v>ATM Oficina Monterrico II</v>
      </c>
      <c r="H42" s="100" t="str">
        <f>VLOOKUP(E42,VIP!$A$2:$O16223,7,FALSE)</f>
        <v>NO</v>
      </c>
      <c r="I42" s="100" t="str">
        <f>VLOOKUP(E42,VIP!$A$2:$O8188,8,FALSE)</f>
        <v>NO</v>
      </c>
      <c r="J42" s="100" t="str">
        <f>VLOOKUP(E42,VIP!$A$2:$O8138,8,FALSE)</f>
        <v>NO</v>
      </c>
      <c r="K42" s="100" t="str">
        <f>VLOOKUP(E42,VIP!$A$2:$O11712,6,0)</f>
        <v>SI</v>
      </c>
      <c r="L42" s="111" t="s">
        <v>2435</v>
      </c>
      <c r="M42" s="118" t="s">
        <v>2544</v>
      </c>
      <c r="N42" s="107" t="s">
        <v>2481</v>
      </c>
      <c r="O42" s="105" t="s">
        <v>2494</v>
      </c>
      <c r="P42" s="105"/>
      <c r="Q42" s="118">
        <v>44210.406099537038</v>
      </c>
    </row>
    <row r="43" spans="1:17" ht="18" x14ac:dyDescent="0.25">
      <c r="A43" s="86" t="str">
        <f>VLOOKUP(E43,'LISTADO ATM'!$A$2:$C$894,3,0)</f>
        <v>NORTE</v>
      </c>
      <c r="B43" s="105" t="s">
        <v>2531</v>
      </c>
      <c r="C43" s="106">
        <v>44209.878877314812</v>
      </c>
      <c r="D43" s="105" t="s">
        <v>2189</v>
      </c>
      <c r="E43" s="101">
        <v>775</v>
      </c>
      <c r="F43" s="86" t="str">
        <f>VLOOKUP(E43,VIP!$A$2:$O11300,2,0)</f>
        <v>DRBR450</v>
      </c>
      <c r="G43" s="100" t="str">
        <f>VLOOKUP(E43,'LISTADO ATM'!$A$2:$B$893,2,0)</f>
        <v xml:space="preserve">ATM S/M Lilo (Montecristi) </v>
      </c>
      <c r="H43" s="100" t="str">
        <f>VLOOKUP(E43,VIP!$A$2:$O16221,7,FALSE)</f>
        <v>Si</v>
      </c>
      <c r="I43" s="100" t="str">
        <f>VLOOKUP(E43,VIP!$A$2:$O8186,8,FALSE)</f>
        <v>Si</v>
      </c>
      <c r="J43" s="100" t="str">
        <f>VLOOKUP(E43,VIP!$A$2:$O8136,8,FALSE)</f>
        <v>Si</v>
      </c>
      <c r="K43" s="100" t="str">
        <f>VLOOKUP(E43,VIP!$A$2:$O11710,6,0)</f>
        <v>NO</v>
      </c>
      <c r="L43" s="111" t="s">
        <v>2228</v>
      </c>
      <c r="M43" s="118" t="s">
        <v>2544</v>
      </c>
      <c r="N43" s="107" t="s">
        <v>2481</v>
      </c>
      <c r="O43" s="105" t="s">
        <v>2484</v>
      </c>
      <c r="P43" s="105"/>
      <c r="Q43" s="118">
        <v>44210.572129629632</v>
      </c>
    </row>
    <row r="44" spans="1:17" ht="18" x14ac:dyDescent="0.25">
      <c r="A44" s="86" t="str">
        <f>VLOOKUP(E44,'LISTADO ATM'!$A$2:$C$894,3,0)</f>
        <v>DISTRITO NACIONAL</v>
      </c>
      <c r="B44" s="105" t="s">
        <v>2530</v>
      </c>
      <c r="C44" s="106">
        <v>44209.903923611113</v>
      </c>
      <c r="D44" s="105" t="s">
        <v>2189</v>
      </c>
      <c r="E44" s="101">
        <v>896</v>
      </c>
      <c r="F44" s="86" t="str">
        <f>VLOOKUP(E44,VIP!$A$2:$O11299,2,0)</f>
        <v>DRBR896</v>
      </c>
      <c r="G44" s="100" t="str">
        <f>VLOOKUP(E44,'LISTADO ATM'!$A$2:$B$893,2,0)</f>
        <v xml:space="preserve">ATM Campamento Militar 16 de Agosto I </v>
      </c>
      <c r="H44" s="100" t="str">
        <f>VLOOKUP(E44,VIP!$A$2:$O16220,7,FALSE)</f>
        <v>Si</v>
      </c>
      <c r="I44" s="100" t="str">
        <f>VLOOKUP(E44,VIP!$A$2:$O8185,8,FALSE)</f>
        <v>Si</v>
      </c>
      <c r="J44" s="100" t="str">
        <f>VLOOKUP(E44,VIP!$A$2:$O8135,8,FALSE)</f>
        <v>Si</v>
      </c>
      <c r="K44" s="100" t="str">
        <f>VLOOKUP(E44,VIP!$A$2:$O11709,6,0)</f>
        <v>NO</v>
      </c>
      <c r="L44" s="111" t="s">
        <v>2254</v>
      </c>
      <c r="M44" s="118" t="s">
        <v>2544</v>
      </c>
      <c r="N44" s="107" t="s">
        <v>2481</v>
      </c>
      <c r="O44" s="105" t="s">
        <v>2484</v>
      </c>
      <c r="P44" s="105"/>
      <c r="Q44" s="118">
        <v>44210.586863425924</v>
      </c>
    </row>
    <row r="45" spans="1:17" ht="18" x14ac:dyDescent="0.25">
      <c r="A45" s="86" t="str">
        <f>VLOOKUP(E45,'LISTADO ATM'!$A$2:$C$894,3,0)</f>
        <v>NORTE</v>
      </c>
      <c r="B45" s="105" t="s">
        <v>2529</v>
      </c>
      <c r="C45" s="106">
        <v>44209.905138888891</v>
      </c>
      <c r="D45" s="105" t="s">
        <v>2190</v>
      </c>
      <c r="E45" s="101">
        <v>76</v>
      </c>
      <c r="F45" s="86" t="str">
        <f>VLOOKUP(E45,VIP!$A$2:$O11298,2,0)</f>
        <v>DRBR076</v>
      </c>
      <c r="G45" s="100" t="str">
        <f>VLOOKUP(E45,'LISTADO ATM'!$A$2:$B$893,2,0)</f>
        <v xml:space="preserve">ATM Casa Nelson (Puerto Plata) </v>
      </c>
      <c r="H45" s="100" t="str">
        <f>VLOOKUP(E45,VIP!$A$2:$O16219,7,FALSE)</f>
        <v>Si</v>
      </c>
      <c r="I45" s="100" t="str">
        <f>VLOOKUP(E45,VIP!$A$2:$O8184,8,FALSE)</f>
        <v>Si</v>
      </c>
      <c r="J45" s="100" t="str">
        <f>VLOOKUP(E45,VIP!$A$2:$O8134,8,FALSE)</f>
        <v>Si</v>
      </c>
      <c r="K45" s="100" t="str">
        <f>VLOOKUP(E45,VIP!$A$2:$O11708,6,0)</f>
        <v>NO</v>
      </c>
      <c r="L45" s="111" t="s">
        <v>2228</v>
      </c>
      <c r="M45" s="118" t="s">
        <v>2544</v>
      </c>
      <c r="N45" s="107" t="s">
        <v>2481</v>
      </c>
      <c r="O45" s="105" t="s">
        <v>2494</v>
      </c>
      <c r="P45" s="105"/>
      <c r="Q45" s="118">
        <v>44210.400243055556</v>
      </c>
    </row>
    <row r="46" spans="1:17" ht="18" x14ac:dyDescent="0.25">
      <c r="A46" s="86" t="str">
        <f>VLOOKUP(E46,'LISTADO ATM'!$A$2:$C$894,3,0)</f>
        <v>NORTE</v>
      </c>
      <c r="B46" s="105">
        <v>335763099</v>
      </c>
      <c r="C46" s="106">
        <v>44210.215277777781</v>
      </c>
      <c r="D46" s="105" t="s">
        <v>2189</v>
      </c>
      <c r="E46" s="101">
        <v>851</v>
      </c>
      <c r="F46" s="86" t="str">
        <f>VLOOKUP(E46,VIP!$A$2:$O11294,2,0)</f>
        <v>DRBR851</v>
      </c>
      <c r="G46" s="100" t="str">
        <f>VLOOKUP(E46,'LISTADO ATM'!$A$2:$B$893,2,0)</f>
        <v xml:space="preserve">ATM Hospital Vinicio Calventi </v>
      </c>
      <c r="H46" s="100" t="str">
        <f>VLOOKUP(E46,VIP!$A$2:$O16215,7,FALSE)</f>
        <v>Si</v>
      </c>
      <c r="I46" s="100" t="str">
        <f>VLOOKUP(E46,VIP!$A$2:$O8180,8,FALSE)</f>
        <v>Si</v>
      </c>
      <c r="J46" s="100" t="str">
        <f>VLOOKUP(E46,VIP!$A$2:$O8130,8,FALSE)</f>
        <v>Si</v>
      </c>
      <c r="K46" s="100" t="str">
        <f>VLOOKUP(E46,VIP!$A$2:$O11704,6,0)</f>
        <v>NO</v>
      </c>
      <c r="L46" s="111" t="s">
        <v>2254</v>
      </c>
      <c r="M46" s="118" t="s">
        <v>2544</v>
      </c>
      <c r="N46" s="107" t="s">
        <v>2481</v>
      </c>
      <c r="O46" s="105" t="s">
        <v>2484</v>
      </c>
      <c r="P46" s="105"/>
      <c r="Q46" s="118">
        <v>44210.404097222221</v>
      </c>
    </row>
    <row r="47" spans="1:17" ht="18" x14ac:dyDescent="0.25">
      <c r="A47" s="86" t="str">
        <f>VLOOKUP(E47,'LISTADO ATM'!$A$2:$C$894,3,0)</f>
        <v>DISTRITO NACIONAL</v>
      </c>
      <c r="B47" s="105" t="s">
        <v>2543</v>
      </c>
      <c r="C47" s="106">
        <v>44210.219872685186</v>
      </c>
      <c r="D47" s="105" t="s">
        <v>2189</v>
      </c>
      <c r="E47" s="101">
        <v>572</v>
      </c>
      <c r="F47" s="86" t="str">
        <f>VLOOKUP(E47,VIP!$A$2:$O11301,2,0)</f>
        <v>DRBR174</v>
      </c>
      <c r="G47" s="100" t="str">
        <f>VLOOKUP(E47,'LISTADO ATM'!$A$2:$B$893,2,0)</f>
        <v xml:space="preserve">ATM Olé Ovando </v>
      </c>
      <c r="H47" s="100" t="str">
        <f>VLOOKUP(E47,VIP!$A$2:$O16222,7,FALSE)</f>
        <v>Si</v>
      </c>
      <c r="I47" s="100" t="str">
        <f>VLOOKUP(E47,VIP!$A$2:$O8187,8,FALSE)</f>
        <v>Si</v>
      </c>
      <c r="J47" s="100" t="str">
        <f>VLOOKUP(E47,VIP!$A$2:$O8137,8,FALSE)</f>
        <v>Si</v>
      </c>
      <c r="K47" s="100" t="str">
        <f>VLOOKUP(E47,VIP!$A$2:$O11711,6,0)</f>
        <v>NO</v>
      </c>
      <c r="L47" s="111" t="s">
        <v>2228</v>
      </c>
      <c r="M47" s="118" t="s">
        <v>2544</v>
      </c>
      <c r="N47" s="107" t="s">
        <v>2481</v>
      </c>
      <c r="O47" s="105" t="s">
        <v>2484</v>
      </c>
      <c r="P47" s="105"/>
      <c r="Q47" s="118">
        <v>44210.399305555555</v>
      </c>
    </row>
    <row r="48" spans="1:17" ht="18" x14ac:dyDescent="0.25">
      <c r="A48" s="86" t="str">
        <f>VLOOKUP(E48,'LISTADO ATM'!$A$2:$C$894,3,0)</f>
        <v>NORTE</v>
      </c>
      <c r="B48" s="105" t="s">
        <v>2542</v>
      </c>
      <c r="C48" s="106">
        <v>44210.321099537039</v>
      </c>
      <c r="D48" s="105" t="s">
        <v>2190</v>
      </c>
      <c r="E48" s="101">
        <v>201</v>
      </c>
      <c r="F48" s="86" t="str">
        <f>VLOOKUP(E48,VIP!$A$2:$O11300,2,0)</f>
        <v>DRBR201</v>
      </c>
      <c r="G48" s="100" t="str">
        <f>VLOOKUP(E48,'LISTADO ATM'!$A$2:$B$893,2,0)</f>
        <v xml:space="preserve">ATM Oficina Mao </v>
      </c>
      <c r="H48" s="100" t="str">
        <f>VLOOKUP(E48,VIP!$A$2:$O16221,7,FALSE)</f>
        <v>Si</v>
      </c>
      <c r="I48" s="100" t="str">
        <f>VLOOKUP(E48,VIP!$A$2:$O8186,8,FALSE)</f>
        <v>Si</v>
      </c>
      <c r="J48" s="100" t="str">
        <f>VLOOKUP(E48,VIP!$A$2:$O8136,8,FALSE)</f>
        <v>Si</v>
      </c>
      <c r="K48" s="100" t="str">
        <f>VLOOKUP(E48,VIP!$A$2:$O11710,6,0)</f>
        <v>SI</v>
      </c>
      <c r="L48" s="111" t="s">
        <v>2228</v>
      </c>
      <c r="M48" s="118" t="s">
        <v>2544</v>
      </c>
      <c r="N48" s="107" t="s">
        <v>2481</v>
      </c>
      <c r="O48" s="105" t="s">
        <v>2494</v>
      </c>
      <c r="P48" s="105"/>
      <c r="Q48" s="118">
        <v>44210.400983796295</v>
      </c>
    </row>
    <row r="49" spans="1:17" ht="18" x14ac:dyDescent="0.25">
      <c r="A49" s="86" t="str">
        <f>VLOOKUP(E49,'LISTADO ATM'!$A$2:$C$894,3,0)</f>
        <v>SUR</v>
      </c>
      <c r="B49" s="105" t="s">
        <v>2541</v>
      </c>
      <c r="C49" s="106">
        <v>44210.321956018517</v>
      </c>
      <c r="D49" s="105" t="s">
        <v>2189</v>
      </c>
      <c r="E49" s="101">
        <v>131</v>
      </c>
      <c r="F49" s="86" t="str">
        <f>VLOOKUP(E49,VIP!$A$2:$O11299,2,0)</f>
        <v>DRBR131</v>
      </c>
      <c r="G49" s="100" t="str">
        <f>VLOOKUP(E49,'LISTADO ATM'!$A$2:$B$893,2,0)</f>
        <v xml:space="preserve">ATM Oficina Baní I </v>
      </c>
      <c r="H49" s="100" t="str">
        <f>VLOOKUP(E49,VIP!$A$2:$O16220,7,FALSE)</f>
        <v>Si</v>
      </c>
      <c r="I49" s="100" t="str">
        <f>VLOOKUP(E49,VIP!$A$2:$O8185,8,FALSE)</f>
        <v>Si</v>
      </c>
      <c r="J49" s="100" t="str">
        <f>VLOOKUP(E49,VIP!$A$2:$O8135,8,FALSE)</f>
        <v>Si</v>
      </c>
      <c r="K49" s="100" t="str">
        <f>VLOOKUP(E49,VIP!$A$2:$O11709,6,0)</f>
        <v>NO</v>
      </c>
      <c r="L49" s="111" t="s">
        <v>2228</v>
      </c>
      <c r="M49" s="118" t="s">
        <v>2544</v>
      </c>
      <c r="N49" s="107" t="s">
        <v>2481</v>
      </c>
      <c r="O49" s="105" t="s">
        <v>2484</v>
      </c>
      <c r="P49" s="105"/>
      <c r="Q49" s="118">
        <v>44210.581932870373</v>
      </c>
    </row>
    <row r="50" spans="1:17" ht="18" x14ac:dyDescent="0.25">
      <c r="A50" s="86" t="str">
        <f>VLOOKUP(E50,'LISTADO ATM'!$A$2:$C$894,3,0)</f>
        <v>DISTRITO NACIONAL</v>
      </c>
      <c r="B50" s="105" t="s">
        <v>2540</v>
      </c>
      <c r="C50" s="106">
        <v>44210.323553240742</v>
      </c>
      <c r="D50" s="105" t="s">
        <v>2189</v>
      </c>
      <c r="E50" s="101">
        <v>239</v>
      </c>
      <c r="F50" s="86" t="str">
        <f>VLOOKUP(E50,VIP!$A$2:$O11298,2,0)</f>
        <v>DRBR239</v>
      </c>
      <c r="G50" s="100" t="str">
        <f>VLOOKUP(E50,'LISTADO ATM'!$A$2:$B$893,2,0)</f>
        <v xml:space="preserve">ATM Autobanco Charles de Gaulle </v>
      </c>
      <c r="H50" s="100" t="str">
        <f>VLOOKUP(E50,VIP!$A$2:$O16219,7,FALSE)</f>
        <v>Si</v>
      </c>
      <c r="I50" s="100" t="str">
        <f>VLOOKUP(E50,VIP!$A$2:$O8184,8,FALSE)</f>
        <v>Si</v>
      </c>
      <c r="J50" s="100" t="str">
        <f>VLOOKUP(E50,VIP!$A$2:$O8134,8,FALSE)</f>
        <v>Si</v>
      </c>
      <c r="K50" s="100" t="str">
        <f>VLOOKUP(E50,VIP!$A$2:$O11708,6,0)</f>
        <v>SI</v>
      </c>
      <c r="L50" s="111" t="s">
        <v>2228</v>
      </c>
      <c r="M50" s="110" t="s">
        <v>2473</v>
      </c>
      <c r="N50" s="107" t="s">
        <v>2481</v>
      </c>
      <c r="O50" s="105" t="s">
        <v>2484</v>
      </c>
      <c r="P50" s="105"/>
      <c r="Q50" s="110" t="s">
        <v>2228</v>
      </c>
    </row>
    <row r="51" spans="1:17" ht="18" x14ac:dyDescent="0.25">
      <c r="A51" s="86" t="str">
        <f>VLOOKUP(E51,'LISTADO ATM'!$A$2:$C$894,3,0)</f>
        <v>NORTE</v>
      </c>
      <c r="B51" s="105" t="s">
        <v>2539</v>
      </c>
      <c r="C51" s="106">
        <v>44210.327581018515</v>
      </c>
      <c r="D51" s="105" t="s">
        <v>2190</v>
      </c>
      <c r="E51" s="101">
        <v>396</v>
      </c>
      <c r="F51" s="86" t="str">
        <f>VLOOKUP(E51,VIP!$A$2:$O11297,2,0)</f>
        <v>DRBR396</v>
      </c>
      <c r="G51" s="100" t="str">
        <f>VLOOKUP(E51,'LISTADO ATM'!$A$2:$B$893,2,0)</f>
        <v xml:space="preserve">ATM Oficina Plaza Ulloa (La Fuente) </v>
      </c>
      <c r="H51" s="100" t="str">
        <f>VLOOKUP(E51,VIP!$A$2:$O16218,7,FALSE)</f>
        <v>Si</v>
      </c>
      <c r="I51" s="100" t="str">
        <f>VLOOKUP(E51,VIP!$A$2:$O8183,8,FALSE)</f>
        <v>Si</v>
      </c>
      <c r="J51" s="100" t="str">
        <f>VLOOKUP(E51,VIP!$A$2:$O8133,8,FALSE)</f>
        <v>Si</v>
      </c>
      <c r="K51" s="100" t="str">
        <f>VLOOKUP(E51,VIP!$A$2:$O11707,6,0)</f>
        <v>NO</v>
      </c>
      <c r="L51" s="111" t="s">
        <v>2228</v>
      </c>
      <c r="M51" s="118" t="s">
        <v>2544</v>
      </c>
      <c r="N51" s="107" t="s">
        <v>2481</v>
      </c>
      <c r="O51" s="105" t="s">
        <v>2494</v>
      </c>
      <c r="P51" s="105"/>
      <c r="Q51" s="118">
        <v>44210.584131944444</v>
      </c>
    </row>
    <row r="52" spans="1:17" ht="18" x14ac:dyDescent="0.25">
      <c r="A52" s="86" t="str">
        <f>VLOOKUP(E52,'LISTADO ATM'!$A$2:$C$894,3,0)</f>
        <v>DISTRITO NACIONAL</v>
      </c>
      <c r="B52" s="105" t="s">
        <v>2538</v>
      </c>
      <c r="C52" s="106">
        <v>44210.3283912037</v>
      </c>
      <c r="D52" s="105" t="s">
        <v>2189</v>
      </c>
      <c r="E52" s="101">
        <v>640</v>
      </c>
      <c r="F52" s="86" t="str">
        <f>VLOOKUP(E52,VIP!$A$2:$O11296,2,0)</f>
        <v>DRBR640</v>
      </c>
      <c r="G52" s="100" t="str">
        <f>VLOOKUP(E52,'LISTADO ATM'!$A$2:$B$893,2,0)</f>
        <v xml:space="preserve">ATM Ministerio Obras Públicas </v>
      </c>
      <c r="H52" s="100" t="str">
        <f>VLOOKUP(E52,VIP!$A$2:$O16217,7,FALSE)</f>
        <v>Si</v>
      </c>
      <c r="I52" s="100" t="str">
        <f>VLOOKUP(E52,VIP!$A$2:$O8182,8,FALSE)</f>
        <v>Si</v>
      </c>
      <c r="J52" s="100" t="str">
        <f>VLOOKUP(E52,VIP!$A$2:$O8132,8,FALSE)</f>
        <v>Si</v>
      </c>
      <c r="K52" s="100" t="str">
        <f>VLOOKUP(E52,VIP!$A$2:$O11706,6,0)</f>
        <v>NO</v>
      </c>
      <c r="L52" s="111" t="s">
        <v>2228</v>
      </c>
      <c r="M52" s="110" t="s">
        <v>2473</v>
      </c>
      <c r="N52" s="107" t="s">
        <v>2481</v>
      </c>
      <c r="O52" s="105" t="s">
        <v>2484</v>
      </c>
      <c r="P52" s="105"/>
      <c r="Q52" s="110" t="s">
        <v>2228</v>
      </c>
    </row>
    <row r="53" spans="1:17" ht="18" x14ac:dyDescent="0.25">
      <c r="A53" s="86" t="str">
        <f>VLOOKUP(E53,'LISTADO ATM'!$A$2:$C$894,3,0)</f>
        <v>NORTE</v>
      </c>
      <c r="B53" s="105" t="s">
        <v>2537</v>
      </c>
      <c r="C53" s="106">
        <v>44210.329363425924</v>
      </c>
      <c r="D53" s="105" t="s">
        <v>2190</v>
      </c>
      <c r="E53" s="101">
        <v>154</v>
      </c>
      <c r="F53" s="86" t="str">
        <f>VLOOKUP(E53,VIP!$A$2:$O11295,2,0)</f>
        <v>DRBR154</v>
      </c>
      <c r="G53" s="100" t="str">
        <f>VLOOKUP(E53,'LISTADO ATM'!$A$2:$B$893,2,0)</f>
        <v xml:space="preserve">ATM Oficina Sánchez </v>
      </c>
      <c r="H53" s="100" t="str">
        <f>VLOOKUP(E53,VIP!$A$2:$O16216,7,FALSE)</f>
        <v>Si</v>
      </c>
      <c r="I53" s="100" t="str">
        <f>VLOOKUP(E53,VIP!$A$2:$O8181,8,FALSE)</f>
        <v>Si</v>
      </c>
      <c r="J53" s="100" t="str">
        <f>VLOOKUP(E53,VIP!$A$2:$O8131,8,FALSE)</f>
        <v>Si</v>
      </c>
      <c r="K53" s="100" t="str">
        <f>VLOOKUP(E53,VIP!$A$2:$O11705,6,0)</f>
        <v>SI</v>
      </c>
      <c r="L53" s="111" t="s">
        <v>2228</v>
      </c>
      <c r="M53" s="110" t="s">
        <v>2473</v>
      </c>
      <c r="N53" s="107" t="s">
        <v>2481</v>
      </c>
      <c r="O53" s="105" t="s">
        <v>2494</v>
      </c>
      <c r="P53" s="105"/>
      <c r="Q53" s="110" t="s">
        <v>2228</v>
      </c>
    </row>
    <row r="54" spans="1:17" ht="18" x14ac:dyDescent="0.25">
      <c r="A54" s="86" t="str">
        <f>VLOOKUP(E54,'LISTADO ATM'!$A$2:$C$894,3,0)</f>
        <v>DISTRITO NACIONAL</v>
      </c>
      <c r="B54" s="105" t="s">
        <v>2559</v>
      </c>
      <c r="C54" s="106">
        <v>44210.345868055556</v>
      </c>
      <c r="D54" s="105" t="s">
        <v>2189</v>
      </c>
      <c r="E54" s="101">
        <v>559</v>
      </c>
      <c r="F54" s="86" t="str">
        <f>VLOOKUP(E54,VIP!$A$2:$O11309,2,0)</f>
        <v>DRBR559</v>
      </c>
      <c r="G54" s="100" t="str">
        <f>VLOOKUP(E54,'LISTADO ATM'!$A$2:$B$893,2,0)</f>
        <v xml:space="preserve">ATM UNP Metro I </v>
      </c>
      <c r="H54" s="100" t="str">
        <f>VLOOKUP(E54,VIP!$A$2:$O16230,7,FALSE)</f>
        <v>Si</v>
      </c>
      <c r="I54" s="100" t="str">
        <f>VLOOKUP(E54,VIP!$A$2:$O8195,8,FALSE)</f>
        <v>Si</v>
      </c>
      <c r="J54" s="100" t="str">
        <f>VLOOKUP(E54,VIP!$A$2:$O8145,8,FALSE)</f>
        <v>Si</v>
      </c>
      <c r="K54" s="100" t="str">
        <f>VLOOKUP(E54,VIP!$A$2:$O11719,6,0)</f>
        <v>SI</v>
      </c>
      <c r="L54" s="111" t="s">
        <v>2560</v>
      </c>
      <c r="M54" s="110" t="s">
        <v>2473</v>
      </c>
      <c r="N54" s="107" t="s">
        <v>2481</v>
      </c>
      <c r="O54" s="105" t="s">
        <v>2484</v>
      </c>
      <c r="P54" s="105"/>
      <c r="Q54" s="110" t="s">
        <v>2560</v>
      </c>
    </row>
    <row r="55" spans="1:17" ht="18" x14ac:dyDescent="0.25">
      <c r="A55" s="86" t="str">
        <f>VLOOKUP(E55,'LISTADO ATM'!$A$2:$C$894,3,0)</f>
        <v>ESTE</v>
      </c>
      <c r="B55" s="105" t="s">
        <v>2558</v>
      </c>
      <c r="C55" s="106">
        <v>44210.350532407407</v>
      </c>
      <c r="D55" s="105" t="s">
        <v>2189</v>
      </c>
      <c r="E55" s="101">
        <v>114</v>
      </c>
      <c r="F55" s="86" t="str">
        <f>VLOOKUP(E55,VIP!$A$2:$O11308,2,0)</f>
        <v>DRBR114</v>
      </c>
      <c r="G55" s="100" t="str">
        <f>VLOOKUP(E55,'LISTADO ATM'!$A$2:$B$893,2,0)</f>
        <v xml:space="preserve">ATM Oficina Hato Mayor </v>
      </c>
      <c r="H55" s="100" t="str">
        <f>VLOOKUP(E55,VIP!$A$2:$O16229,7,FALSE)</f>
        <v>Si</v>
      </c>
      <c r="I55" s="100" t="str">
        <f>VLOOKUP(E55,VIP!$A$2:$O8194,8,FALSE)</f>
        <v>Si</v>
      </c>
      <c r="J55" s="100" t="str">
        <f>VLOOKUP(E55,VIP!$A$2:$O8144,8,FALSE)</f>
        <v>Si</v>
      </c>
      <c r="K55" s="100" t="str">
        <f>VLOOKUP(E55,VIP!$A$2:$O11718,6,0)</f>
        <v>NO</v>
      </c>
      <c r="L55" s="111" t="s">
        <v>2560</v>
      </c>
      <c r="M55" s="110" t="s">
        <v>2473</v>
      </c>
      <c r="N55" s="107" t="s">
        <v>2481</v>
      </c>
      <c r="O55" s="105" t="s">
        <v>2484</v>
      </c>
      <c r="P55" s="105"/>
      <c r="Q55" s="110" t="s">
        <v>2560</v>
      </c>
    </row>
    <row r="56" spans="1:17" ht="18" x14ac:dyDescent="0.25">
      <c r="A56" s="86" t="str">
        <f>VLOOKUP(E56,'LISTADO ATM'!$A$2:$C$894,3,0)</f>
        <v>NORTE</v>
      </c>
      <c r="B56" s="105" t="s">
        <v>2557</v>
      </c>
      <c r="C56" s="106">
        <v>44210.36078703704</v>
      </c>
      <c r="D56" s="105" t="s">
        <v>2189</v>
      </c>
      <c r="E56" s="101">
        <v>432</v>
      </c>
      <c r="F56" s="86" t="str">
        <f>VLOOKUP(E56,VIP!$A$2:$O11307,2,0)</f>
        <v>DRBR432</v>
      </c>
      <c r="G56" s="100" t="str">
        <f>VLOOKUP(E56,'LISTADO ATM'!$A$2:$B$893,2,0)</f>
        <v xml:space="preserve">ATM Oficina Puerto Plata II </v>
      </c>
      <c r="H56" s="100" t="str">
        <f>VLOOKUP(E56,VIP!$A$2:$O16228,7,FALSE)</f>
        <v>Si</v>
      </c>
      <c r="I56" s="100" t="str">
        <f>VLOOKUP(E56,VIP!$A$2:$O8193,8,FALSE)</f>
        <v>Si</v>
      </c>
      <c r="J56" s="100" t="str">
        <f>VLOOKUP(E56,VIP!$A$2:$O8143,8,FALSE)</f>
        <v>Si</v>
      </c>
      <c r="K56" s="100" t="str">
        <f>VLOOKUP(E56,VIP!$A$2:$O11717,6,0)</f>
        <v>SI</v>
      </c>
      <c r="L56" s="111" t="s">
        <v>2463</v>
      </c>
      <c r="M56" s="118" t="s">
        <v>2544</v>
      </c>
      <c r="N56" s="107" t="s">
        <v>2481</v>
      </c>
      <c r="O56" s="105" t="s">
        <v>2484</v>
      </c>
      <c r="P56" s="105"/>
      <c r="Q56" s="118">
        <v>44210.575370370374</v>
      </c>
    </row>
    <row r="57" spans="1:17" ht="18" x14ac:dyDescent="0.25">
      <c r="A57" s="86" t="str">
        <f>VLOOKUP(E57,'LISTADO ATM'!$A$2:$C$894,3,0)</f>
        <v>SUR</v>
      </c>
      <c r="B57" s="105" t="s">
        <v>2556</v>
      </c>
      <c r="C57" s="106">
        <v>44210.365729166668</v>
      </c>
      <c r="D57" s="105" t="s">
        <v>2189</v>
      </c>
      <c r="E57" s="101">
        <v>873</v>
      </c>
      <c r="F57" s="86" t="str">
        <f>VLOOKUP(E57,VIP!$A$2:$O11306,2,0)</f>
        <v>DRBR873</v>
      </c>
      <c r="G57" s="100" t="str">
        <f>VLOOKUP(E57,'LISTADO ATM'!$A$2:$B$893,2,0)</f>
        <v xml:space="preserve">ATM Centro de Caja San Cristóbal II </v>
      </c>
      <c r="H57" s="100" t="str">
        <f>VLOOKUP(E57,VIP!$A$2:$O16227,7,FALSE)</f>
        <v>Si</v>
      </c>
      <c r="I57" s="100" t="str">
        <f>VLOOKUP(E57,VIP!$A$2:$O8192,8,FALSE)</f>
        <v>Si</v>
      </c>
      <c r="J57" s="100" t="str">
        <f>VLOOKUP(E57,VIP!$A$2:$O8142,8,FALSE)</f>
        <v>Si</v>
      </c>
      <c r="K57" s="100" t="str">
        <f>VLOOKUP(E57,VIP!$A$2:$O11716,6,0)</f>
        <v>SI</v>
      </c>
      <c r="L57" s="111" t="s">
        <v>2228</v>
      </c>
      <c r="M57" s="110" t="s">
        <v>2473</v>
      </c>
      <c r="N57" s="107" t="s">
        <v>2481</v>
      </c>
      <c r="O57" s="105" t="s">
        <v>2484</v>
      </c>
      <c r="P57" s="105"/>
      <c r="Q57" s="110" t="s">
        <v>2228</v>
      </c>
    </row>
    <row r="58" spans="1:17" ht="18" x14ac:dyDescent="0.25">
      <c r="A58" s="86" t="str">
        <f>VLOOKUP(E58,'LISTADO ATM'!$A$2:$C$894,3,0)</f>
        <v>DISTRITO NACIONAL</v>
      </c>
      <c r="B58" s="105" t="s">
        <v>2555</v>
      </c>
      <c r="C58" s="106">
        <v>44210.367650462962</v>
      </c>
      <c r="D58" s="105" t="s">
        <v>2189</v>
      </c>
      <c r="E58" s="101">
        <v>422</v>
      </c>
      <c r="F58" s="86" t="str">
        <f>VLOOKUP(E58,VIP!$A$2:$O11305,2,0)</f>
        <v>DRBR422</v>
      </c>
      <c r="G58" s="100" t="str">
        <f>VLOOKUP(E58,'LISTADO ATM'!$A$2:$B$893,2,0)</f>
        <v xml:space="preserve">ATM Olé Manoguayabo </v>
      </c>
      <c r="H58" s="100" t="str">
        <f>VLOOKUP(E58,VIP!$A$2:$O16226,7,FALSE)</f>
        <v>Si</v>
      </c>
      <c r="I58" s="100" t="str">
        <f>VLOOKUP(E58,VIP!$A$2:$O8191,8,FALSE)</f>
        <v>Si</v>
      </c>
      <c r="J58" s="100" t="str">
        <f>VLOOKUP(E58,VIP!$A$2:$O8141,8,FALSE)</f>
        <v>Si</v>
      </c>
      <c r="K58" s="100" t="str">
        <f>VLOOKUP(E58,VIP!$A$2:$O11715,6,0)</f>
        <v>NO</v>
      </c>
      <c r="L58" s="111" t="s">
        <v>2228</v>
      </c>
      <c r="M58" s="110" t="s">
        <v>2473</v>
      </c>
      <c r="N58" s="107" t="s">
        <v>2481</v>
      </c>
      <c r="O58" s="105" t="s">
        <v>2484</v>
      </c>
      <c r="P58" s="105"/>
      <c r="Q58" s="110" t="s">
        <v>2228</v>
      </c>
    </row>
    <row r="59" spans="1:17" ht="18" x14ac:dyDescent="0.25">
      <c r="A59" s="86" t="str">
        <f>VLOOKUP(E59,'LISTADO ATM'!$A$2:$C$894,3,0)</f>
        <v>DISTRITO NACIONAL</v>
      </c>
      <c r="B59" s="105" t="s">
        <v>2554</v>
      </c>
      <c r="C59" s="106">
        <v>44210.371782407405</v>
      </c>
      <c r="D59" s="105" t="s">
        <v>2189</v>
      </c>
      <c r="E59" s="101">
        <v>231</v>
      </c>
      <c r="F59" s="86" t="str">
        <f>VLOOKUP(E59,VIP!$A$2:$O11304,2,0)</f>
        <v>DRBR231</v>
      </c>
      <c r="G59" s="100" t="str">
        <f>VLOOKUP(E59,'LISTADO ATM'!$A$2:$B$893,2,0)</f>
        <v xml:space="preserve">ATM Oficina Zona Oriental </v>
      </c>
      <c r="H59" s="100" t="str">
        <f>VLOOKUP(E59,VIP!$A$2:$O16225,7,FALSE)</f>
        <v>Si</v>
      </c>
      <c r="I59" s="100" t="str">
        <f>VLOOKUP(E59,VIP!$A$2:$O8190,8,FALSE)</f>
        <v>Si</v>
      </c>
      <c r="J59" s="100" t="str">
        <f>VLOOKUP(E59,VIP!$A$2:$O8140,8,FALSE)</f>
        <v>Si</v>
      </c>
      <c r="K59" s="100" t="str">
        <f>VLOOKUP(E59,VIP!$A$2:$O11714,6,0)</f>
        <v>SI</v>
      </c>
      <c r="L59" s="111" t="s">
        <v>2560</v>
      </c>
      <c r="M59" s="110" t="s">
        <v>2473</v>
      </c>
      <c r="N59" s="107" t="s">
        <v>2481</v>
      </c>
      <c r="O59" s="105" t="s">
        <v>2484</v>
      </c>
      <c r="P59" s="105"/>
      <c r="Q59" s="110" t="s">
        <v>2560</v>
      </c>
    </row>
    <row r="60" spans="1:17" ht="18" x14ac:dyDescent="0.25">
      <c r="A60" s="86" t="str">
        <f>VLOOKUP(E60,'LISTADO ATM'!$A$2:$C$894,3,0)</f>
        <v>DISTRITO NACIONAL</v>
      </c>
      <c r="B60" s="105" t="s">
        <v>2553</v>
      </c>
      <c r="C60" s="106">
        <v>44210.377129629633</v>
      </c>
      <c r="D60" s="105" t="s">
        <v>2189</v>
      </c>
      <c r="E60" s="101">
        <v>617</v>
      </c>
      <c r="F60" s="86" t="str">
        <f>VLOOKUP(E60,VIP!$A$2:$O11303,2,0)</f>
        <v>DRBR617</v>
      </c>
      <c r="G60" s="100" t="str">
        <f>VLOOKUP(E60,'LISTADO ATM'!$A$2:$B$893,2,0)</f>
        <v xml:space="preserve">ATM Guardia Presidencial </v>
      </c>
      <c r="H60" s="100" t="str">
        <f>VLOOKUP(E60,VIP!$A$2:$O16224,7,FALSE)</f>
        <v>Si</v>
      </c>
      <c r="I60" s="100" t="str">
        <f>VLOOKUP(E60,VIP!$A$2:$O8189,8,FALSE)</f>
        <v>Si</v>
      </c>
      <c r="J60" s="100" t="str">
        <f>VLOOKUP(E60,VIP!$A$2:$O8139,8,FALSE)</f>
        <v>Si</v>
      </c>
      <c r="K60" s="100" t="str">
        <f>VLOOKUP(E60,VIP!$A$2:$O11713,6,0)</f>
        <v>NO</v>
      </c>
      <c r="L60" s="111" t="s">
        <v>2435</v>
      </c>
      <c r="M60" s="118" t="s">
        <v>2544</v>
      </c>
      <c r="N60" s="107" t="s">
        <v>2481</v>
      </c>
      <c r="O60" s="105" t="s">
        <v>2484</v>
      </c>
      <c r="P60" s="105"/>
      <c r="Q60" s="118">
        <v>44210.439768518518</v>
      </c>
    </row>
    <row r="61" spans="1:17" ht="18" x14ac:dyDescent="0.25">
      <c r="A61" s="86" t="str">
        <f>VLOOKUP(E61,'LISTADO ATM'!$A$2:$C$894,3,0)</f>
        <v>DISTRITO NACIONAL</v>
      </c>
      <c r="B61" s="105" t="s">
        <v>2564</v>
      </c>
      <c r="C61" s="106">
        <v>44210.379675925928</v>
      </c>
      <c r="D61" s="105" t="s">
        <v>2545</v>
      </c>
      <c r="E61" s="101">
        <v>414</v>
      </c>
      <c r="F61" s="86" t="str">
        <f>VLOOKUP(E61,VIP!$A$2:$O11299,2,0)</f>
        <v>DRBR414</v>
      </c>
      <c r="G61" s="100" t="str">
        <f>VLOOKUP(E61,'LISTADO ATM'!$A$2:$B$893,2,0)</f>
        <v>ATM Villa Francisca II</v>
      </c>
      <c r="H61" s="100" t="str">
        <f>VLOOKUP(E61,VIP!$A$2:$O16220,7,FALSE)</f>
        <v>Si</v>
      </c>
      <c r="I61" s="100" t="str">
        <f>VLOOKUP(E61,VIP!$A$2:$O8185,8,FALSE)</f>
        <v>Si</v>
      </c>
      <c r="J61" s="100" t="str">
        <f>VLOOKUP(E61,VIP!$A$2:$O8135,8,FALSE)</f>
        <v>Si</v>
      </c>
      <c r="K61" s="100" t="str">
        <f>VLOOKUP(E61,VIP!$A$2:$O11709,6,0)</f>
        <v>SI</v>
      </c>
      <c r="L61" s="111" t="s">
        <v>2565</v>
      </c>
      <c r="M61" s="118" t="s">
        <v>2544</v>
      </c>
      <c r="N61" s="107" t="s">
        <v>2566</v>
      </c>
      <c r="O61" s="105" t="s">
        <v>2567</v>
      </c>
      <c r="P61" s="110" t="s">
        <v>2569</v>
      </c>
      <c r="Q61" s="108" t="s">
        <v>2565</v>
      </c>
    </row>
    <row r="62" spans="1:17" ht="18" x14ac:dyDescent="0.25">
      <c r="A62" s="86" t="str">
        <f>VLOOKUP(E62,'LISTADO ATM'!$A$2:$C$894,3,0)</f>
        <v>NORTE</v>
      </c>
      <c r="B62" s="105" t="s">
        <v>2563</v>
      </c>
      <c r="C62" s="106">
        <v>44210.382106481484</v>
      </c>
      <c r="D62" s="105" t="s">
        <v>2545</v>
      </c>
      <c r="E62" s="101">
        <v>266</v>
      </c>
      <c r="F62" s="86" t="str">
        <f>VLOOKUP(E62,VIP!$A$2:$O11298,2,0)</f>
        <v>DRBR266</v>
      </c>
      <c r="G62" s="100" t="str">
        <f>VLOOKUP(E62,'LISTADO ATM'!$A$2:$B$893,2,0)</f>
        <v xml:space="preserve">ATM Oficina Villa Francisca </v>
      </c>
      <c r="H62" s="100" t="str">
        <f>VLOOKUP(E62,VIP!$A$2:$O16219,7,FALSE)</f>
        <v>Si</v>
      </c>
      <c r="I62" s="100" t="str">
        <f>VLOOKUP(E62,VIP!$A$2:$O8184,8,FALSE)</f>
        <v>Si</v>
      </c>
      <c r="J62" s="100" t="str">
        <f>VLOOKUP(E62,VIP!$A$2:$O8134,8,FALSE)</f>
        <v>Si</v>
      </c>
      <c r="K62" s="100" t="str">
        <f>VLOOKUP(E62,VIP!$A$2:$O11708,6,0)</f>
        <v>NO</v>
      </c>
      <c r="L62" s="111" t="s">
        <v>2565</v>
      </c>
      <c r="M62" s="118" t="s">
        <v>2544</v>
      </c>
      <c r="N62" s="107" t="s">
        <v>2566</v>
      </c>
      <c r="O62" s="105" t="s">
        <v>2567</v>
      </c>
      <c r="P62" s="110" t="s">
        <v>2569</v>
      </c>
      <c r="Q62" s="108" t="s">
        <v>2565</v>
      </c>
    </row>
    <row r="63" spans="1:17" ht="18" x14ac:dyDescent="0.25">
      <c r="A63" s="86" t="str">
        <f>VLOOKUP(E63,'LISTADO ATM'!$A$2:$C$894,3,0)</f>
        <v>ESTE</v>
      </c>
      <c r="B63" s="105" t="s">
        <v>2552</v>
      </c>
      <c r="C63" s="106">
        <v>44210.38753472222</v>
      </c>
      <c r="D63" s="105" t="s">
        <v>2189</v>
      </c>
      <c r="E63" s="101">
        <v>219</v>
      </c>
      <c r="F63" s="86" t="str">
        <f>VLOOKUP(E63,VIP!$A$2:$O11302,2,0)</f>
        <v>DRBR219</v>
      </c>
      <c r="G63" s="100" t="str">
        <f>VLOOKUP(E63,'LISTADO ATM'!$A$2:$B$893,2,0)</f>
        <v xml:space="preserve">ATM Oficina La Altagracia (Higuey) </v>
      </c>
      <c r="H63" s="100" t="str">
        <f>VLOOKUP(E63,VIP!$A$2:$O16223,7,FALSE)</f>
        <v>Si</v>
      </c>
      <c r="I63" s="100" t="str">
        <f>VLOOKUP(E63,VIP!$A$2:$O8188,8,FALSE)</f>
        <v>Si</v>
      </c>
      <c r="J63" s="100" t="str">
        <f>VLOOKUP(E63,VIP!$A$2:$O8138,8,FALSE)</f>
        <v>Si</v>
      </c>
      <c r="K63" s="100" t="str">
        <f>VLOOKUP(E63,VIP!$A$2:$O11712,6,0)</f>
        <v>NO</v>
      </c>
      <c r="L63" s="111" t="s">
        <v>2228</v>
      </c>
      <c r="M63" s="118" t="s">
        <v>2544</v>
      </c>
      <c r="N63" s="107" t="s">
        <v>2481</v>
      </c>
      <c r="O63" s="105" t="s">
        <v>2484</v>
      </c>
      <c r="P63" s="105"/>
      <c r="Q63" s="118">
        <v>44210.438877314817</v>
      </c>
    </row>
    <row r="64" spans="1:17" ht="18" x14ac:dyDescent="0.25">
      <c r="A64" s="86" t="str">
        <f>VLOOKUP(E64,'LISTADO ATM'!$A$2:$C$894,3,0)</f>
        <v>DISTRITO NACIONAL</v>
      </c>
      <c r="B64" s="105" t="s">
        <v>2551</v>
      </c>
      <c r="C64" s="106">
        <v>44210.389062499999</v>
      </c>
      <c r="D64" s="105" t="s">
        <v>2477</v>
      </c>
      <c r="E64" s="101">
        <v>407</v>
      </c>
      <c r="F64" s="86" t="str">
        <f>VLOOKUP(E64,VIP!$A$2:$O11301,2,0)</f>
        <v>DRBR407</v>
      </c>
      <c r="G64" s="100" t="str">
        <f>VLOOKUP(E64,'LISTADO ATM'!$A$2:$B$893,2,0)</f>
        <v xml:space="preserve">ATM Multicentro La Sirena Villa Mella </v>
      </c>
      <c r="H64" s="100" t="str">
        <f>VLOOKUP(E64,VIP!$A$2:$O16222,7,FALSE)</f>
        <v>Si</v>
      </c>
      <c r="I64" s="100" t="str">
        <f>VLOOKUP(E64,VIP!$A$2:$O8187,8,FALSE)</f>
        <v>Si</v>
      </c>
      <c r="J64" s="100" t="str">
        <f>VLOOKUP(E64,VIP!$A$2:$O8137,8,FALSE)</f>
        <v>Si</v>
      </c>
      <c r="K64" s="100" t="str">
        <f>VLOOKUP(E64,VIP!$A$2:$O11711,6,0)</f>
        <v>NO</v>
      </c>
      <c r="L64" s="111" t="s">
        <v>2430</v>
      </c>
      <c r="M64" s="110" t="s">
        <v>2473</v>
      </c>
      <c r="N64" s="107" t="s">
        <v>2481</v>
      </c>
      <c r="O64" s="105" t="s">
        <v>2483</v>
      </c>
      <c r="P64" s="105"/>
      <c r="Q64" s="110" t="s">
        <v>2430</v>
      </c>
    </row>
    <row r="65" spans="1:17" ht="18" x14ac:dyDescent="0.25">
      <c r="A65" s="86" t="str">
        <f>VLOOKUP(E65,'LISTADO ATM'!$A$2:$C$894,3,0)</f>
        <v>NORTE</v>
      </c>
      <c r="B65" s="105" t="s">
        <v>2562</v>
      </c>
      <c r="C65" s="106">
        <v>44210.389490740738</v>
      </c>
      <c r="D65" s="105" t="s">
        <v>2545</v>
      </c>
      <c r="E65" s="101">
        <v>538</v>
      </c>
      <c r="F65" s="86" t="str">
        <f>VLOOKUP(E65,VIP!$A$2:$O11297,2,0)</f>
        <v>DRBR538</v>
      </c>
      <c r="G65" s="100" t="str">
        <f>VLOOKUP(E65,'LISTADO ATM'!$A$2:$B$893,2,0)</f>
        <v>ATM  Autoservicio San Fco. Macorís</v>
      </c>
      <c r="H65" s="100" t="str">
        <f>VLOOKUP(E65,VIP!$A$2:$O16218,7,FALSE)</f>
        <v>Si</v>
      </c>
      <c r="I65" s="100" t="str">
        <f>VLOOKUP(E65,VIP!$A$2:$O8183,8,FALSE)</f>
        <v>Si</v>
      </c>
      <c r="J65" s="100" t="str">
        <f>VLOOKUP(E65,VIP!$A$2:$O8133,8,FALSE)</f>
        <v>Si</v>
      </c>
      <c r="K65" s="100" t="str">
        <f>VLOOKUP(E65,VIP!$A$2:$O11707,6,0)</f>
        <v>NO</v>
      </c>
      <c r="L65" s="111" t="s">
        <v>2565</v>
      </c>
      <c r="M65" s="118" t="s">
        <v>2544</v>
      </c>
      <c r="N65" s="107" t="s">
        <v>2566</v>
      </c>
      <c r="O65" s="105" t="s">
        <v>2567</v>
      </c>
      <c r="P65" s="108" t="s">
        <v>2568</v>
      </c>
      <c r="Q65" s="108" t="s">
        <v>2565</v>
      </c>
    </row>
    <row r="66" spans="1:17" ht="18" x14ac:dyDescent="0.25">
      <c r="A66" s="86" t="str">
        <f>VLOOKUP(E66,'LISTADO ATM'!$A$2:$C$894,3,0)</f>
        <v>NORTE</v>
      </c>
      <c r="B66" s="105" t="s">
        <v>2550</v>
      </c>
      <c r="C66" s="106">
        <v>44210.389664351853</v>
      </c>
      <c r="D66" s="105" t="s">
        <v>2545</v>
      </c>
      <c r="E66" s="101">
        <v>157</v>
      </c>
      <c r="F66" s="86" t="str">
        <f>VLOOKUP(E66,VIP!$A$2:$O11300,2,0)</f>
        <v>DRBR157</v>
      </c>
      <c r="G66" s="100" t="str">
        <f>VLOOKUP(E66,'LISTADO ATM'!$A$2:$B$893,2,0)</f>
        <v xml:space="preserve">ATM Oficina Samaná </v>
      </c>
      <c r="H66" s="100" t="str">
        <f>VLOOKUP(E66,VIP!$A$2:$O16221,7,FALSE)</f>
        <v>Si</v>
      </c>
      <c r="I66" s="100" t="str">
        <f>VLOOKUP(E66,VIP!$A$2:$O8186,8,FALSE)</f>
        <v>Si</v>
      </c>
      <c r="J66" s="100" t="str">
        <f>VLOOKUP(E66,VIP!$A$2:$O8136,8,FALSE)</f>
        <v>Si</v>
      </c>
      <c r="K66" s="100" t="str">
        <f>VLOOKUP(E66,VIP!$A$2:$O11710,6,0)</f>
        <v>SI</v>
      </c>
      <c r="L66" s="111" t="s">
        <v>2430</v>
      </c>
      <c r="M66" s="118" t="s">
        <v>2544</v>
      </c>
      <c r="N66" s="107" t="s">
        <v>2481</v>
      </c>
      <c r="O66" s="105" t="s">
        <v>2561</v>
      </c>
      <c r="P66" s="105"/>
      <c r="Q66" s="118">
        <v>44210.406192129631</v>
      </c>
    </row>
    <row r="67" spans="1:17" ht="18" x14ac:dyDescent="0.25">
      <c r="A67" s="86" t="str">
        <f>VLOOKUP(E67,'LISTADO ATM'!$A$2:$C$894,3,0)</f>
        <v>DISTRITO NACIONAL</v>
      </c>
      <c r="B67" s="105" t="s">
        <v>2549</v>
      </c>
      <c r="C67" s="106">
        <v>44210.390243055554</v>
      </c>
      <c r="D67" s="105" t="s">
        <v>2477</v>
      </c>
      <c r="E67" s="101">
        <v>900</v>
      </c>
      <c r="F67" s="86" t="str">
        <f>VLOOKUP(E67,VIP!$A$2:$O11299,2,0)</f>
        <v>DRBR900</v>
      </c>
      <c r="G67" s="100" t="str">
        <f>VLOOKUP(E67,'LISTADO ATM'!$A$2:$B$893,2,0)</f>
        <v xml:space="preserve">ATM UNP Merca Santo Domingo </v>
      </c>
      <c r="H67" s="100" t="str">
        <f>VLOOKUP(E67,VIP!$A$2:$O16220,7,FALSE)</f>
        <v>Si</v>
      </c>
      <c r="I67" s="100" t="str">
        <f>VLOOKUP(E67,VIP!$A$2:$O8185,8,FALSE)</f>
        <v>Si</v>
      </c>
      <c r="J67" s="100" t="str">
        <f>VLOOKUP(E67,VIP!$A$2:$O8135,8,FALSE)</f>
        <v>Si</v>
      </c>
      <c r="K67" s="100" t="str">
        <f>VLOOKUP(E67,VIP!$A$2:$O11709,6,0)</f>
        <v>NO</v>
      </c>
      <c r="L67" s="111" t="s">
        <v>2430</v>
      </c>
      <c r="M67" s="118" t="s">
        <v>2544</v>
      </c>
      <c r="N67" s="107" t="s">
        <v>2481</v>
      </c>
      <c r="O67" s="105" t="s">
        <v>2483</v>
      </c>
      <c r="P67" s="105"/>
      <c r="Q67" s="118">
        <v>44210.575370370374</v>
      </c>
    </row>
    <row r="68" spans="1:17" ht="18" x14ac:dyDescent="0.25">
      <c r="A68" s="86" t="str">
        <f>VLOOKUP(E68,'LISTADO ATM'!$A$2:$C$894,3,0)</f>
        <v>DISTRITO NACIONAL</v>
      </c>
      <c r="B68" s="105" t="s">
        <v>2548</v>
      </c>
      <c r="C68" s="106">
        <v>44210.396157407406</v>
      </c>
      <c r="D68" s="105" t="s">
        <v>2477</v>
      </c>
      <c r="E68" s="101">
        <v>493</v>
      </c>
      <c r="F68" s="86" t="str">
        <f>VLOOKUP(E68,VIP!$A$2:$O11298,2,0)</f>
        <v>DRBR493</v>
      </c>
      <c r="G68" s="100" t="str">
        <f>VLOOKUP(E68,'LISTADO ATM'!$A$2:$B$893,2,0)</f>
        <v xml:space="preserve">ATM Oficina Haina Occidental II </v>
      </c>
      <c r="H68" s="100" t="str">
        <f>VLOOKUP(E68,VIP!$A$2:$O16219,7,FALSE)</f>
        <v>Si</v>
      </c>
      <c r="I68" s="100" t="str">
        <f>VLOOKUP(E68,VIP!$A$2:$O8184,8,FALSE)</f>
        <v>Si</v>
      </c>
      <c r="J68" s="100" t="str">
        <f>VLOOKUP(E68,VIP!$A$2:$O8134,8,FALSE)</f>
        <v>Si</v>
      </c>
      <c r="K68" s="100" t="str">
        <f>VLOOKUP(E68,VIP!$A$2:$O11708,6,0)</f>
        <v>NO</v>
      </c>
      <c r="L68" s="111" t="s">
        <v>2430</v>
      </c>
      <c r="M68" s="110" t="s">
        <v>2473</v>
      </c>
      <c r="N68" s="107" t="s">
        <v>2481</v>
      </c>
      <c r="O68" s="105" t="s">
        <v>2483</v>
      </c>
      <c r="P68" s="105"/>
      <c r="Q68" s="110" t="s">
        <v>2430</v>
      </c>
    </row>
    <row r="69" spans="1:17" ht="18" x14ac:dyDescent="0.25">
      <c r="A69" s="86" t="str">
        <f>VLOOKUP(E69,'LISTADO ATM'!$A$2:$C$894,3,0)</f>
        <v>DISTRITO NACIONAL</v>
      </c>
      <c r="B69" s="105" t="s">
        <v>2547</v>
      </c>
      <c r="C69" s="106">
        <v>44210.397615740738</v>
      </c>
      <c r="D69" s="105" t="s">
        <v>2477</v>
      </c>
      <c r="E69" s="101">
        <v>564</v>
      </c>
      <c r="F69" s="86" t="str">
        <f>VLOOKUP(E69,VIP!$A$2:$O11297,2,0)</f>
        <v>DRBR168</v>
      </c>
      <c r="G69" s="100" t="str">
        <f>VLOOKUP(E69,'LISTADO ATM'!$A$2:$B$893,2,0)</f>
        <v xml:space="preserve">ATM Ministerio de Agricultura </v>
      </c>
      <c r="H69" s="100" t="str">
        <f>VLOOKUP(E69,VIP!$A$2:$O16218,7,FALSE)</f>
        <v>Si</v>
      </c>
      <c r="I69" s="100" t="str">
        <f>VLOOKUP(E69,VIP!$A$2:$O8183,8,FALSE)</f>
        <v>Si</v>
      </c>
      <c r="J69" s="100" t="str">
        <f>VLOOKUP(E69,VIP!$A$2:$O8133,8,FALSE)</f>
        <v>Si</v>
      </c>
      <c r="K69" s="100" t="str">
        <f>VLOOKUP(E69,VIP!$A$2:$O11707,6,0)</f>
        <v>NO</v>
      </c>
      <c r="L69" s="111" t="s">
        <v>2430</v>
      </c>
      <c r="M69" s="118" t="s">
        <v>2544</v>
      </c>
      <c r="N69" s="107" t="s">
        <v>2481</v>
      </c>
      <c r="O69" s="105" t="s">
        <v>2483</v>
      </c>
      <c r="P69" s="105"/>
      <c r="Q69" s="118">
        <v>44210.406192129631</v>
      </c>
    </row>
    <row r="70" spans="1:17" ht="18" x14ac:dyDescent="0.25">
      <c r="A70" s="86" t="str">
        <f>VLOOKUP(E70,'LISTADO ATM'!$A$2:$C$894,3,0)</f>
        <v>DISTRITO NACIONAL</v>
      </c>
      <c r="B70" s="105" t="s">
        <v>2546</v>
      </c>
      <c r="C70" s="106">
        <v>44210.399560185186</v>
      </c>
      <c r="D70" s="105" t="s">
        <v>2477</v>
      </c>
      <c r="E70" s="101">
        <v>607</v>
      </c>
      <c r="F70" s="86" t="str">
        <f>VLOOKUP(E70,VIP!$A$2:$O11296,2,0)</f>
        <v>DRBR607</v>
      </c>
      <c r="G70" s="100" t="str">
        <f>VLOOKUP(E70,'LISTADO ATM'!$A$2:$B$893,2,0)</f>
        <v xml:space="preserve">ATM ONAPI </v>
      </c>
      <c r="H70" s="100" t="str">
        <f>VLOOKUP(E70,VIP!$A$2:$O16217,7,FALSE)</f>
        <v>Si</v>
      </c>
      <c r="I70" s="100" t="str">
        <f>VLOOKUP(E70,VIP!$A$2:$O8182,8,FALSE)</f>
        <v>Si</v>
      </c>
      <c r="J70" s="100" t="str">
        <f>VLOOKUP(E70,VIP!$A$2:$O8132,8,FALSE)</f>
        <v>Si</v>
      </c>
      <c r="K70" s="100" t="str">
        <f>VLOOKUP(E70,VIP!$A$2:$O11706,6,0)</f>
        <v>NO</v>
      </c>
      <c r="L70" s="111" t="s">
        <v>2466</v>
      </c>
      <c r="M70" s="110" t="s">
        <v>2473</v>
      </c>
      <c r="N70" s="107" t="s">
        <v>2481</v>
      </c>
      <c r="O70" s="105" t="s">
        <v>2483</v>
      </c>
      <c r="P70" s="105"/>
      <c r="Q70" s="110" t="s">
        <v>2466</v>
      </c>
    </row>
    <row r="71" spans="1:17" ht="18" x14ac:dyDescent="0.25">
      <c r="A71" s="86" t="str">
        <f>VLOOKUP(E71,'LISTADO ATM'!$A$2:$C$894,3,0)</f>
        <v>DISTRITO NACIONAL</v>
      </c>
      <c r="B71" s="105" t="s">
        <v>2574</v>
      </c>
      <c r="C71" s="106">
        <v>44210.426504629628</v>
      </c>
      <c r="D71" s="105" t="s">
        <v>2189</v>
      </c>
      <c r="E71" s="101">
        <v>473</v>
      </c>
      <c r="F71" s="86" t="str">
        <f>VLOOKUP(E71,VIP!$A$2:$O11301,2,0)</f>
        <v>DRBR473</v>
      </c>
      <c r="G71" s="100" t="str">
        <f>VLOOKUP(E71,'LISTADO ATM'!$A$2:$B$893,2,0)</f>
        <v xml:space="preserve">ATM Oficina Carrefour II </v>
      </c>
      <c r="H71" s="100" t="str">
        <f>VLOOKUP(E71,VIP!$A$2:$O16222,7,FALSE)</f>
        <v>Si</v>
      </c>
      <c r="I71" s="100" t="str">
        <f>VLOOKUP(E71,VIP!$A$2:$O8187,8,FALSE)</f>
        <v>Si</v>
      </c>
      <c r="J71" s="100" t="str">
        <f>VLOOKUP(E71,VIP!$A$2:$O8137,8,FALSE)</f>
        <v>Si</v>
      </c>
      <c r="K71" s="100" t="str">
        <f>VLOOKUP(E71,VIP!$A$2:$O11711,6,0)</f>
        <v>NO</v>
      </c>
      <c r="L71" s="111" t="s">
        <v>2228</v>
      </c>
      <c r="M71" s="118" t="s">
        <v>2544</v>
      </c>
      <c r="N71" s="107" t="s">
        <v>2481</v>
      </c>
      <c r="O71" s="105" t="s">
        <v>2484</v>
      </c>
      <c r="P71" s="105"/>
      <c r="Q71" s="118">
        <v>44210.585613425923</v>
      </c>
    </row>
    <row r="72" spans="1:17" ht="18" x14ac:dyDescent="0.25">
      <c r="A72" s="86" t="str">
        <f>VLOOKUP(E72,'LISTADO ATM'!$A$2:$C$894,3,0)</f>
        <v>SUR</v>
      </c>
      <c r="B72" s="105" t="s">
        <v>2573</v>
      </c>
      <c r="C72" s="106">
        <v>44210.428136574075</v>
      </c>
      <c r="D72" s="105" t="s">
        <v>2189</v>
      </c>
      <c r="E72" s="101">
        <v>751</v>
      </c>
      <c r="F72" s="86" t="str">
        <f>VLOOKUP(E72,VIP!$A$2:$O11300,2,0)</f>
        <v>DRBR751</v>
      </c>
      <c r="G72" s="100" t="str">
        <f>VLOOKUP(E72,'LISTADO ATM'!$A$2:$B$893,2,0)</f>
        <v>ATM Eco Petroleo Camilo</v>
      </c>
      <c r="H72" s="100" t="str">
        <f>VLOOKUP(E72,VIP!$A$2:$O16221,7,FALSE)</f>
        <v>N/A</v>
      </c>
      <c r="I72" s="100" t="str">
        <f>VLOOKUP(E72,VIP!$A$2:$O8186,8,FALSE)</f>
        <v>N/A</v>
      </c>
      <c r="J72" s="100" t="str">
        <f>VLOOKUP(E72,VIP!$A$2:$O8136,8,FALSE)</f>
        <v>N/A</v>
      </c>
      <c r="K72" s="100" t="str">
        <f>VLOOKUP(E72,VIP!$A$2:$O11710,6,0)</f>
        <v>N/A</v>
      </c>
      <c r="L72" s="111" t="s">
        <v>2228</v>
      </c>
      <c r="M72" s="110" t="s">
        <v>2473</v>
      </c>
      <c r="N72" s="107" t="s">
        <v>2481</v>
      </c>
      <c r="O72" s="105" t="s">
        <v>2484</v>
      </c>
      <c r="P72" s="105"/>
      <c r="Q72" s="110" t="s">
        <v>2228</v>
      </c>
    </row>
    <row r="73" spans="1:17" ht="18" x14ac:dyDescent="0.25">
      <c r="A73" s="86" t="str">
        <f>VLOOKUP(E73,'LISTADO ATM'!$A$2:$C$894,3,0)</f>
        <v>DISTRITO NACIONAL</v>
      </c>
      <c r="B73" s="105" t="s">
        <v>2572</v>
      </c>
      <c r="C73" s="106">
        <v>44210.429537037038</v>
      </c>
      <c r="D73" s="105" t="s">
        <v>2189</v>
      </c>
      <c r="E73" s="101">
        <v>565</v>
      </c>
      <c r="F73" s="86" t="str">
        <f>VLOOKUP(E73,VIP!$A$2:$O11299,2,0)</f>
        <v>DRBR24H</v>
      </c>
      <c r="G73" s="100" t="str">
        <f>VLOOKUP(E73,'LISTADO ATM'!$A$2:$B$893,2,0)</f>
        <v xml:space="preserve">ATM S/M La Cadena Núñez de Cáceres </v>
      </c>
      <c r="H73" s="100" t="str">
        <f>VLOOKUP(E73,VIP!$A$2:$O16220,7,FALSE)</f>
        <v>Si</v>
      </c>
      <c r="I73" s="100" t="str">
        <f>VLOOKUP(E73,VIP!$A$2:$O8185,8,FALSE)</f>
        <v>Si</v>
      </c>
      <c r="J73" s="100" t="str">
        <f>VLOOKUP(E73,VIP!$A$2:$O8135,8,FALSE)</f>
        <v>Si</v>
      </c>
      <c r="K73" s="100" t="str">
        <f>VLOOKUP(E73,VIP!$A$2:$O11709,6,0)</f>
        <v>NO</v>
      </c>
      <c r="L73" s="111" t="s">
        <v>2228</v>
      </c>
      <c r="M73" s="118" t="s">
        <v>2544</v>
      </c>
      <c r="N73" s="107" t="s">
        <v>2481</v>
      </c>
      <c r="O73" s="105" t="s">
        <v>2484</v>
      </c>
      <c r="P73" s="105"/>
      <c r="Q73" s="118">
        <v>44210.585636574076</v>
      </c>
    </row>
    <row r="74" spans="1:17" ht="18" x14ac:dyDescent="0.25">
      <c r="A74" s="86" t="str">
        <f>VLOOKUP(E74,'LISTADO ATM'!$A$2:$C$894,3,0)</f>
        <v>DISTRITO NACIONAL</v>
      </c>
      <c r="B74" s="105" t="s">
        <v>2571</v>
      </c>
      <c r="C74" s="106">
        <v>44210.430358796293</v>
      </c>
      <c r="D74" s="105" t="s">
        <v>2189</v>
      </c>
      <c r="E74" s="101">
        <v>769</v>
      </c>
      <c r="F74" s="86" t="str">
        <f>VLOOKUP(E74,VIP!$A$2:$O11298,2,0)</f>
        <v>DRBR769</v>
      </c>
      <c r="G74" s="100" t="str">
        <f>VLOOKUP(E74,'LISTADO ATM'!$A$2:$B$893,2,0)</f>
        <v>ATM UNP Pablo Mella Morales</v>
      </c>
      <c r="H74" s="100" t="str">
        <f>VLOOKUP(E74,VIP!$A$2:$O16219,7,FALSE)</f>
        <v>Si</v>
      </c>
      <c r="I74" s="100" t="str">
        <f>VLOOKUP(E74,VIP!$A$2:$O8184,8,FALSE)</f>
        <v>Si</v>
      </c>
      <c r="J74" s="100" t="str">
        <f>VLOOKUP(E74,VIP!$A$2:$O8134,8,FALSE)</f>
        <v>Si</v>
      </c>
      <c r="K74" s="100" t="str">
        <f>VLOOKUP(E74,VIP!$A$2:$O11708,6,0)</f>
        <v>NO</v>
      </c>
      <c r="L74" s="111" t="s">
        <v>2228</v>
      </c>
      <c r="M74" s="110" t="s">
        <v>2473</v>
      </c>
      <c r="N74" s="107" t="s">
        <v>2481</v>
      </c>
      <c r="O74" s="105" t="s">
        <v>2484</v>
      </c>
      <c r="P74" s="105"/>
      <c r="Q74" s="110" t="s">
        <v>2228</v>
      </c>
    </row>
    <row r="75" spans="1:17" ht="18" x14ac:dyDescent="0.25">
      <c r="A75" s="86" t="str">
        <f>VLOOKUP(E75,'LISTADO ATM'!$A$2:$C$894,3,0)</f>
        <v>DISTRITO NACIONAL</v>
      </c>
      <c r="B75" s="105" t="s">
        <v>2570</v>
      </c>
      <c r="C75" s="106">
        <v>44210.434282407405</v>
      </c>
      <c r="D75" s="105" t="s">
        <v>2189</v>
      </c>
      <c r="E75" s="101">
        <v>118</v>
      </c>
      <c r="F75" s="86" t="str">
        <f>VLOOKUP(E75,VIP!$A$2:$O11297,2,0)</f>
        <v>DRBR118</v>
      </c>
      <c r="G75" s="100" t="str">
        <f>VLOOKUP(E75,'LISTADO ATM'!$A$2:$B$893,2,0)</f>
        <v>ATM Plaza Torino</v>
      </c>
      <c r="H75" s="100" t="str">
        <f>VLOOKUP(E75,VIP!$A$2:$O16218,7,FALSE)</f>
        <v>N/A</v>
      </c>
      <c r="I75" s="100" t="str">
        <f>VLOOKUP(E75,VIP!$A$2:$O8183,8,FALSE)</f>
        <v>N/A</v>
      </c>
      <c r="J75" s="100" t="str">
        <f>VLOOKUP(E75,VIP!$A$2:$O8133,8,FALSE)</f>
        <v>N/A</v>
      </c>
      <c r="K75" s="100" t="str">
        <f>VLOOKUP(E75,VIP!$A$2:$O11707,6,0)</f>
        <v>N/A</v>
      </c>
      <c r="L75" s="111" t="s">
        <v>2228</v>
      </c>
      <c r="M75" s="110" t="s">
        <v>2473</v>
      </c>
      <c r="N75" s="107" t="s">
        <v>2481</v>
      </c>
      <c r="O75" s="105" t="s">
        <v>2484</v>
      </c>
      <c r="P75" s="105"/>
      <c r="Q75" s="110" t="s">
        <v>2228</v>
      </c>
    </row>
    <row r="76" spans="1:17" ht="18" x14ac:dyDescent="0.25">
      <c r="A76" s="86" t="str">
        <f>VLOOKUP(E76,'LISTADO ATM'!$A$2:$C$894,3,0)</f>
        <v>ESTE</v>
      </c>
      <c r="B76" s="105" t="s">
        <v>2606</v>
      </c>
      <c r="C76" s="106">
        <v>44210.451006944444</v>
      </c>
      <c r="D76" s="105" t="s">
        <v>2189</v>
      </c>
      <c r="E76" s="101">
        <v>289</v>
      </c>
      <c r="F76" s="86" t="str">
        <f>VLOOKUP(E76,VIP!$A$2:$O11327,2,0)</f>
        <v>DRBR910</v>
      </c>
      <c r="G76" s="100" t="str">
        <f>VLOOKUP(E76,'LISTADO ATM'!$A$2:$B$893,2,0)</f>
        <v>ATM Oficina Bávaro II</v>
      </c>
      <c r="H76" s="100" t="str">
        <f>VLOOKUP(E76,VIP!$A$2:$O16248,7,FALSE)</f>
        <v>Si</v>
      </c>
      <c r="I76" s="100" t="str">
        <f>VLOOKUP(E76,VIP!$A$2:$O8213,8,FALSE)</f>
        <v>Si</v>
      </c>
      <c r="J76" s="100" t="str">
        <f>VLOOKUP(E76,VIP!$A$2:$O8163,8,FALSE)</f>
        <v>Si</v>
      </c>
      <c r="K76" s="100" t="str">
        <f>VLOOKUP(E76,VIP!$A$2:$O11737,6,0)</f>
        <v>NO</v>
      </c>
      <c r="L76" s="111" t="s">
        <v>2441</v>
      </c>
      <c r="M76" s="108" t="s">
        <v>2544</v>
      </c>
      <c r="N76" s="107" t="s">
        <v>2481</v>
      </c>
      <c r="O76" s="105" t="s">
        <v>2484</v>
      </c>
      <c r="P76" s="110" t="s">
        <v>2569</v>
      </c>
      <c r="Q76" s="118">
        <v>44210.630613425928</v>
      </c>
    </row>
    <row r="77" spans="1:17" ht="18" x14ac:dyDescent="0.25">
      <c r="A77" s="86" t="str">
        <f>VLOOKUP(E77,'LISTADO ATM'!$A$2:$C$894,3,0)</f>
        <v>DISTRITO NACIONAL</v>
      </c>
      <c r="B77" s="105" t="s">
        <v>2605</v>
      </c>
      <c r="C77" s="106">
        <v>44210.452615740738</v>
      </c>
      <c r="D77" s="105" t="s">
        <v>2189</v>
      </c>
      <c r="E77" s="101">
        <v>232</v>
      </c>
      <c r="F77" s="86" t="str">
        <f>VLOOKUP(E77,VIP!$A$2:$O11326,2,0)</f>
        <v>DRBR232</v>
      </c>
      <c r="G77" s="100" t="str">
        <f>VLOOKUP(E77,'LISTADO ATM'!$A$2:$B$893,2,0)</f>
        <v xml:space="preserve">ATM S/M Nacional Charles de Gaulle </v>
      </c>
      <c r="H77" s="100" t="str">
        <f>VLOOKUP(E77,VIP!$A$2:$O16247,7,FALSE)</f>
        <v>Si</v>
      </c>
      <c r="I77" s="100" t="str">
        <f>VLOOKUP(E77,VIP!$A$2:$O8212,8,FALSE)</f>
        <v>Si</v>
      </c>
      <c r="J77" s="100" t="str">
        <f>VLOOKUP(E77,VIP!$A$2:$O8162,8,FALSE)</f>
        <v>Si</v>
      </c>
      <c r="K77" s="100" t="str">
        <f>VLOOKUP(E77,VIP!$A$2:$O11736,6,0)</f>
        <v>SI</v>
      </c>
      <c r="L77" s="111" t="s">
        <v>2441</v>
      </c>
      <c r="M77" s="110" t="s">
        <v>2473</v>
      </c>
      <c r="N77" s="107" t="s">
        <v>2481</v>
      </c>
      <c r="O77" s="105" t="s">
        <v>2484</v>
      </c>
      <c r="P77" s="105"/>
      <c r="Q77" s="110" t="s">
        <v>2441</v>
      </c>
    </row>
    <row r="78" spans="1:17" ht="18" x14ac:dyDescent="0.25">
      <c r="A78" s="86" t="str">
        <f>VLOOKUP(E78,'LISTADO ATM'!$A$2:$C$894,3,0)</f>
        <v>DISTRITO NACIONAL</v>
      </c>
      <c r="B78" s="105" t="s">
        <v>2604</v>
      </c>
      <c r="C78" s="106">
        <v>44210.453368055554</v>
      </c>
      <c r="D78" s="105" t="s">
        <v>2189</v>
      </c>
      <c r="E78" s="101">
        <v>823</v>
      </c>
      <c r="F78" s="86" t="str">
        <f>VLOOKUP(E78,VIP!$A$2:$O11325,2,0)</f>
        <v>DRBR823</v>
      </c>
      <c r="G78" s="100" t="str">
        <f>VLOOKUP(E78,'LISTADO ATM'!$A$2:$B$893,2,0)</f>
        <v xml:space="preserve">ATM UNP El Carril (Haina) </v>
      </c>
      <c r="H78" s="100" t="str">
        <f>VLOOKUP(E78,VIP!$A$2:$O16246,7,FALSE)</f>
        <v>Si</v>
      </c>
      <c r="I78" s="100" t="str">
        <f>VLOOKUP(E78,VIP!$A$2:$O8211,8,FALSE)</f>
        <v>Si</v>
      </c>
      <c r="J78" s="100" t="str">
        <f>VLOOKUP(E78,VIP!$A$2:$O8161,8,FALSE)</f>
        <v>Si</v>
      </c>
      <c r="K78" s="100" t="str">
        <f>VLOOKUP(E78,VIP!$A$2:$O11735,6,0)</f>
        <v>NO</v>
      </c>
      <c r="L78" s="111" t="s">
        <v>2609</v>
      </c>
      <c r="M78" s="108" t="s">
        <v>2544</v>
      </c>
      <c r="N78" s="107" t="s">
        <v>2481</v>
      </c>
      <c r="O78" s="105" t="s">
        <v>2484</v>
      </c>
      <c r="P78" s="110" t="s">
        <v>2569</v>
      </c>
      <c r="Q78" s="118">
        <v>44210.626712962963</v>
      </c>
    </row>
    <row r="79" spans="1:17" ht="18" x14ac:dyDescent="0.25">
      <c r="A79" s="86" t="str">
        <f>VLOOKUP(E79,'LISTADO ATM'!$A$2:$C$894,3,0)</f>
        <v>NORTE</v>
      </c>
      <c r="B79" s="105" t="s">
        <v>2603</v>
      </c>
      <c r="C79" s="106">
        <v>44210.454363425924</v>
      </c>
      <c r="D79" s="105" t="s">
        <v>2190</v>
      </c>
      <c r="E79" s="101">
        <v>606</v>
      </c>
      <c r="F79" s="86" t="str">
        <f>VLOOKUP(E79,VIP!$A$2:$O11324,2,0)</f>
        <v>DRBR704</v>
      </c>
      <c r="G79" s="100" t="str">
        <f>VLOOKUP(E79,'LISTADO ATM'!$A$2:$B$893,2,0)</f>
        <v xml:space="preserve">ATM UNP Manolo Tavarez Justo </v>
      </c>
      <c r="H79" s="100" t="str">
        <f>VLOOKUP(E79,VIP!$A$2:$O16245,7,FALSE)</f>
        <v>Si</v>
      </c>
      <c r="I79" s="100" t="str">
        <f>VLOOKUP(E79,VIP!$A$2:$O8210,8,FALSE)</f>
        <v>Si</v>
      </c>
      <c r="J79" s="100" t="str">
        <f>VLOOKUP(E79,VIP!$A$2:$O8160,8,FALSE)</f>
        <v>Si</v>
      </c>
      <c r="K79" s="100" t="str">
        <f>VLOOKUP(E79,VIP!$A$2:$O11734,6,0)</f>
        <v>NO</v>
      </c>
      <c r="L79" s="111" t="s">
        <v>2228</v>
      </c>
      <c r="M79" s="110" t="s">
        <v>2473</v>
      </c>
      <c r="N79" s="107" t="s">
        <v>2481</v>
      </c>
      <c r="O79" s="105" t="s">
        <v>2494</v>
      </c>
      <c r="P79" s="105"/>
      <c r="Q79" s="110" t="s">
        <v>2228</v>
      </c>
    </row>
    <row r="80" spans="1:17" ht="18" x14ac:dyDescent="0.25">
      <c r="A80" s="86" t="str">
        <f>VLOOKUP(E80,'LISTADO ATM'!$A$2:$C$894,3,0)</f>
        <v>DISTRITO NACIONAL</v>
      </c>
      <c r="B80" s="105" t="s">
        <v>2602</v>
      </c>
      <c r="C80" s="106">
        <v>44210.468587962961</v>
      </c>
      <c r="D80" s="105" t="s">
        <v>2189</v>
      </c>
      <c r="E80" s="101">
        <v>244</v>
      </c>
      <c r="F80" s="86" t="str">
        <f>VLOOKUP(E80,VIP!$A$2:$O11323,2,0)</f>
        <v>DRBR244</v>
      </c>
      <c r="G80" s="100" t="str">
        <f>VLOOKUP(E80,'LISTADO ATM'!$A$2:$B$893,2,0)</f>
        <v xml:space="preserve">ATM Ministerio de Hacienda (antiguo Finanzas) </v>
      </c>
      <c r="H80" s="100" t="str">
        <f>VLOOKUP(E80,VIP!$A$2:$O16244,7,FALSE)</f>
        <v>Si</v>
      </c>
      <c r="I80" s="100" t="str">
        <f>VLOOKUP(E80,VIP!$A$2:$O8209,8,FALSE)</f>
        <v>Si</v>
      </c>
      <c r="J80" s="100" t="str">
        <f>VLOOKUP(E80,VIP!$A$2:$O8159,8,FALSE)</f>
        <v>Si</v>
      </c>
      <c r="K80" s="100" t="str">
        <f>VLOOKUP(E80,VIP!$A$2:$O11733,6,0)</f>
        <v>NO</v>
      </c>
      <c r="L80" s="111" t="s">
        <v>2228</v>
      </c>
      <c r="M80" s="110" t="s">
        <v>2473</v>
      </c>
      <c r="N80" s="107" t="s">
        <v>2481</v>
      </c>
      <c r="O80" s="105" t="s">
        <v>2484</v>
      </c>
      <c r="P80" s="105"/>
      <c r="Q80" s="110" t="s">
        <v>2228</v>
      </c>
    </row>
    <row r="81" spans="1:17" ht="18" x14ac:dyDescent="0.25">
      <c r="A81" s="86" t="str">
        <f>VLOOKUP(E81,'LISTADO ATM'!$A$2:$C$894,3,0)</f>
        <v>NORTE</v>
      </c>
      <c r="B81" s="105" t="s">
        <v>2601</v>
      </c>
      <c r="C81" s="106">
        <v>44210.469097222223</v>
      </c>
      <c r="D81" s="105" t="s">
        <v>2607</v>
      </c>
      <c r="E81" s="101">
        <v>142</v>
      </c>
      <c r="F81" s="86" t="str">
        <f>VLOOKUP(E81,VIP!$A$2:$O11322,2,0)</f>
        <v>DRBR142</v>
      </c>
      <c r="G81" s="100" t="str">
        <f>VLOOKUP(E81,'LISTADO ATM'!$A$2:$B$893,2,0)</f>
        <v xml:space="preserve">ATM Centro de Caja Galerías Bonao </v>
      </c>
      <c r="H81" s="100" t="str">
        <f>VLOOKUP(E81,VIP!$A$2:$O16243,7,FALSE)</f>
        <v>Si</v>
      </c>
      <c r="I81" s="100" t="str">
        <f>VLOOKUP(E81,VIP!$A$2:$O8208,8,FALSE)</f>
        <v>Si</v>
      </c>
      <c r="J81" s="100" t="str">
        <f>VLOOKUP(E81,VIP!$A$2:$O8158,8,FALSE)</f>
        <v>Si</v>
      </c>
      <c r="K81" s="100" t="str">
        <f>VLOOKUP(E81,VIP!$A$2:$O11732,6,0)</f>
        <v>SI</v>
      </c>
      <c r="L81" s="111" t="s">
        <v>2466</v>
      </c>
      <c r="M81" s="118" t="s">
        <v>2544</v>
      </c>
      <c r="N81" s="107" t="s">
        <v>2481</v>
      </c>
      <c r="O81" s="105" t="s">
        <v>2612</v>
      </c>
      <c r="P81" s="105"/>
      <c r="Q81" s="118">
        <v>44210.575370370374</v>
      </c>
    </row>
    <row r="82" spans="1:17" ht="18" x14ac:dyDescent="0.25">
      <c r="A82" s="86" t="str">
        <f>VLOOKUP(E82,'LISTADO ATM'!$A$2:$C$894,3,0)</f>
        <v>DISTRITO NACIONAL</v>
      </c>
      <c r="B82" s="105" t="s">
        <v>2600</v>
      </c>
      <c r="C82" s="106">
        <v>44210.472997685189</v>
      </c>
      <c r="D82" s="105" t="s">
        <v>2189</v>
      </c>
      <c r="E82" s="101">
        <v>725</v>
      </c>
      <c r="F82" s="86" t="str">
        <f>VLOOKUP(E82,VIP!$A$2:$O11321,2,0)</f>
        <v>DRBR998</v>
      </c>
      <c r="G82" s="100" t="str">
        <f>VLOOKUP(E82,'LISTADO ATM'!$A$2:$B$893,2,0)</f>
        <v xml:space="preserve">ATM El Huacal II  </v>
      </c>
      <c r="H82" s="100" t="str">
        <f>VLOOKUP(E82,VIP!$A$2:$O16242,7,FALSE)</f>
        <v>Si</v>
      </c>
      <c r="I82" s="100" t="str">
        <f>VLOOKUP(E82,VIP!$A$2:$O8207,8,FALSE)</f>
        <v>Si</v>
      </c>
      <c r="J82" s="100" t="str">
        <f>VLOOKUP(E82,VIP!$A$2:$O8157,8,FALSE)</f>
        <v>Si</v>
      </c>
      <c r="K82" s="100" t="str">
        <f>VLOOKUP(E82,VIP!$A$2:$O11731,6,0)</f>
        <v>NO</v>
      </c>
      <c r="L82" s="111" t="s">
        <v>2228</v>
      </c>
      <c r="M82" s="110" t="s">
        <v>2473</v>
      </c>
      <c r="N82" s="107" t="s">
        <v>2481</v>
      </c>
      <c r="O82" s="105" t="s">
        <v>2484</v>
      </c>
      <c r="P82" s="105"/>
      <c r="Q82" s="110" t="s">
        <v>2228</v>
      </c>
    </row>
    <row r="83" spans="1:17" ht="18" x14ac:dyDescent="0.25">
      <c r="A83" s="86" t="str">
        <f>VLOOKUP(E83,'LISTADO ATM'!$A$2:$C$894,3,0)</f>
        <v>SUR</v>
      </c>
      <c r="B83" s="105" t="s">
        <v>2599</v>
      </c>
      <c r="C83" s="106">
        <v>44210.473680555559</v>
      </c>
      <c r="D83" s="105" t="s">
        <v>2189</v>
      </c>
      <c r="E83" s="101">
        <v>968</v>
      </c>
      <c r="F83" s="86" t="str">
        <f>VLOOKUP(E83,VIP!$A$2:$O11320,2,0)</f>
        <v>DRBR24I</v>
      </c>
      <c r="G83" s="100" t="str">
        <f>VLOOKUP(E83,'LISTADO ATM'!$A$2:$B$893,2,0)</f>
        <v xml:space="preserve">ATM UNP Mercado Baní </v>
      </c>
      <c r="H83" s="100" t="str">
        <f>VLOOKUP(E83,VIP!$A$2:$O16241,7,FALSE)</f>
        <v>Si</v>
      </c>
      <c r="I83" s="100" t="str">
        <f>VLOOKUP(E83,VIP!$A$2:$O8206,8,FALSE)</f>
        <v>Si</v>
      </c>
      <c r="J83" s="100" t="str">
        <f>VLOOKUP(E83,VIP!$A$2:$O8156,8,FALSE)</f>
        <v>Si</v>
      </c>
      <c r="K83" s="100" t="str">
        <f>VLOOKUP(E83,VIP!$A$2:$O11730,6,0)</f>
        <v>SI</v>
      </c>
      <c r="L83" s="111" t="s">
        <v>2228</v>
      </c>
      <c r="M83" s="110" t="s">
        <v>2473</v>
      </c>
      <c r="N83" s="107" t="s">
        <v>2481</v>
      </c>
      <c r="O83" s="105" t="s">
        <v>2484</v>
      </c>
      <c r="P83" s="105"/>
      <c r="Q83" s="110" t="s">
        <v>2228</v>
      </c>
    </row>
    <row r="84" spans="1:17" ht="18" x14ac:dyDescent="0.25">
      <c r="A84" s="86" t="str">
        <f>VLOOKUP(E84,'LISTADO ATM'!$A$2:$C$894,3,0)</f>
        <v>SUR</v>
      </c>
      <c r="B84" s="105" t="s">
        <v>2598</v>
      </c>
      <c r="C84" s="106">
        <v>44210.476712962962</v>
      </c>
      <c r="D84" s="105" t="s">
        <v>2189</v>
      </c>
      <c r="E84" s="101">
        <v>512</v>
      </c>
      <c r="F84" s="86" t="str">
        <f>VLOOKUP(E84,VIP!$A$2:$O11319,2,0)</f>
        <v>DRBR512</v>
      </c>
      <c r="G84" s="100" t="str">
        <f>VLOOKUP(E84,'LISTADO ATM'!$A$2:$B$893,2,0)</f>
        <v>ATM Plaza Jesús Ferreira</v>
      </c>
      <c r="H84" s="100" t="str">
        <f>VLOOKUP(E84,VIP!$A$2:$O16240,7,FALSE)</f>
        <v>N/A</v>
      </c>
      <c r="I84" s="100" t="str">
        <f>VLOOKUP(E84,VIP!$A$2:$O8205,8,FALSE)</f>
        <v>N/A</v>
      </c>
      <c r="J84" s="100" t="str">
        <f>VLOOKUP(E84,VIP!$A$2:$O8155,8,FALSE)</f>
        <v>N/A</v>
      </c>
      <c r="K84" s="100" t="str">
        <f>VLOOKUP(E84,VIP!$A$2:$O11729,6,0)</f>
        <v>N/A</v>
      </c>
      <c r="L84" s="111" t="s">
        <v>2228</v>
      </c>
      <c r="M84" s="110" t="s">
        <v>2473</v>
      </c>
      <c r="N84" s="107" t="s">
        <v>2481</v>
      </c>
      <c r="O84" s="105" t="s">
        <v>2484</v>
      </c>
      <c r="P84" s="105"/>
      <c r="Q84" s="110" t="s">
        <v>2228</v>
      </c>
    </row>
    <row r="85" spans="1:17" ht="18" x14ac:dyDescent="0.25">
      <c r="A85" s="86" t="str">
        <f>VLOOKUP(E85,'LISTADO ATM'!$A$2:$C$894,3,0)</f>
        <v>NORTE</v>
      </c>
      <c r="B85" s="105" t="s">
        <v>2597</v>
      </c>
      <c r="C85" s="106">
        <v>44210.480775462966</v>
      </c>
      <c r="D85" s="105" t="s">
        <v>2545</v>
      </c>
      <c r="E85" s="101">
        <v>98</v>
      </c>
      <c r="F85" s="86" t="str">
        <f>VLOOKUP(E85,VIP!$A$2:$O11318,2,0)</f>
        <v>DRBR098</v>
      </c>
      <c r="G85" s="100" t="str">
        <f>VLOOKUP(E85,'LISTADO ATM'!$A$2:$B$893,2,0)</f>
        <v xml:space="preserve">ATM UNP Pimentel </v>
      </c>
      <c r="H85" s="100" t="str">
        <f>VLOOKUP(E85,VIP!$A$2:$O16239,7,FALSE)</f>
        <v>Si</v>
      </c>
      <c r="I85" s="100" t="str">
        <f>VLOOKUP(E85,VIP!$A$2:$O8204,8,FALSE)</f>
        <v>Si</v>
      </c>
      <c r="J85" s="100" t="str">
        <f>VLOOKUP(E85,VIP!$A$2:$O8154,8,FALSE)</f>
        <v>Si</v>
      </c>
      <c r="K85" s="100" t="str">
        <f>VLOOKUP(E85,VIP!$A$2:$O11728,6,0)</f>
        <v>NO</v>
      </c>
      <c r="L85" s="111" t="s">
        <v>2466</v>
      </c>
      <c r="M85" s="110" t="s">
        <v>2473</v>
      </c>
      <c r="N85" s="107" t="s">
        <v>2481</v>
      </c>
      <c r="O85" s="105" t="s">
        <v>2561</v>
      </c>
      <c r="P85" s="105"/>
      <c r="Q85" s="110" t="s">
        <v>2466</v>
      </c>
    </row>
    <row r="86" spans="1:17" ht="18" x14ac:dyDescent="0.25">
      <c r="A86" s="86" t="str">
        <f>VLOOKUP(E86,'LISTADO ATM'!$A$2:$C$894,3,0)</f>
        <v>SUR</v>
      </c>
      <c r="B86" s="105" t="s">
        <v>2596</v>
      </c>
      <c r="C86" s="106">
        <v>44210.481307870374</v>
      </c>
      <c r="D86" s="105" t="s">
        <v>2189</v>
      </c>
      <c r="E86" s="101">
        <v>984</v>
      </c>
      <c r="F86" s="86" t="str">
        <f>VLOOKUP(E86,VIP!$A$2:$O11317,2,0)</f>
        <v>DRBR984</v>
      </c>
      <c r="G86" s="100" t="str">
        <f>VLOOKUP(E86,'LISTADO ATM'!$A$2:$B$893,2,0)</f>
        <v xml:space="preserve">ATM Oficina Neiba II </v>
      </c>
      <c r="H86" s="100" t="str">
        <f>VLOOKUP(E86,VIP!$A$2:$O16238,7,FALSE)</f>
        <v>Si</v>
      </c>
      <c r="I86" s="100" t="str">
        <f>VLOOKUP(E86,VIP!$A$2:$O8203,8,FALSE)</f>
        <v>Si</v>
      </c>
      <c r="J86" s="100" t="str">
        <f>VLOOKUP(E86,VIP!$A$2:$O8153,8,FALSE)</f>
        <v>Si</v>
      </c>
      <c r="K86" s="100" t="str">
        <f>VLOOKUP(E86,VIP!$A$2:$O11727,6,0)</f>
        <v>NO</v>
      </c>
      <c r="L86" s="111" t="s">
        <v>2463</v>
      </c>
      <c r="M86" s="110" t="s">
        <v>2473</v>
      </c>
      <c r="N86" s="107" t="s">
        <v>2481</v>
      </c>
      <c r="O86" s="105" t="s">
        <v>2484</v>
      </c>
      <c r="P86" s="105"/>
      <c r="Q86" s="110" t="s">
        <v>2463</v>
      </c>
    </row>
    <row r="87" spans="1:17" ht="18" x14ac:dyDescent="0.25">
      <c r="A87" s="86" t="str">
        <f>VLOOKUP(E87,'LISTADO ATM'!$A$2:$C$894,3,0)</f>
        <v>ESTE</v>
      </c>
      <c r="B87" s="105" t="s">
        <v>2595</v>
      </c>
      <c r="C87" s="106">
        <v>44210.483368055553</v>
      </c>
      <c r="D87" s="105" t="s">
        <v>2189</v>
      </c>
      <c r="E87" s="101">
        <v>822</v>
      </c>
      <c r="F87" s="86" t="str">
        <f>VLOOKUP(E87,VIP!$A$2:$O11316,2,0)</f>
        <v>DRBR822</v>
      </c>
      <c r="G87" s="100" t="str">
        <f>VLOOKUP(E87,'LISTADO ATM'!$A$2:$B$893,2,0)</f>
        <v xml:space="preserve">ATM INDUSPALMA </v>
      </c>
      <c r="H87" s="100" t="str">
        <f>VLOOKUP(E87,VIP!$A$2:$O16237,7,FALSE)</f>
        <v>Si</v>
      </c>
      <c r="I87" s="100" t="str">
        <f>VLOOKUP(E87,VIP!$A$2:$O8202,8,FALSE)</f>
        <v>Si</v>
      </c>
      <c r="J87" s="100" t="str">
        <f>VLOOKUP(E87,VIP!$A$2:$O8152,8,FALSE)</f>
        <v>Si</v>
      </c>
      <c r="K87" s="100" t="str">
        <f>VLOOKUP(E87,VIP!$A$2:$O11726,6,0)</f>
        <v>NO</v>
      </c>
      <c r="L87" s="111" t="s">
        <v>2254</v>
      </c>
      <c r="M87" s="110" t="s">
        <v>2473</v>
      </c>
      <c r="N87" s="107" t="s">
        <v>2481</v>
      </c>
      <c r="O87" s="105" t="s">
        <v>2484</v>
      </c>
      <c r="P87" s="105"/>
      <c r="Q87" s="110" t="s">
        <v>2254</v>
      </c>
    </row>
    <row r="88" spans="1:17" ht="18" x14ac:dyDescent="0.25">
      <c r="A88" s="86" t="str">
        <f>VLOOKUP(E88,'LISTADO ATM'!$A$2:$C$894,3,0)</f>
        <v>DISTRITO NACIONAL</v>
      </c>
      <c r="B88" s="105" t="s">
        <v>2594</v>
      </c>
      <c r="C88" s="106">
        <v>44210.484409722223</v>
      </c>
      <c r="D88" s="105" t="s">
        <v>2189</v>
      </c>
      <c r="E88" s="101">
        <v>237</v>
      </c>
      <c r="F88" s="86" t="str">
        <f>VLOOKUP(E88,VIP!$A$2:$O11315,2,0)</f>
        <v>DRBR237</v>
      </c>
      <c r="G88" s="100" t="str">
        <f>VLOOKUP(E88,'LISTADO ATM'!$A$2:$B$893,2,0)</f>
        <v xml:space="preserve">ATM UNP Plaza Vásquez </v>
      </c>
      <c r="H88" s="100" t="str">
        <f>VLOOKUP(E88,VIP!$A$2:$O16236,7,FALSE)</f>
        <v>Si</v>
      </c>
      <c r="I88" s="100" t="str">
        <f>VLOOKUP(E88,VIP!$A$2:$O8201,8,FALSE)</f>
        <v>Si</v>
      </c>
      <c r="J88" s="100" t="str">
        <f>VLOOKUP(E88,VIP!$A$2:$O8151,8,FALSE)</f>
        <v>Si</v>
      </c>
      <c r="K88" s="100" t="str">
        <f>VLOOKUP(E88,VIP!$A$2:$O11725,6,0)</f>
        <v>SI</v>
      </c>
      <c r="L88" s="111" t="s">
        <v>2228</v>
      </c>
      <c r="M88" s="110" t="s">
        <v>2473</v>
      </c>
      <c r="N88" s="107" t="s">
        <v>2481</v>
      </c>
      <c r="O88" s="105" t="s">
        <v>2484</v>
      </c>
      <c r="P88" s="105"/>
      <c r="Q88" s="110" t="s">
        <v>2228</v>
      </c>
    </row>
    <row r="89" spans="1:17" ht="18" x14ac:dyDescent="0.25">
      <c r="A89" s="86" t="str">
        <f>VLOOKUP(E89,'LISTADO ATM'!$A$2:$C$894,3,0)</f>
        <v>DISTRITO NACIONAL</v>
      </c>
      <c r="B89" s="105" t="s">
        <v>2593</v>
      </c>
      <c r="C89" s="106">
        <v>44210.484837962962</v>
      </c>
      <c r="D89" s="105" t="s">
        <v>2189</v>
      </c>
      <c r="E89" s="101">
        <v>744</v>
      </c>
      <c r="F89" s="86" t="str">
        <f>VLOOKUP(E89,VIP!$A$2:$O11314,2,0)</f>
        <v>DRBR289</v>
      </c>
      <c r="G89" s="100" t="str">
        <f>VLOOKUP(E89,'LISTADO ATM'!$A$2:$B$893,2,0)</f>
        <v xml:space="preserve">ATM Multicentro La Sirena Venezuela </v>
      </c>
      <c r="H89" s="100" t="str">
        <f>VLOOKUP(E89,VIP!$A$2:$O16235,7,FALSE)</f>
        <v>Si</v>
      </c>
      <c r="I89" s="100" t="str">
        <f>VLOOKUP(E89,VIP!$A$2:$O8200,8,FALSE)</f>
        <v>Si</v>
      </c>
      <c r="J89" s="100" t="str">
        <f>VLOOKUP(E89,VIP!$A$2:$O8150,8,FALSE)</f>
        <v>Si</v>
      </c>
      <c r="K89" s="100" t="str">
        <f>VLOOKUP(E89,VIP!$A$2:$O11724,6,0)</f>
        <v>SI</v>
      </c>
      <c r="L89" s="111" t="s">
        <v>2254</v>
      </c>
      <c r="M89" s="110" t="s">
        <v>2473</v>
      </c>
      <c r="N89" s="107" t="s">
        <v>2481</v>
      </c>
      <c r="O89" s="105" t="s">
        <v>2484</v>
      </c>
      <c r="P89" s="105"/>
      <c r="Q89" s="110" t="s">
        <v>2254</v>
      </c>
    </row>
    <row r="90" spans="1:17" ht="18" x14ac:dyDescent="0.25">
      <c r="A90" s="86" t="str">
        <f>VLOOKUP(E90,'LISTADO ATM'!$A$2:$C$894,3,0)</f>
        <v>DISTRITO NACIONAL</v>
      </c>
      <c r="B90" s="105" t="s">
        <v>2592</v>
      </c>
      <c r="C90" s="106">
        <v>44210.484861111108</v>
      </c>
      <c r="D90" s="105" t="s">
        <v>2189</v>
      </c>
      <c r="E90" s="101">
        <v>902</v>
      </c>
      <c r="F90" s="86" t="str">
        <f>VLOOKUP(E90,VIP!$A$2:$O11313,2,0)</f>
        <v>DRBR16A</v>
      </c>
      <c r="G90" s="100" t="str">
        <f>VLOOKUP(E90,'LISTADO ATM'!$A$2:$B$893,2,0)</f>
        <v xml:space="preserve">ATM Oficina Plaza Florida </v>
      </c>
      <c r="H90" s="100" t="str">
        <f>VLOOKUP(E90,VIP!$A$2:$O16234,7,FALSE)</f>
        <v>Si</v>
      </c>
      <c r="I90" s="100" t="str">
        <f>VLOOKUP(E90,VIP!$A$2:$O8199,8,FALSE)</f>
        <v>Si</v>
      </c>
      <c r="J90" s="100" t="str">
        <f>VLOOKUP(E90,VIP!$A$2:$O8149,8,FALSE)</f>
        <v>Si</v>
      </c>
      <c r="K90" s="100" t="str">
        <f>VLOOKUP(E90,VIP!$A$2:$O11723,6,0)</f>
        <v>NO</v>
      </c>
      <c r="L90" s="111" t="s">
        <v>2228</v>
      </c>
      <c r="M90" s="110" t="s">
        <v>2473</v>
      </c>
      <c r="N90" s="107" t="s">
        <v>2481</v>
      </c>
      <c r="O90" s="105" t="s">
        <v>2484</v>
      </c>
      <c r="P90" s="105"/>
      <c r="Q90" s="110" t="s">
        <v>2228</v>
      </c>
    </row>
    <row r="91" spans="1:17" ht="18" x14ac:dyDescent="0.25">
      <c r="A91" s="86" t="str">
        <f>VLOOKUP(E91,'LISTADO ATM'!$A$2:$C$894,3,0)</f>
        <v>DISTRITO NACIONAL</v>
      </c>
      <c r="B91" s="105" t="s">
        <v>2618</v>
      </c>
      <c r="C91" s="106">
        <v>44210.491747685184</v>
      </c>
      <c r="D91" s="105" t="s">
        <v>2545</v>
      </c>
      <c r="E91" s="101">
        <v>31</v>
      </c>
      <c r="F91" s="86" t="str">
        <f>VLOOKUP(E91,VIP!$A$2:$O11319,2,0)</f>
        <v>DRBR031</v>
      </c>
      <c r="G91" s="100" t="str">
        <f>VLOOKUP(E91,'LISTADO ATM'!$A$2:$B$893,2,0)</f>
        <v xml:space="preserve">ATM Oficina San Martín I </v>
      </c>
      <c r="H91" s="100" t="str">
        <f>VLOOKUP(E91,VIP!$A$2:$O16240,7,FALSE)</f>
        <v>Si</v>
      </c>
      <c r="I91" s="100" t="str">
        <f>VLOOKUP(E91,VIP!$A$2:$O8205,8,FALSE)</f>
        <v>Si</v>
      </c>
      <c r="J91" s="100" t="str">
        <f>VLOOKUP(E91,VIP!$A$2:$O8155,8,FALSE)</f>
        <v>Si</v>
      </c>
      <c r="K91" s="100" t="str">
        <f>VLOOKUP(E91,VIP!$A$2:$O11729,6,0)</f>
        <v>NO</v>
      </c>
      <c r="L91" s="111" t="s">
        <v>2619</v>
      </c>
      <c r="M91" s="118" t="s">
        <v>2544</v>
      </c>
      <c r="N91" s="107" t="s">
        <v>2566</v>
      </c>
      <c r="O91" s="105" t="s">
        <v>2561</v>
      </c>
      <c r="P91" s="105" t="s">
        <v>2620</v>
      </c>
      <c r="Q91" s="108" t="s">
        <v>2619</v>
      </c>
    </row>
    <row r="92" spans="1:17" ht="18" x14ac:dyDescent="0.25">
      <c r="A92" s="86" t="str">
        <f>VLOOKUP(E92,'LISTADO ATM'!$A$2:$C$894,3,0)</f>
        <v>SUR</v>
      </c>
      <c r="B92" s="105" t="s">
        <v>2617</v>
      </c>
      <c r="C92" s="106">
        <v>44210.49255787037</v>
      </c>
      <c r="D92" s="105" t="s">
        <v>2545</v>
      </c>
      <c r="E92" s="101">
        <v>825</v>
      </c>
      <c r="F92" s="86" t="str">
        <f>VLOOKUP(E92,VIP!$A$2:$O11318,2,0)</f>
        <v>DRBR825</v>
      </c>
      <c r="G92" s="100" t="str">
        <f>VLOOKUP(E92,'LISTADO ATM'!$A$2:$B$893,2,0)</f>
        <v xml:space="preserve">ATM Estacion Eco Cibeles (Las Matas de Farfán) </v>
      </c>
      <c r="H92" s="100" t="str">
        <f>VLOOKUP(E92,VIP!$A$2:$O16239,7,FALSE)</f>
        <v>Si</v>
      </c>
      <c r="I92" s="100" t="str">
        <f>VLOOKUP(E92,VIP!$A$2:$O8204,8,FALSE)</f>
        <v>Si</v>
      </c>
      <c r="J92" s="100" t="str">
        <f>VLOOKUP(E92,VIP!$A$2:$O8154,8,FALSE)</f>
        <v>Si</v>
      </c>
      <c r="K92" s="100" t="str">
        <f>VLOOKUP(E92,VIP!$A$2:$O11728,6,0)</f>
        <v>NO</v>
      </c>
      <c r="L92" s="111" t="s">
        <v>2619</v>
      </c>
      <c r="M92" s="118" t="s">
        <v>2544</v>
      </c>
      <c r="N92" s="107" t="s">
        <v>2566</v>
      </c>
      <c r="O92" s="105" t="s">
        <v>2561</v>
      </c>
      <c r="P92" s="105" t="s">
        <v>2620</v>
      </c>
      <c r="Q92" s="108" t="s">
        <v>2619</v>
      </c>
    </row>
    <row r="93" spans="1:17" ht="18" x14ac:dyDescent="0.25">
      <c r="A93" s="86" t="str">
        <f>VLOOKUP(E93,'LISTADO ATM'!$A$2:$C$894,3,0)</f>
        <v>DISTRITO NACIONAL</v>
      </c>
      <c r="B93" s="105" t="s">
        <v>2591</v>
      </c>
      <c r="C93" s="106">
        <v>44210.516585648147</v>
      </c>
      <c r="D93" s="105" t="s">
        <v>2189</v>
      </c>
      <c r="E93" s="101">
        <v>943</v>
      </c>
      <c r="F93" s="86" t="str">
        <f>VLOOKUP(E93,VIP!$A$2:$O11312,2,0)</f>
        <v>DRBR16K</v>
      </c>
      <c r="G93" s="100" t="str">
        <f>VLOOKUP(E93,'LISTADO ATM'!$A$2:$B$893,2,0)</f>
        <v xml:space="preserve">ATM Oficina Tránsito Terreste </v>
      </c>
      <c r="H93" s="100" t="str">
        <f>VLOOKUP(E93,VIP!$A$2:$O16233,7,FALSE)</f>
        <v>Si</v>
      </c>
      <c r="I93" s="100" t="str">
        <f>VLOOKUP(E93,VIP!$A$2:$O8198,8,FALSE)</f>
        <v>Si</v>
      </c>
      <c r="J93" s="100" t="str">
        <f>VLOOKUP(E93,VIP!$A$2:$O8148,8,FALSE)</f>
        <v>Si</v>
      </c>
      <c r="K93" s="100" t="str">
        <f>VLOOKUP(E93,VIP!$A$2:$O11722,6,0)</f>
        <v>NO</v>
      </c>
      <c r="L93" s="111" t="s">
        <v>2228</v>
      </c>
      <c r="M93" s="110" t="s">
        <v>2473</v>
      </c>
      <c r="N93" s="107" t="s">
        <v>2481</v>
      </c>
      <c r="O93" s="105" t="s">
        <v>2484</v>
      </c>
      <c r="P93" s="105"/>
      <c r="Q93" s="110" t="s">
        <v>2228</v>
      </c>
    </row>
    <row r="94" spans="1:17" ht="18" x14ac:dyDescent="0.25">
      <c r="A94" s="86" t="str">
        <f>VLOOKUP(E94,'LISTADO ATM'!$A$2:$C$894,3,0)</f>
        <v>DISTRITO NACIONAL</v>
      </c>
      <c r="B94" s="105" t="s">
        <v>2590</v>
      </c>
      <c r="C94" s="106">
        <v>44210.518576388888</v>
      </c>
      <c r="D94" s="105" t="s">
        <v>2189</v>
      </c>
      <c r="E94" s="101">
        <v>929</v>
      </c>
      <c r="F94" s="86" t="str">
        <f>VLOOKUP(E94,VIP!$A$2:$O11311,2,0)</f>
        <v>DRBR929</v>
      </c>
      <c r="G94" s="100" t="str">
        <f>VLOOKUP(E94,'LISTADO ATM'!$A$2:$B$893,2,0)</f>
        <v>ATM Autoservicio Nacional El Conde</v>
      </c>
      <c r="H94" s="100" t="str">
        <f>VLOOKUP(E94,VIP!$A$2:$O16232,7,FALSE)</f>
        <v>Si</v>
      </c>
      <c r="I94" s="100" t="str">
        <f>VLOOKUP(E94,VIP!$A$2:$O8197,8,FALSE)</f>
        <v>Si</v>
      </c>
      <c r="J94" s="100" t="str">
        <f>VLOOKUP(E94,VIP!$A$2:$O8147,8,FALSE)</f>
        <v>Si</v>
      </c>
      <c r="K94" s="100" t="str">
        <f>VLOOKUP(E94,VIP!$A$2:$O11721,6,0)</f>
        <v>NO</v>
      </c>
      <c r="L94" s="111" t="s">
        <v>2228</v>
      </c>
      <c r="M94" s="110" t="s">
        <v>2473</v>
      </c>
      <c r="N94" s="107" t="s">
        <v>2481</v>
      </c>
      <c r="O94" s="105" t="s">
        <v>2484</v>
      </c>
      <c r="P94" s="105"/>
      <c r="Q94" s="110" t="s">
        <v>2228</v>
      </c>
    </row>
    <row r="95" spans="1:17" ht="18" x14ac:dyDescent="0.25">
      <c r="A95" s="86" t="str">
        <f>VLOOKUP(E95,'LISTADO ATM'!$A$2:$C$894,3,0)</f>
        <v>NORTE</v>
      </c>
      <c r="B95" s="105" t="s">
        <v>2589</v>
      </c>
      <c r="C95" s="106">
        <v>44210.521018518521</v>
      </c>
      <c r="D95" s="105" t="s">
        <v>2190</v>
      </c>
      <c r="E95" s="101">
        <v>729</v>
      </c>
      <c r="F95" s="86" t="str">
        <f>VLOOKUP(E95,VIP!$A$2:$O11310,2,0)</f>
        <v>DRBR055</v>
      </c>
      <c r="G95" s="100" t="str">
        <f>VLOOKUP(E95,'LISTADO ATM'!$A$2:$B$893,2,0)</f>
        <v xml:space="preserve">ATM Zona Franca (La Vega) </v>
      </c>
      <c r="H95" s="100" t="str">
        <f>VLOOKUP(E95,VIP!$A$2:$O16231,7,FALSE)</f>
        <v>Si</v>
      </c>
      <c r="I95" s="100" t="str">
        <f>VLOOKUP(E95,VIP!$A$2:$O8196,8,FALSE)</f>
        <v>Si</v>
      </c>
      <c r="J95" s="100" t="str">
        <f>VLOOKUP(E95,VIP!$A$2:$O8146,8,FALSE)</f>
        <v>Si</v>
      </c>
      <c r="K95" s="100" t="str">
        <f>VLOOKUP(E95,VIP!$A$2:$O11720,6,0)</f>
        <v>NO</v>
      </c>
      <c r="L95" s="111" t="s">
        <v>2228</v>
      </c>
      <c r="M95" s="110" t="s">
        <v>2473</v>
      </c>
      <c r="N95" s="107" t="s">
        <v>2481</v>
      </c>
      <c r="O95" s="105" t="s">
        <v>2494</v>
      </c>
      <c r="P95" s="105"/>
      <c r="Q95" s="110" t="s">
        <v>2228</v>
      </c>
    </row>
    <row r="96" spans="1:17" ht="18" x14ac:dyDescent="0.25">
      <c r="A96" s="86" t="str">
        <f>VLOOKUP(E96,'LISTADO ATM'!$A$2:$C$894,3,0)</f>
        <v>DISTRITO NACIONAL</v>
      </c>
      <c r="B96" s="105" t="s">
        <v>2588</v>
      </c>
      <c r="C96" s="106">
        <v>44210.530081018522</v>
      </c>
      <c r="D96" s="105" t="s">
        <v>2477</v>
      </c>
      <c r="E96" s="101">
        <v>394</v>
      </c>
      <c r="F96" s="86" t="str">
        <f>VLOOKUP(E96,VIP!$A$2:$O11309,2,0)</f>
        <v>DRBR394</v>
      </c>
      <c r="G96" s="100" t="str">
        <f>VLOOKUP(E96,'LISTADO ATM'!$A$2:$B$893,2,0)</f>
        <v xml:space="preserve">ATM Multicentro La Sirena Luperón </v>
      </c>
      <c r="H96" s="100" t="str">
        <f>VLOOKUP(E96,VIP!$A$2:$O16230,7,FALSE)</f>
        <v>Si</v>
      </c>
      <c r="I96" s="100" t="str">
        <f>VLOOKUP(E96,VIP!$A$2:$O8195,8,FALSE)</f>
        <v>Si</v>
      </c>
      <c r="J96" s="100" t="str">
        <f>VLOOKUP(E96,VIP!$A$2:$O8145,8,FALSE)</f>
        <v>Si</v>
      </c>
      <c r="K96" s="100" t="str">
        <f>VLOOKUP(E96,VIP!$A$2:$O11719,6,0)</f>
        <v>NO</v>
      </c>
      <c r="L96" s="111" t="s">
        <v>2430</v>
      </c>
      <c r="M96" s="110" t="s">
        <v>2473</v>
      </c>
      <c r="N96" s="107" t="s">
        <v>2481</v>
      </c>
      <c r="O96" s="105" t="s">
        <v>2483</v>
      </c>
      <c r="P96" s="105"/>
      <c r="Q96" s="110" t="s">
        <v>2430</v>
      </c>
    </row>
    <row r="97" spans="1:17" ht="18" x14ac:dyDescent="0.25">
      <c r="A97" s="86" t="str">
        <f>VLOOKUP(E97,'LISTADO ATM'!$A$2:$C$894,3,0)</f>
        <v>DISTRITO NACIONAL</v>
      </c>
      <c r="B97" s="105" t="s">
        <v>2587</v>
      </c>
      <c r="C97" s="106">
        <v>44210.548946759256</v>
      </c>
      <c r="D97" s="105" t="s">
        <v>2189</v>
      </c>
      <c r="E97" s="101">
        <v>540</v>
      </c>
      <c r="F97" s="86" t="str">
        <f>VLOOKUP(E97,VIP!$A$2:$O11308,2,0)</f>
        <v>DRBR540</v>
      </c>
      <c r="G97" s="100" t="str">
        <f>VLOOKUP(E97,'LISTADO ATM'!$A$2:$B$893,2,0)</f>
        <v xml:space="preserve">ATM Autoservicio Sambil I </v>
      </c>
      <c r="H97" s="100" t="str">
        <f>VLOOKUP(E97,VIP!$A$2:$O16229,7,FALSE)</f>
        <v>Si</v>
      </c>
      <c r="I97" s="100" t="str">
        <f>VLOOKUP(E97,VIP!$A$2:$O8194,8,FALSE)</f>
        <v>Si</v>
      </c>
      <c r="J97" s="100" t="str">
        <f>VLOOKUP(E97,VIP!$A$2:$O8144,8,FALSE)</f>
        <v>Si</v>
      </c>
      <c r="K97" s="100" t="str">
        <f>VLOOKUP(E97,VIP!$A$2:$O11718,6,0)</f>
        <v>NO</v>
      </c>
      <c r="L97" s="111" t="s">
        <v>2463</v>
      </c>
      <c r="M97" s="110" t="s">
        <v>2473</v>
      </c>
      <c r="N97" s="107" t="s">
        <v>2481</v>
      </c>
      <c r="O97" s="105" t="s">
        <v>2484</v>
      </c>
      <c r="P97" s="105"/>
      <c r="Q97" s="110" t="s">
        <v>2463</v>
      </c>
    </row>
    <row r="98" spans="1:17" ht="18" x14ac:dyDescent="0.25">
      <c r="A98" s="86" t="str">
        <f>VLOOKUP(E98,'LISTADO ATM'!$A$2:$C$894,3,0)</f>
        <v>DISTRITO NACIONAL</v>
      </c>
      <c r="B98" s="105" t="s">
        <v>2586</v>
      </c>
      <c r="C98" s="106">
        <v>44210.553923611114</v>
      </c>
      <c r="D98" s="105" t="s">
        <v>2189</v>
      </c>
      <c r="E98" s="101">
        <v>949</v>
      </c>
      <c r="F98" s="86" t="str">
        <f>VLOOKUP(E98,VIP!$A$2:$O11307,2,0)</f>
        <v>DRBR23D</v>
      </c>
      <c r="G98" s="100" t="str">
        <f>VLOOKUP(E98,'LISTADO ATM'!$A$2:$B$893,2,0)</f>
        <v xml:space="preserve">ATM S/M Bravo San Isidro Coral Mall </v>
      </c>
      <c r="H98" s="100" t="str">
        <f>VLOOKUP(E98,VIP!$A$2:$O16228,7,FALSE)</f>
        <v>Si</v>
      </c>
      <c r="I98" s="100" t="str">
        <f>VLOOKUP(E98,VIP!$A$2:$O8193,8,FALSE)</f>
        <v>No</v>
      </c>
      <c r="J98" s="100" t="str">
        <f>VLOOKUP(E98,VIP!$A$2:$O8143,8,FALSE)</f>
        <v>No</v>
      </c>
      <c r="K98" s="100" t="str">
        <f>VLOOKUP(E98,VIP!$A$2:$O11717,6,0)</f>
        <v>NO</v>
      </c>
      <c r="L98" s="111" t="s">
        <v>2254</v>
      </c>
      <c r="M98" s="110" t="s">
        <v>2473</v>
      </c>
      <c r="N98" s="107" t="s">
        <v>2481</v>
      </c>
      <c r="O98" s="105" t="s">
        <v>2484</v>
      </c>
      <c r="P98" s="105"/>
      <c r="Q98" s="110" t="s">
        <v>2254</v>
      </c>
    </row>
    <row r="99" spans="1:17" ht="18" x14ac:dyDescent="0.25">
      <c r="A99" s="86" t="str">
        <f>VLOOKUP(E99,'LISTADO ATM'!$A$2:$C$894,3,0)</f>
        <v>DISTRITO NACIONAL</v>
      </c>
      <c r="B99" s="105" t="s">
        <v>2585</v>
      </c>
      <c r="C99" s="106">
        <v>44210.561400462961</v>
      </c>
      <c r="D99" s="105" t="s">
        <v>2189</v>
      </c>
      <c r="E99" s="101">
        <v>240</v>
      </c>
      <c r="F99" s="86" t="str">
        <f>VLOOKUP(E99,VIP!$A$2:$O11306,2,0)</f>
        <v>DRBR24D</v>
      </c>
      <c r="G99" s="100" t="str">
        <f>VLOOKUP(E99,'LISTADO ATM'!$A$2:$B$893,2,0)</f>
        <v xml:space="preserve">ATM Oficina Carrefour I </v>
      </c>
      <c r="H99" s="100" t="str">
        <f>VLOOKUP(E99,VIP!$A$2:$O16227,7,FALSE)</f>
        <v>Si</v>
      </c>
      <c r="I99" s="100" t="str">
        <f>VLOOKUP(E99,VIP!$A$2:$O8192,8,FALSE)</f>
        <v>Si</v>
      </c>
      <c r="J99" s="100" t="str">
        <f>VLOOKUP(E99,VIP!$A$2:$O8142,8,FALSE)</f>
        <v>Si</v>
      </c>
      <c r="K99" s="100" t="str">
        <f>VLOOKUP(E99,VIP!$A$2:$O11716,6,0)</f>
        <v>SI</v>
      </c>
      <c r="L99" s="111" t="s">
        <v>2228</v>
      </c>
      <c r="M99" s="110" t="s">
        <v>2473</v>
      </c>
      <c r="N99" s="107" t="s">
        <v>2481</v>
      </c>
      <c r="O99" s="105" t="s">
        <v>2484</v>
      </c>
      <c r="P99" s="105"/>
      <c r="Q99" s="110" t="s">
        <v>2228</v>
      </c>
    </row>
    <row r="100" spans="1:17" ht="18" x14ac:dyDescent="0.25">
      <c r="A100" s="86" t="str">
        <f>VLOOKUP(E100,'LISTADO ATM'!$A$2:$C$894,3,0)</f>
        <v>DISTRITO NACIONAL</v>
      </c>
      <c r="B100" s="105" t="s">
        <v>2584</v>
      </c>
      <c r="C100" s="106">
        <v>44210.564884259256</v>
      </c>
      <c r="D100" s="105" t="s">
        <v>2189</v>
      </c>
      <c r="E100" s="101">
        <v>915</v>
      </c>
      <c r="F100" s="86" t="str">
        <f>VLOOKUP(E100,VIP!$A$2:$O11305,2,0)</f>
        <v>DRBR24F</v>
      </c>
      <c r="G100" s="100" t="str">
        <f>VLOOKUP(E100,'LISTADO ATM'!$A$2:$B$893,2,0)</f>
        <v xml:space="preserve">ATM Multicentro La Sirena Aut. Duarte </v>
      </c>
      <c r="H100" s="100" t="str">
        <f>VLOOKUP(E100,VIP!$A$2:$O16226,7,FALSE)</f>
        <v>Si</v>
      </c>
      <c r="I100" s="100" t="str">
        <f>VLOOKUP(E100,VIP!$A$2:$O8191,8,FALSE)</f>
        <v>Si</v>
      </c>
      <c r="J100" s="100" t="str">
        <f>VLOOKUP(E100,VIP!$A$2:$O8141,8,FALSE)</f>
        <v>Si</v>
      </c>
      <c r="K100" s="100" t="str">
        <f>VLOOKUP(E100,VIP!$A$2:$O11715,6,0)</f>
        <v>SI</v>
      </c>
      <c r="L100" s="111" t="s">
        <v>2228</v>
      </c>
      <c r="M100" s="110" t="s">
        <v>2473</v>
      </c>
      <c r="N100" s="107" t="s">
        <v>2481</v>
      </c>
      <c r="O100" s="105" t="s">
        <v>2484</v>
      </c>
      <c r="P100" s="105"/>
      <c r="Q100" s="110" t="s">
        <v>2228</v>
      </c>
    </row>
    <row r="101" spans="1:17" ht="18" x14ac:dyDescent="0.25">
      <c r="A101" s="86" t="str">
        <f>VLOOKUP(E101,'LISTADO ATM'!$A$2:$C$894,3,0)</f>
        <v>SUR</v>
      </c>
      <c r="B101" s="105" t="s">
        <v>2583</v>
      </c>
      <c r="C101" s="106">
        <v>44210.564918981479</v>
      </c>
      <c r="D101" s="105" t="s">
        <v>2189</v>
      </c>
      <c r="E101" s="101">
        <v>817</v>
      </c>
      <c r="F101" s="86" t="str">
        <f>VLOOKUP(E101,VIP!$A$2:$O11304,2,0)</f>
        <v>DRBR817</v>
      </c>
      <c r="G101" s="100" t="str">
        <f>VLOOKUP(E101,'LISTADO ATM'!$A$2:$B$893,2,0)</f>
        <v xml:space="preserve">ATM Ayuntamiento Sabana Larga (San José de Ocoa) </v>
      </c>
      <c r="H101" s="100" t="str">
        <f>VLOOKUP(E101,VIP!$A$2:$O16225,7,FALSE)</f>
        <v>Si</v>
      </c>
      <c r="I101" s="100" t="str">
        <f>VLOOKUP(E101,VIP!$A$2:$O8190,8,FALSE)</f>
        <v>Si</v>
      </c>
      <c r="J101" s="100" t="str">
        <f>VLOOKUP(E101,VIP!$A$2:$O8140,8,FALSE)</f>
        <v>Si</v>
      </c>
      <c r="K101" s="100" t="str">
        <f>VLOOKUP(E101,VIP!$A$2:$O11714,6,0)</f>
        <v>NO</v>
      </c>
      <c r="L101" s="111" t="s">
        <v>2463</v>
      </c>
      <c r="M101" s="110" t="s">
        <v>2473</v>
      </c>
      <c r="N101" s="107" t="s">
        <v>2481</v>
      </c>
      <c r="O101" s="105" t="s">
        <v>2484</v>
      </c>
      <c r="P101" s="105"/>
      <c r="Q101" s="110" t="s">
        <v>2463</v>
      </c>
    </row>
    <row r="102" spans="1:17" ht="18" x14ac:dyDescent="0.25">
      <c r="A102" s="86" t="str">
        <f>VLOOKUP(E102,'LISTADO ATM'!$A$2:$C$894,3,0)</f>
        <v>DISTRITO NACIONAL</v>
      </c>
      <c r="B102" s="105" t="s">
        <v>2582</v>
      </c>
      <c r="C102" s="106">
        <v>44210.566574074073</v>
      </c>
      <c r="D102" s="105" t="s">
        <v>2189</v>
      </c>
      <c r="E102" s="101">
        <v>578</v>
      </c>
      <c r="F102" s="86" t="str">
        <f>VLOOKUP(E102,VIP!$A$2:$O11303,2,0)</f>
        <v>DRBR324</v>
      </c>
      <c r="G102" s="100" t="str">
        <f>VLOOKUP(E102,'LISTADO ATM'!$A$2:$B$893,2,0)</f>
        <v xml:space="preserve">ATM Procuraduría General de la República </v>
      </c>
      <c r="H102" s="100" t="str">
        <f>VLOOKUP(E102,VIP!$A$2:$O16224,7,FALSE)</f>
        <v>Si</v>
      </c>
      <c r="I102" s="100" t="str">
        <f>VLOOKUP(E102,VIP!$A$2:$O8189,8,FALSE)</f>
        <v>No</v>
      </c>
      <c r="J102" s="100" t="str">
        <f>VLOOKUP(E102,VIP!$A$2:$O8139,8,FALSE)</f>
        <v>No</v>
      </c>
      <c r="K102" s="100" t="str">
        <f>VLOOKUP(E102,VIP!$A$2:$O11713,6,0)</f>
        <v>NO</v>
      </c>
      <c r="L102" s="111" t="s">
        <v>2608</v>
      </c>
      <c r="M102" s="110" t="s">
        <v>2473</v>
      </c>
      <c r="N102" s="107" t="s">
        <v>2481</v>
      </c>
      <c r="O102" s="105" t="s">
        <v>2484</v>
      </c>
      <c r="P102" s="105"/>
      <c r="Q102" s="110" t="s">
        <v>2608</v>
      </c>
    </row>
    <row r="103" spans="1:17" ht="18" x14ac:dyDescent="0.25">
      <c r="A103" s="86" t="str">
        <f>VLOOKUP(E103,'LISTADO ATM'!$A$2:$C$894,3,0)</f>
        <v>ESTE</v>
      </c>
      <c r="B103" s="105" t="s">
        <v>2581</v>
      </c>
      <c r="C103" s="106">
        <v>44210.566724537035</v>
      </c>
      <c r="D103" s="105" t="s">
        <v>2189</v>
      </c>
      <c r="E103" s="101">
        <v>111</v>
      </c>
      <c r="F103" s="86" t="str">
        <f>VLOOKUP(E103,VIP!$A$2:$O11302,2,0)</f>
        <v>DRBR111</v>
      </c>
      <c r="G103" s="100" t="str">
        <f>VLOOKUP(E103,'LISTADO ATM'!$A$2:$B$893,2,0)</f>
        <v xml:space="preserve">ATM Oficina San Pedro </v>
      </c>
      <c r="H103" s="100" t="str">
        <f>VLOOKUP(E103,VIP!$A$2:$O16223,7,FALSE)</f>
        <v>Si</v>
      </c>
      <c r="I103" s="100" t="str">
        <f>VLOOKUP(E103,VIP!$A$2:$O8188,8,FALSE)</f>
        <v>Si</v>
      </c>
      <c r="J103" s="100" t="str">
        <f>VLOOKUP(E103,VIP!$A$2:$O8138,8,FALSE)</f>
        <v>Si</v>
      </c>
      <c r="K103" s="100" t="str">
        <f>VLOOKUP(E103,VIP!$A$2:$O11712,6,0)</f>
        <v>SI</v>
      </c>
      <c r="L103" s="111" t="s">
        <v>2228</v>
      </c>
      <c r="M103" s="110" t="s">
        <v>2473</v>
      </c>
      <c r="N103" s="107" t="s">
        <v>2481</v>
      </c>
      <c r="O103" s="105" t="s">
        <v>2484</v>
      </c>
      <c r="P103" s="105"/>
      <c r="Q103" s="110" t="s">
        <v>2228</v>
      </c>
    </row>
    <row r="104" spans="1:17" ht="18" x14ac:dyDescent="0.25">
      <c r="A104" s="86" t="str">
        <f>VLOOKUP(E104,'LISTADO ATM'!$A$2:$C$894,3,0)</f>
        <v>NORTE</v>
      </c>
      <c r="B104" s="105" t="s">
        <v>2580</v>
      </c>
      <c r="C104" s="106">
        <v>44210.572569444441</v>
      </c>
      <c r="D104" s="105" t="s">
        <v>2190</v>
      </c>
      <c r="E104" s="101">
        <v>763</v>
      </c>
      <c r="F104" s="86" t="str">
        <f>VLOOKUP(E104,VIP!$A$2:$O11301,2,0)</f>
        <v>DRBR439</v>
      </c>
      <c r="G104" s="100" t="str">
        <f>VLOOKUP(E104,'LISTADO ATM'!$A$2:$B$893,2,0)</f>
        <v xml:space="preserve">ATM UNP Montellano </v>
      </c>
      <c r="H104" s="100" t="str">
        <f>VLOOKUP(E104,VIP!$A$2:$O16222,7,FALSE)</f>
        <v>Si</v>
      </c>
      <c r="I104" s="100" t="str">
        <f>VLOOKUP(E104,VIP!$A$2:$O8187,8,FALSE)</f>
        <v>Si</v>
      </c>
      <c r="J104" s="100" t="str">
        <f>VLOOKUP(E104,VIP!$A$2:$O8137,8,FALSE)</f>
        <v>Si</v>
      </c>
      <c r="K104" s="100" t="str">
        <f>VLOOKUP(E104,VIP!$A$2:$O11711,6,0)</f>
        <v>NO</v>
      </c>
      <c r="L104" s="111" t="s">
        <v>2228</v>
      </c>
      <c r="M104" s="110" t="s">
        <v>2473</v>
      </c>
      <c r="N104" s="107" t="s">
        <v>2481</v>
      </c>
      <c r="O104" s="105" t="s">
        <v>2482</v>
      </c>
      <c r="P104" s="105"/>
      <c r="Q104" s="110" t="s">
        <v>2228</v>
      </c>
    </row>
    <row r="105" spans="1:17" ht="18" x14ac:dyDescent="0.25">
      <c r="A105" s="86" t="str">
        <f>VLOOKUP(E105,'LISTADO ATM'!$A$2:$C$894,3,0)</f>
        <v>DISTRITO NACIONAL</v>
      </c>
      <c r="B105" s="105" t="s">
        <v>2579</v>
      </c>
      <c r="C105" s="106">
        <v>44210.591550925928</v>
      </c>
      <c r="D105" s="105" t="s">
        <v>2189</v>
      </c>
      <c r="E105" s="101">
        <v>70</v>
      </c>
      <c r="F105" s="86" t="str">
        <f>VLOOKUP(E105,VIP!$A$2:$O11300,2,0)</f>
        <v>DRBR070</v>
      </c>
      <c r="G105" s="100" t="str">
        <f>VLOOKUP(E105,'LISTADO ATM'!$A$2:$B$893,2,0)</f>
        <v xml:space="preserve">ATM Autoservicio Plaza Lama Zona Oriental </v>
      </c>
      <c r="H105" s="100" t="str">
        <f>VLOOKUP(E105,VIP!$A$2:$O16221,7,FALSE)</f>
        <v>Si</v>
      </c>
      <c r="I105" s="100" t="str">
        <f>VLOOKUP(E105,VIP!$A$2:$O8186,8,FALSE)</f>
        <v>Si</v>
      </c>
      <c r="J105" s="100" t="str">
        <f>VLOOKUP(E105,VIP!$A$2:$O8136,8,FALSE)</f>
        <v>Si</v>
      </c>
      <c r="K105" s="100" t="str">
        <f>VLOOKUP(E105,VIP!$A$2:$O11710,6,0)</f>
        <v>NO</v>
      </c>
      <c r="L105" s="111" t="s">
        <v>2610</v>
      </c>
      <c r="M105" s="110" t="s">
        <v>2473</v>
      </c>
      <c r="N105" s="107" t="s">
        <v>2481</v>
      </c>
      <c r="O105" s="105" t="s">
        <v>2484</v>
      </c>
      <c r="P105" s="105"/>
      <c r="Q105" s="110" t="s">
        <v>2610</v>
      </c>
    </row>
    <row r="106" spans="1:17" ht="18" x14ac:dyDescent="0.25">
      <c r="A106" s="86" t="str">
        <f>VLOOKUP(E106,'LISTADO ATM'!$A$2:$C$894,3,0)</f>
        <v>DISTRITO NACIONAL</v>
      </c>
      <c r="B106" s="105" t="s">
        <v>2578</v>
      </c>
      <c r="C106" s="106">
        <v>44210.592905092592</v>
      </c>
      <c r="D106" s="105" t="s">
        <v>2189</v>
      </c>
      <c r="E106" s="101">
        <v>883</v>
      </c>
      <c r="F106" s="86" t="str">
        <f>VLOOKUP(E106,VIP!$A$2:$O11299,2,0)</f>
        <v>DRBR883</v>
      </c>
      <c r="G106" s="100" t="str">
        <f>VLOOKUP(E106,'LISTADO ATM'!$A$2:$B$893,2,0)</f>
        <v xml:space="preserve">ATM Oficina Filadelfia Plaza </v>
      </c>
      <c r="H106" s="100" t="str">
        <f>VLOOKUP(E106,VIP!$A$2:$O16220,7,FALSE)</f>
        <v>Si</v>
      </c>
      <c r="I106" s="100" t="str">
        <f>VLOOKUP(E106,VIP!$A$2:$O8185,8,FALSE)</f>
        <v>Si</v>
      </c>
      <c r="J106" s="100" t="str">
        <f>VLOOKUP(E106,VIP!$A$2:$O8135,8,FALSE)</f>
        <v>Si</v>
      </c>
      <c r="K106" s="100" t="str">
        <f>VLOOKUP(E106,VIP!$A$2:$O11709,6,0)</f>
        <v>NO</v>
      </c>
      <c r="L106" s="111" t="s">
        <v>2463</v>
      </c>
      <c r="M106" s="110" t="s">
        <v>2473</v>
      </c>
      <c r="N106" s="107" t="s">
        <v>2481</v>
      </c>
      <c r="O106" s="105" t="s">
        <v>2484</v>
      </c>
      <c r="P106" s="105"/>
      <c r="Q106" s="110" t="s">
        <v>2463</v>
      </c>
    </row>
    <row r="107" spans="1:17" ht="18" x14ac:dyDescent="0.25">
      <c r="A107" s="86" t="str">
        <f>VLOOKUP(E107,'LISTADO ATM'!$A$2:$C$894,3,0)</f>
        <v>DISTRITO NACIONAL</v>
      </c>
      <c r="B107" s="105" t="s">
        <v>2577</v>
      </c>
      <c r="C107" s="106">
        <v>44210.596087962964</v>
      </c>
      <c r="D107" s="105" t="s">
        <v>2477</v>
      </c>
      <c r="E107" s="101">
        <v>980</v>
      </c>
      <c r="F107" s="86" t="str">
        <f>VLOOKUP(E107,VIP!$A$2:$O11298,2,0)</f>
        <v>DRBR980</v>
      </c>
      <c r="G107" s="100" t="str">
        <f>VLOOKUP(E107,'LISTADO ATM'!$A$2:$B$893,2,0)</f>
        <v xml:space="preserve">ATM Oficina Bella Vista Mall II </v>
      </c>
      <c r="H107" s="100" t="str">
        <f>VLOOKUP(E107,VIP!$A$2:$O16219,7,FALSE)</f>
        <v>Si</v>
      </c>
      <c r="I107" s="100" t="str">
        <f>VLOOKUP(E107,VIP!$A$2:$O8184,8,FALSE)</f>
        <v>Si</v>
      </c>
      <c r="J107" s="100" t="str">
        <f>VLOOKUP(E107,VIP!$A$2:$O8134,8,FALSE)</f>
        <v>Si</v>
      </c>
      <c r="K107" s="100" t="str">
        <f>VLOOKUP(E107,VIP!$A$2:$O11708,6,0)</f>
        <v>NO</v>
      </c>
      <c r="L107" s="111" t="s">
        <v>2430</v>
      </c>
      <c r="M107" s="110" t="s">
        <v>2473</v>
      </c>
      <c r="N107" s="107" t="s">
        <v>2481</v>
      </c>
      <c r="O107" s="105" t="s">
        <v>2483</v>
      </c>
      <c r="P107" s="105"/>
      <c r="Q107" s="110" t="s">
        <v>2430</v>
      </c>
    </row>
    <row r="108" spans="1:17" ht="18" x14ac:dyDescent="0.25">
      <c r="A108" s="86" t="str">
        <f>VLOOKUP(E108,'LISTADO ATM'!$A$2:$C$894,3,0)</f>
        <v>NORTE</v>
      </c>
      <c r="B108" s="105">
        <v>335763924</v>
      </c>
      <c r="C108" s="106">
        <v>44210.604166666664</v>
      </c>
      <c r="D108" s="105" t="s">
        <v>2190</v>
      </c>
      <c r="E108" s="101">
        <v>172</v>
      </c>
      <c r="F108" s="86" t="str">
        <f>VLOOKUP(E108,VIP!$A$2:$O11328,2,0)</f>
        <v>DRBR172</v>
      </c>
      <c r="G108" s="100" t="str">
        <f>VLOOKUP(E108,'LISTADO ATM'!$A$2:$B$893,2,0)</f>
        <v xml:space="preserve">ATM UNP Guaucí </v>
      </c>
      <c r="H108" s="100" t="str">
        <f>VLOOKUP(E108,VIP!$A$2:$O16249,7,FALSE)</f>
        <v>Si</v>
      </c>
      <c r="I108" s="100" t="str">
        <f>VLOOKUP(E108,VIP!$A$2:$O8214,8,FALSE)</f>
        <v>Si</v>
      </c>
      <c r="J108" s="100" t="str">
        <f>VLOOKUP(E108,VIP!$A$2:$O8164,8,FALSE)</f>
        <v>Si</v>
      </c>
      <c r="K108" s="100" t="str">
        <f>VLOOKUP(E108,VIP!$A$2:$O11738,6,0)</f>
        <v>NO</v>
      </c>
      <c r="L108" s="111" t="s">
        <v>2228</v>
      </c>
      <c r="M108" s="110" t="s">
        <v>2473</v>
      </c>
      <c r="N108" s="107" t="s">
        <v>2481</v>
      </c>
      <c r="O108" s="105" t="s">
        <v>2611</v>
      </c>
      <c r="P108" s="105"/>
      <c r="Q108" s="110" t="s">
        <v>2228</v>
      </c>
    </row>
    <row r="109" spans="1:17" ht="18" x14ac:dyDescent="0.25">
      <c r="A109" s="86" t="str">
        <f>VLOOKUP(E109,'LISTADO ATM'!$A$2:$C$894,3,0)</f>
        <v>NORTE</v>
      </c>
      <c r="B109" s="105" t="s">
        <v>2614</v>
      </c>
      <c r="C109" s="106">
        <v>44211.602986111109</v>
      </c>
      <c r="D109" s="105" t="s">
        <v>2545</v>
      </c>
      <c r="E109" s="101">
        <v>649</v>
      </c>
      <c r="F109" s="86" t="str">
        <f>VLOOKUP(E109,VIP!$A$2:$O11330,2,0)</f>
        <v>DRBR649</v>
      </c>
      <c r="G109" s="100" t="str">
        <f>VLOOKUP(E109,'LISTADO ATM'!$A$2:$B$893,2,0)</f>
        <v xml:space="preserve">ATM Oficina Galería 56 (San Francisco de Macorís) </v>
      </c>
      <c r="H109" s="100" t="str">
        <f>VLOOKUP(E109,VIP!$A$2:$O16251,7,FALSE)</f>
        <v>Si</v>
      </c>
      <c r="I109" s="100" t="str">
        <f>VLOOKUP(E109,VIP!$A$2:$O8216,8,FALSE)</f>
        <v>Si</v>
      </c>
      <c r="J109" s="100" t="str">
        <f>VLOOKUP(E109,VIP!$A$2:$O8166,8,FALSE)</f>
        <v>Si</v>
      </c>
      <c r="K109" s="100" t="str">
        <f>VLOOKUP(E109,VIP!$A$2:$O11740,6,0)</f>
        <v>SI</v>
      </c>
      <c r="L109" s="111" t="s">
        <v>2430</v>
      </c>
      <c r="M109" s="110" t="s">
        <v>2473</v>
      </c>
      <c r="N109" s="107" t="s">
        <v>2481</v>
      </c>
      <c r="O109" s="105" t="s">
        <v>2561</v>
      </c>
      <c r="P109" s="105"/>
      <c r="Q109" s="110" t="s">
        <v>2430</v>
      </c>
    </row>
    <row r="110" spans="1:17" ht="18" x14ac:dyDescent="0.25">
      <c r="A110" s="86" t="str">
        <f>VLOOKUP(E110,'LISTADO ATM'!$A$2:$C$894,3,0)</f>
        <v>NORTE</v>
      </c>
      <c r="B110" s="105" t="s">
        <v>2613</v>
      </c>
      <c r="C110" s="106">
        <v>44211.606921296298</v>
      </c>
      <c r="D110" s="105" t="s">
        <v>2545</v>
      </c>
      <c r="E110" s="101">
        <v>277</v>
      </c>
      <c r="F110" s="86" t="str">
        <f>VLOOKUP(E110,VIP!$A$2:$O11329,2,0)</f>
        <v>DRBR277</v>
      </c>
      <c r="G110" s="100" t="str">
        <f>VLOOKUP(E110,'LISTADO ATM'!$A$2:$B$893,2,0)</f>
        <v xml:space="preserve">ATM Oficina Duarte (Santiago) </v>
      </c>
      <c r="H110" s="100" t="str">
        <f>VLOOKUP(E110,VIP!$A$2:$O16250,7,FALSE)</f>
        <v>Si</v>
      </c>
      <c r="I110" s="100" t="str">
        <f>VLOOKUP(E110,VIP!$A$2:$O8215,8,FALSE)</f>
        <v>Si</v>
      </c>
      <c r="J110" s="100" t="str">
        <f>VLOOKUP(E110,VIP!$A$2:$O8165,8,FALSE)</f>
        <v>Si</v>
      </c>
      <c r="K110" s="100" t="str">
        <f>VLOOKUP(E110,VIP!$A$2:$O11739,6,0)</f>
        <v>NO</v>
      </c>
      <c r="L110" s="111" t="s">
        <v>2430</v>
      </c>
      <c r="M110" s="110" t="s">
        <v>2473</v>
      </c>
      <c r="N110" s="107" t="s">
        <v>2481</v>
      </c>
      <c r="O110" s="105" t="s">
        <v>2561</v>
      </c>
      <c r="P110" s="105"/>
      <c r="Q110" s="110" t="s">
        <v>2430</v>
      </c>
    </row>
    <row r="111" spans="1:17" ht="18" x14ac:dyDescent="0.25">
      <c r="A111" s="86" t="str">
        <f>VLOOKUP(E111,'LISTADO ATM'!$A$2:$C$894,3,0)</f>
        <v>DISTRITO NACIONAL</v>
      </c>
      <c r="B111" s="105" t="s">
        <v>2616</v>
      </c>
      <c r="C111" s="106">
        <v>44214.595659722225</v>
      </c>
      <c r="D111" s="105" t="s">
        <v>2189</v>
      </c>
      <c r="E111" s="101">
        <v>18</v>
      </c>
      <c r="F111" s="86" t="str">
        <f>VLOOKUP(E111,VIP!$A$2:$O11332,2,0)</f>
        <v>DRBR018</v>
      </c>
      <c r="G111" s="100" t="str">
        <f>VLOOKUP(E111,'LISTADO ATM'!$A$2:$B$893,2,0)</f>
        <v xml:space="preserve">ATM Oficina Haina Occidental I </v>
      </c>
      <c r="H111" s="100" t="str">
        <f>VLOOKUP(E111,VIP!$A$2:$O16253,7,FALSE)</f>
        <v>Si</v>
      </c>
      <c r="I111" s="100" t="str">
        <f>VLOOKUP(E111,VIP!$A$2:$O8218,8,FALSE)</f>
        <v>Si</v>
      </c>
      <c r="J111" s="100" t="str">
        <f>VLOOKUP(E111,VIP!$A$2:$O8168,8,FALSE)</f>
        <v>Si</v>
      </c>
      <c r="K111" s="100" t="str">
        <f>VLOOKUP(E111,VIP!$A$2:$O11742,6,0)</f>
        <v>SI</v>
      </c>
      <c r="L111" s="111" t="s">
        <v>2228</v>
      </c>
      <c r="M111" s="110" t="s">
        <v>2473</v>
      </c>
      <c r="N111" s="107" t="s">
        <v>2481</v>
      </c>
      <c r="O111" s="105" t="s">
        <v>2484</v>
      </c>
      <c r="P111" s="105"/>
      <c r="Q111" s="110" t="s">
        <v>2228</v>
      </c>
    </row>
    <row r="112" spans="1:17" ht="18" x14ac:dyDescent="0.25">
      <c r="A112" s="86" t="str">
        <f>VLOOKUP(E112,'LISTADO ATM'!$A$2:$C$894,3,0)</f>
        <v>NORTE</v>
      </c>
      <c r="B112" s="105" t="s">
        <v>2615</v>
      </c>
      <c r="C112" s="106">
        <v>44214.596238425926</v>
      </c>
      <c r="D112" s="105" t="s">
        <v>2190</v>
      </c>
      <c r="E112" s="101">
        <v>88</v>
      </c>
      <c r="F112" s="86" t="str">
        <f>VLOOKUP(E112,VIP!$A$2:$O11331,2,0)</f>
        <v>DRBR088</v>
      </c>
      <c r="G112" s="100" t="str">
        <f>VLOOKUP(E112,'LISTADO ATM'!$A$2:$B$893,2,0)</f>
        <v xml:space="preserve">ATM S/M La Fuente (Santiago) </v>
      </c>
      <c r="H112" s="100" t="str">
        <f>VLOOKUP(E112,VIP!$A$2:$O16252,7,FALSE)</f>
        <v>Si</v>
      </c>
      <c r="I112" s="100" t="str">
        <f>VLOOKUP(E112,VIP!$A$2:$O8217,8,FALSE)</f>
        <v>Si</v>
      </c>
      <c r="J112" s="100" t="str">
        <f>VLOOKUP(E112,VIP!$A$2:$O8167,8,FALSE)</f>
        <v>Si</v>
      </c>
      <c r="K112" s="100" t="str">
        <f>VLOOKUP(E112,VIP!$A$2:$O11741,6,0)</f>
        <v>NO</v>
      </c>
      <c r="L112" s="111" t="s">
        <v>2228</v>
      </c>
      <c r="M112" s="110" t="s">
        <v>2473</v>
      </c>
      <c r="N112" s="107" t="s">
        <v>2481</v>
      </c>
      <c r="O112" s="105" t="s">
        <v>2494</v>
      </c>
      <c r="P112" s="105"/>
      <c r="Q112" s="110" t="s">
        <v>2228</v>
      </c>
    </row>
  </sheetData>
  <autoFilter ref="A4:Q4">
    <sortState ref="A5:Q11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3:B1048576 B1:B34">
    <cfRule type="duplicateValues" dxfId="323" priority="305847"/>
  </conditionalFormatting>
  <conditionalFormatting sqref="B113:B1048576 B5:B34">
    <cfRule type="duplicateValues" dxfId="322" priority="305851"/>
  </conditionalFormatting>
  <conditionalFormatting sqref="B113:B1048576 B1:B34">
    <cfRule type="duplicateValues" dxfId="321" priority="305854"/>
    <cfRule type="duplicateValues" dxfId="320" priority="305855"/>
    <cfRule type="duplicateValues" dxfId="319" priority="305856"/>
  </conditionalFormatting>
  <conditionalFormatting sqref="B113:B1048576 B1:B34">
    <cfRule type="duplicateValues" dxfId="318" priority="305866"/>
    <cfRule type="duplicateValues" dxfId="317" priority="305867"/>
  </conditionalFormatting>
  <conditionalFormatting sqref="B113:B1048576 B5:B34">
    <cfRule type="duplicateValues" dxfId="316" priority="305874"/>
    <cfRule type="duplicateValues" dxfId="315" priority="305875"/>
    <cfRule type="duplicateValues" dxfId="314" priority="305876"/>
  </conditionalFormatting>
  <conditionalFormatting sqref="E47:E53 E1:E24 E113:E1048576">
    <cfRule type="duplicateValues" dxfId="313" priority="308437"/>
  </conditionalFormatting>
  <conditionalFormatting sqref="E47:E53 E1:E24 E113:E1048576">
    <cfRule type="duplicateValues" dxfId="312" priority="308442"/>
    <cfRule type="duplicateValues" dxfId="311" priority="308443"/>
  </conditionalFormatting>
  <conditionalFormatting sqref="E47:E53 E5:E24 E113:E1048576">
    <cfRule type="duplicateValues" dxfId="310" priority="308452"/>
    <cfRule type="duplicateValues" dxfId="309" priority="308453"/>
  </conditionalFormatting>
  <conditionalFormatting sqref="E47:E53 E5:E24 E113:E1048576">
    <cfRule type="duplicateValues" dxfId="308" priority="308462"/>
  </conditionalFormatting>
  <conditionalFormatting sqref="E47:E53 E1:E24 E113:E1048576">
    <cfRule type="duplicateValues" dxfId="307" priority="308467"/>
    <cfRule type="duplicateValues" dxfId="306" priority="308468"/>
    <cfRule type="duplicateValues" dxfId="305" priority="308469"/>
  </conditionalFormatting>
  <conditionalFormatting sqref="E47:E53 E5:E24 E113:E1048576">
    <cfRule type="duplicateValues" dxfId="304" priority="308482"/>
    <cfRule type="duplicateValues" dxfId="303" priority="308483"/>
    <cfRule type="duplicateValues" dxfId="302" priority="308484"/>
  </conditionalFormatting>
  <conditionalFormatting sqref="B10:B13">
    <cfRule type="duplicateValues" dxfId="301" priority="287"/>
  </conditionalFormatting>
  <conditionalFormatting sqref="B10:B13">
    <cfRule type="duplicateValues" dxfId="300" priority="284"/>
    <cfRule type="duplicateValues" dxfId="299" priority="285"/>
    <cfRule type="duplicateValues" dxfId="298" priority="286"/>
  </conditionalFormatting>
  <conditionalFormatting sqref="B10:B13">
    <cfRule type="duplicateValues" dxfId="297" priority="282"/>
    <cfRule type="duplicateValues" dxfId="296" priority="283"/>
  </conditionalFormatting>
  <conditionalFormatting sqref="B14:B15">
    <cfRule type="duplicateValues" dxfId="295" priority="281"/>
  </conditionalFormatting>
  <conditionalFormatting sqref="B14:B15">
    <cfRule type="duplicateValues" dxfId="294" priority="278"/>
    <cfRule type="duplicateValues" dxfId="293" priority="279"/>
    <cfRule type="duplicateValues" dxfId="292" priority="280"/>
  </conditionalFormatting>
  <conditionalFormatting sqref="B14:B15">
    <cfRule type="duplicateValues" dxfId="291" priority="276"/>
    <cfRule type="duplicateValues" dxfId="290" priority="277"/>
  </conditionalFormatting>
  <conditionalFormatting sqref="E14:E15">
    <cfRule type="duplicateValues" dxfId="289" priority="275"/>
  </conditionalFormatting>
  <conditionalFormatting sqref="E14:E15">
    <cfRule type="duplicateValues" dxfId="288" priority="272"/>
    <cfRule type="duplicateValues" dxfId="287" priority="273"/>
    <cfRule type="duplicateValues" dxfId="286" priority="274"/>
  </conditionalFormatting>
  <conditionalFormatting sqref="E14:E15">
    <cfRule type="duplicateValues" dxfId="285" priority="270"/>
    <cfRule type="duplicateValues" dxfId="284" priority="271"/>
  </conditionalFormatting>
  <conditionalFormatting sqref="E14">
    <cfRule type="duplicateValues" dxfId="283" priority="257"/>
  </conditionalFormatting>
  <conditionalFormatting sqref="E14">
    <cfRule type="duplicateValues" dxfId="282" priority="254"/>
    <cfRule type="duplicateValues" dxfId="281" priority="255"/>
    <cfRule type="duplicateValues" dxfId="280" priority="256"/>
  </conditionalFormatting>
  <conditionalFormatting sqref="E14">
    <cfRule type="duplicateValues" dxfId="279" priority="252"/>
    <cfRule type="duplicateValues" dxfId="278" priority="253"/>
  </conditionalFormatting>
  <conditionalFormatting sqref="E25">
    <cfRule type="duplicateValues" dxfId="277" priority="231"/>
  </conditionalFormatting>
  <conditionalFormatting sqref="E25">
    <cfRule type="duplicateValues" dxfId="276" priority="233"/>
  </conditionalFormatting>
  <conditionalFormatting sqref="E25">
    <cfRule type="duplicateValues" dxfId="275" priority="234"/>
  </conditionalFormatting>
  <conditionalFormatting sqref="E25">
    <cfRule type="duplicateValues" dxfId="274" priority="235"/>
    <cfRule type="duplicateValues" dxfId="273" priority="236"/>
    <cfRule type="duplicateValues" dxfId="272" priority="237"/>
  </conditionalFormatting>
  <conditionalFormatting sqref="E25">
    <cfRule type="duplicateValues" dxfId="271" priority="238"/>
  </conditionalFormatting>
  <conditionalFormatting sqref="E25">
    <cfRule type="duplicateValues" dxfId="270" priority="239"/>
    <cfRule type="duplicateValues" dxfId="269" priority="240"/>
    <cfRule type="duplicateValues" dxfId="268" priority="241"/>
  </conditionalFormatting>
  <conditionalFormatting sqref="E32">
    <cfRule type="duplicateValues" dxfId="267" priority="226"/>
  </conditionalFormatting>
  <conditionalFormatting sqref="E32">
    <cfRule type="duplicateValues" dxfId="266" priority="227"/>
    <cfRule type="duplicateValues" dxfId="265" priority="228"/>
    <cfRule type="duplicateValues" dxfId="264" priority="229"/>
  </conditionalFormatting>
  <conditionalFormatting sqref="E32">
    <cfRule type="duplicateValues" dxfId="263" priority="230"/>
  </conditionalFormatting>
  <conditionalFormatting sqref="E47:E53 E1:E38 E113:E1048576">
    <cfRule type="duplicateValues" dxfId="262" priority="185"/>
  </conditionalFormatting>
  <conditionalFormatting sqref="E1:E53 E113:E1048576">
    <cfRule type="duplicateValues" dxfId="261" priority="143"/>
  </conditionalFormatting>
  <conditionalFormatting sqref="B5:B9">
    <cfRule type="duplicateValues" dxfId="260" priority="313930"/>
  </conditionalFormatting>
  <conditionalFormatting sqref="B5:B9">
    <cfRule type="duplicateValues" dxfId="259" priority="313931"/>
    <cfRule type="duplicateValues" dxfId="258" priority="313932"/>
    <cfRule type="duplicateValues" dxfId="257" priority="313933"/>
  </conditionalFormatting>
  <conditionalFormatting sqref="B5:B9">
    <cfRule type="duplicateValues" dxfId="256" priority="313934"/>
    <cfRule type="duplicateValues" dxfId="255" priority="313935"/>
  </conditionalFormatting>
  <conditionalFormatting sqref="E5:E13">
    <cfRule type="duplicateValues" dxfId="254" priority="313938"/>
  </conditionalFormatting>
  <conditionalFormatting sqref="E5:E13">
    <cfRule type="duplicateValues" dxfId="253" priority="313939"/>
    <cfRule type="duplicateValues" dxfId="252" priority="313940"/>
    <cfRule type="duplicateValues" dxfId="251" priority="313941"/>
  </conditionalFormatting>
  <conditionalFormatting sqref="E5:E13">
    <cfRule type="duplicateValues" dxfId="250" priority="313942"/>
    <cfRule type="duplicateValues" dxfId="249" priority="313943"/>
  </conditionalFormatting>
  <conditionalFormatting sqref="B16:B24">
    <cfRule type="duplicateValues" dxfId="248" priority="313988"/>
  </conditionalFormatting>
  <conditionalFormatting sqref="B16:B24">
    <cfRule type="duplicateValues" dxfId="247" priority="313990"/>
    <cfRule type="duplicateValues" dxfId="246" priority="313991"/>
    <cfRule type="duplicateValues" dxfId="245" priority="313992"/>
  </conditionalFormatting>
  <conditionalFormatting sqref="B16:B24">
    <cfRule type="duplicateValues" dxfId="244" priority="313996"/>
    <cfRule type="duplicateValues" dxfId="243" priority="313997"/>
  </conditionalFormatting>
  <conditionalFormatting sqref="E16:E24">
    <cfRule type="duplicateValues" dxfId="242" priority="314000"/>
  </conditionalFormatting>
  <conditionalFormatting sqref="E16:E24">
    <cfRule type="duplicateValues" dxfId="241" priority="314002"/>
    <cfRule type="duplicateValues" dxfId="240" priority="314003"/>
    <cfRule type="duplicateValues" dxfId="239" priority="314004"/>
  </conditionalFormatting>
  <conditionalFormatting sqref="E16:E24">
    <cfRule type="duplicateValues" dxfId="238" priority="314008"/>
    <cfRule type="duplicateValues" dxfId="237" priority="314009"/>
  </conditionalFormatting>
  <conditionalFormatting sqref="E14:E16">
    <cfRule type="duplicateValues" dxfId="236" priority="314012"/>
  </conditionalFormatting>
  <conditionalFormatting sqref="E14:E16">
    <cfRule type="duplicateValues" dxfId="235" priority="314013"/>
    <cfRule type="duplicateValues" dxfId="234" priority="314014"/>
    <cfRule type="duplicateValues" dxfId="233" priority="314015"/>
  </conditionalFormatting>
  <conditionalFormatting sqref="E14:E16">
    <cfRule type="duplicateValues" dxfId="232" priority="314016"/>
    <cfRule type="duplicateValues" dxfId="231" priority="314017"/>
  </conditionalFormatting>
  <conditionalFormatting sqref="E33:E34 E25:E31">
    <cfRule type="duplicateValues" dxfId="230" priority="314162"/>
  </conditionalFormatting>
  <conditionalFormatting sqref="E33:E34 E26:E31">
    <cfRule type="duplicateValues" dxfId="229" priority="314164"/>
    <cfRule type="duplicateValues" dxfId="228" priority="314165"/>
    <cfRule type="duplicateValues" dxfId="227" priority="314166"/>
  </conditionalFormatting>
  <conditionalFormatting sqref="E33:E34 E26:E31">
    <cfRule type="duplicateValues" dxfId="226" priority="314170"/>
  </conditionalFormatting>
  <conditionalFormatting sqref="B25:B34">
    <cfRule type="duplicateValues" dxfId="225" priority="314172"/>
  </conditionalFormatting>
  <conditionalFormatting sqref="B25:B34">
    <cfRule type="duplicateValues" dxfId="224" priority="314174"/>
    <cfRule type="duplicateValues" dxfId="223" priority="314175"/>
    <cfRule type="duplicateValues" dxfId="222" priority="314176"/>
  </conditionalFormatting>
  <conditionalFormatting sqref="B25:B34">
    <cfRule type="duplicateValues" dxfId="221" priority="314180"/>
    <cfRule type="duplicateValues" dxfId="220" priority="314181"/>
  </conditionalFormatting>
  <conditionalFormatting sqref="E35:E38">
    <cfRule type="duplicateValues" dxfId="219" priority="314264"/>
  </conditionalFormatting>
  <conditionalFormatting sqref="E35:E38">
    <cfRule type="duplicateValues" dxfId="218" priority="314265"/>
    <cfRule type="duplicateValues" dxfId="217" priority="314266"/>
  </conditionalFormatting>
  <conditionalFormatting sqref="E35:E38">
    <cfRule type="duplicateValues" dxfId="216" priority="314267"/>
    <cfRule type="duplicateValues" dxfId="215" priority="314268"/>
    <cfRule type="duplicateValues" dxfId="214" priority="314269"/>
  </conditionalFormatting>
  <conditionalFormatting sqref="B35:B46">
    <cfRule type="duplicateValues" dxfId="213" priority="314434"/>
  </conditionalFormatting>
  <conditionalFormatting sqref="B35:B46">
    <cfRule type="duplicateValues" dxfId="212" priority="314435"/>
    <cfRule type="duplicateValues" dxfId="211" priority="314436"/>
    <cfRule type="duplicateValues" dxfId="210" priority="314437"/>
  </conditionalFormatting>
  <conditionalFormatting sqref="B35:B46">
    <cfRule type="duplicateValues" dxfId="209" priority="314438"/>
    <cfRule type="duplicateValues" dxfId="208" priority="314439"/>
  </conditionalFormatting>
  <conditionalFormatting sqref="B47:B53">
    <cfRule type="duplicateValues" dxfId="207" priority="135"/>
  </conditionalFormatting>
  <conditionalFormatting sqref="B47:B53">
    <cfRule type="duplicateValues" dxfId="206" priority="132"/>
    <cfRule type="duplicateValues" dxfId="205" priority="133"/>
    <cfRule type="duplicateValues" dxfId="204" priority="134"/>
  </conditionalFormatting>
  <conditionalFormatting sqref="B47:B53">
    <cfRule type="duplicateValues" dxfId="203" priority="130"/>
    <cfRule type="duplicateValues" dxfId="202" priority="131"/>
  </conditionalFormatting>
  <conditionalFormatting sqref="E54:E67">
    <cfRule type="duplicateValues" dxfId="201" priority="129"/>
  </conditionalFormatting>
  <conditionalFormatting sqref="E54:E67">
    <cfRule type="duplicateValues" dxfId="200" priority="127"/>
    <cfRule type="duplicateValues" dxfId="199" priority="128"/>
  </conditionalFormatting>
  <conditionalFormatting sqref="E54:E67">
    <cfRule type="duplicateValues" dxfId="198" priority="125"/>
    <cfRule type="duplicateValues" dxfId="197" priority="126"/>
  </conditionalFormatting>
  <conditionalFormatting sqref="E54:E67">
    <cfRule type="duplicateValues" dxfId="196" priority="124"/>
  </conditionalFormatting>
  <conditionalFormatting sqref="E54:E67">
    <cfRule type="duplicateValues" dxfId="195" priority="121"/>
    <cfRule type="duplicateValues" dxfId="194" priority="122"/>
    <cfRule type="duplicateValues" dxfId="193" priority="123"/>
  </conditionalFormatting>
  <conditionalFormatting sqref="E54:E67">
    <cfRule type="duplicateValues" dxfId="192" priority="118"/>
    <cfRule type="duplicateValues" dxfId="191" priority="119"/>
    <cfRule type="duplicateValues" dxfId="190" priority="120"/>
  </conditionalFormatting>
  <conditionalFormatting sqref="E54:E67">
    <cfRule type="duplicateValues" dxfId="189" priority="117"/>
  </conditionalFormatting>
  <conditionalFormatting sqref="E54:E67">
    <cfRule type="duplicateValues" dxfId="188" priority="116"/>
  </conditionalFormatting>
  <conditionalFormatting sqref="B54:B67">
    <cfRule type="duplicateValues" dxfId="187" priority="115"/>
  </conditionalFormatting>
  <conditionalFormatting sqref="B54:B67">
    <cfRule type="duplicateValues" dxfId="186" priority="112"/>
    <cfRule type="duplicateValues" dxfId="185" priority="113"/>
    <cfRule type="duplicateValues" dxfId="184" priority="114"/>
  </conditionalFormatting>
  <conditionalFormatting sqref="B54:B67">
    <cfRule type="duplicateValues" dxfId="183" priority="110"/>
    <cfRule type="duplicateValues" dxfId="182" priority="111"/>
  </conditionalFormatting>
  <conditionalFormatting sqref="E68:E70">
    <cfRule type="duplicateValues" dxfId="181" priority="109"/>
  </conditionalFormatting>
  <conditionalFormatting sqref="E68:E70">
    <cfRule type="duplicateValues" dxfId="180" priority="107"/>
    <cfRule type="duplicateValues" dxfId="179" priority="108"/>
  </conditionalFormatting>
  <conditionalFormatting sqref="E68:E70">
    <cfRule type="duplicateValues" dxfId="178" priority="105"/>
    <cfRule type="duplicateValues" dxfId="177" priority="106"/>
  </conditionalFormatting>
  <conditionalFormatting sqref="E68:E70">
    <cfRule type="duplicateValues" dxfId="176" priority="104"/>
  </conditionalFormatting>
  <conditionalFormatting sqref="E68:E70">
    <cfRule type="duplicateValues" dxfId="175" priority="101"/>
    <cfRule type="duplicateValues" dxfId="174" priority="102"/>
    <cfRule type="duplicateValues" dxfId="173" priority="103"/>
  </conditionalFormatting>
  <conditionalFormatting sqref="E68:E70">
    <cfRule type="duplicateValues" dxfId="172" priority="98"/>
    <cfRule type="duplicateValues" dxfId="171" priority="99"/>
    <cfRule type="duplicateValues" dxfId="170" priority="100"/>
  </conditionalFormatting>
  <conditionalFormatting sqref="E68:E70">
    <cfRule type="duplicateValues" dxfId="169" priority="97"/>
  </conditionalFormatting>
  <conditionalFormatting sqref="E68:E70">
    <cfRule type="duplicateValues" dxfId="168" priority="96"/>
  </conditionalFormatting>
  <conditionalFormatting sqref="B68:B70">
    <cfRule type="duplicateValues" dxfId="167" priority="95"/>
  </conditionalFormatting>
  <conditionalFormatting sqref="B68:B70">
    <cfRule type="duplicateValues" dxfId="166" priority="92"/>
    <cfRule type="duplicateValues" dxfId="165" priority="93"/>
    <cfRule type="duplicateValues" dxfId="164" priority="94"/>
  </conditionalFormatting>
  <conditionalFormatting sqref="B68:B70">
    <cfRule type="duplicateValues" dxfId="163" priority="90"/>
    <cfRule type="duplicateValues" dxfId="162" priority="91"/>
  </conditionalFormatting>
  <conditionalFormatting sqref="B1:B70 B113:B1048576">
    <cfRule type="duplicateValues" dxfId="161" priority="89"/>
  </conditionalFormatting>
  <conditionalFormatting sqref="E71:E75">
    <cfRule type="duplicateValues" dxfId="160" priority="88"/>
  </conditionalFormatting>
  <conditionalFormatting sqref="E71:E75">
    <cfRule type="duplicateValues" dxfId="159" priority="86"/>
    <cfRule type="duplicateValues" dxfId="158" priority="87"/>
  </conditionalFormatting>
  <conditionalFormatting sqref="E71:E75">
    <cfRule type="duplicateValues" dxfId="157" priority="84"/>
    <cfRule type="duplicateValues" dxfId="156" priority="85"/>
  </conditionalFormatting>
  <conditionalFormatting sqref="E71:E75">
    <cfRule type="duplicateValues" dxfId="155" priority="83"/>
  </conditionalFormatting>
  <conditionalFormatting sqref="E71:E75">
    <cfRule type="duplicateValues" dxfId="154" priority="80"/>
    <cfRule type="duplicateValues" dxfId="153" priority="81"/>
    <cfRule type="duplicateValues" dxfId="152" priority="82"/>
  </conditionalFormatting>
  <conditionalFormatting sqref="E71:E75">
    <cfRule type="duplicateValues" dxfId="151" priority="77"/>
    <cfRule type="duplicateValues" dxfId="150" priority="78"/>
    <cfRule type="duplicateValues" dxfId="149" priority="79"/>
  </conditionalFormatting>
  <conditionalFormatting sqref="E71:E75">
    <cfRule type="duplicateValues" dxfId="148" priority="76"/>
  </conditionalFormatting>
  <conditionalFormatting sqref="E71:E75">
    <cfRule type="duplicateValues" dxfId="147" priority="75"/>
  </conditionalFormatting>
  <conditionalFormatting sqref="B71:B75">
    <cfRule type="duplicateValues" dxfId="146" priority="74"/>
  </conditionalFormatting>
  <conditionalFormatting sqref="B71:B75">
    <cfRule type="duplicateValues" dxfId="145" priority="71"/>
    <cfRule type="duplicateValues" dxfId="144" priority="72"/>
    <cfRule type="duplicateValues" dxfId="143" priority="73"/>
  </conditionalFormatting>
  <conditionalFormatting sqref="B71:B75">
    <cfRule type="duplicateValues" dxfId="142" priority="69"/>
    <cfRule type="duplicateValues" dxfId="141" priority="70"/>
  </conditionalFormatting>
  <conditionalFormatting sqref="B71:B75">
    <cfRule type="duplicateValues" dxfId="140" priority="68"/>
  </conditionalFormatting>
  <conditionalFormatting sqref="E76:E106">
    <cfRule type="duplicateValues" dxfId="139" priority="67"/>
  </conditionalFormatting>
  <conditionalFormatting sqref="E76:E106">
    <cfRule type="duplicateValues" dxfId="138" priority="65"/>
    <cfRule type="duplicateValues" dxfId="137" priority="66"/>
  </conditionalFormatting>
  <conditionalFormatting sqref="E76:E106">
    <cfRule type="duplicateValues" dxfId="136" priority="63"/>
    <cfRule type="duplicateValues" dxfId="135" priority="64"/>
  </conditionalFormatting>
  <conditionalFormatting sqref="E76:E106">
    <cfRule type="duplicateValues" dxfId="134" priority="62"/>
  </conditionalFormatting>
  <conditionalFormatting sqref="E76:E106">
    <cfRule type="duplicateValues" dxfId="133" priority="59"/>
    <cfRule type="duplicateValues" dxfId="132" priority="60"/>
    <cfRule type="duplicateValues" dxfId="131" priority="61"/>
  </conditionalFormatting>
  <conditionalFormatting sqref="E76:E106">
    <cfRule type="duplicateValues" dxfId="130" priority="56"/>
    <cfRule type="duplicateValues" dxfId="129" priority="57"/>
    <cfRule type="duplicateValues" dxfId="128" priority="58"/>
  </conditionalFormatting>
  <conditionalFormatting sqref="E76:E106">
    <cfRule type="duplicateValues" dxfId="127" priority="55"/>
  </conditionalFormatting>
  <conditionalFormatting sqref="E76:E106">
    <cfRule type="duplicateValues" dxfId="126" priority="54"/>
  </conditionalFormatting>
  <conditionalFormatting sqref="B76:B106">
    <cfRule type="duplicateValues" dxfId="125" priority="53"/>
  </conditionalFormatting>
  <conditionalFormatting sqref="B76:B106">
    <cfRule type="duplicateValues" dxfId="124" priority="50"/>
    <cfRule type="duplicateValues" dxfId="123" priority="51"/>
    <cfRule type="duplicateValues" dxfId="122" priority="52"/>
  </conditionalFormatting>
  <conditionalFormatting sqref="B76:B106">
    <cfRule type="duplicateValues" dxfId="121" priority="48"/>
    <cfRule type="duplicateValues" dxfId="120" priority="49"/>
  </conditionalFormatting>
  <conditionalFormatting sqref="B76:B106">
    <cfRule type="duplicateValues" dxfId="119" priority="47"/>
  </conditionalFormatting>
  <conditionalFormatting sqref="E107:E110">
    <cfRule type="duplicateValues" dxfId="118" priority="46"/>
  </conditionalFormatting>
  <conditionalFormatting sqref="E107:E110">
    <cfRule type="duplicateValues" dxfId="117" priority="44"/>
    <cfRule type="duplicateValues" dxfId="116" priority="45"/>
  </conditionalFormatting>
  <conditionalFormatting sqref="E107:E110">
    <cfRule type="duplicateValues" dxfId="115" priority="42"/>
    <cfRule type="duplicateValues" dxfId="114" priority="43"/>
  </conditionalFormatting>
  <conditionalFormatting sqref="E107:E110">
    <cfRule type="duplicateValues" dxfId="113" priority="41"/>
  </conditionalFormatting>
  <conditionalFormatting sqref="E107:E110">
    <cfRule type="duplicateValues" dxfId="112" priority="38"/>
    <cfRule type="duplicateValues" dxfId="111" priority="39"/>
    <cfRule type="duplicateValues" dxfId="110" priority="40"/>
  </conditionalFormatting>
  <conditionalFormatting sqref="E107:E110">
    <cfRule type="duplicateValues" dxfId="109" priority="35"/>
    <cfRule type="duplicateValues" dxfId="108" priority="36"/>
    <cfRule type="duplicateValues" dxfId="107" priority="37"/>
  </conditionalFormatting>
  <conditionalFormatting sqref="E107:E110">
    <cfRule type="duplicateValues" dxfId="106" priority="34"/>
  </conditionalFormatting>
  <conditionalFormatting sqref="E107:E110">
    <cfRule type="duplicateValues" dxfId="105" priority="33"/>
  </conditionalFormatting>
  <conditionalFormatting sqref="B107:B110">
    <cfRule type="duplicateValues" dxfId="104" priority="32"/>
  </conditionalFormatting>
  <conditionalFormatting sqref="B107:B110">
    <cfRule type="duplicateValues" dxfId="103" priority="29"/>
    <cfRule type="duplicateValues" dxfId="102" priority="30"/>
    <cfRule type="duplicateValues" dxfId="101" priority="31"/>
  </conditionalFormatting>
  <conditionalFormatting sqref="B107:B110">
    <cfRule type="duplicateValues" dxfId="100" priority="27"/>
    <cfRule type="duplicateValues" dxfId="99" priority="28"/>
  </conditionalFormatting>
  <conditionalFormatting sqref="B107:B110">
    <cfRule type="duplicateValues" dxfId="98" priority="26"/>
  </conditionalFormatting>
  <conditionalFormatting sqref="E1:E110 E113:E1048576">
    <cfRule type="duplicateValues" dxfId="97" priority="24"/>
    <cfRule type="duplicateValues" dxfId="96" priority="25"/>
  </conditionalFormatting>
  <conditionalFormatting sqref="E111:E112">
    <cfRule type="duplicateValues" dxfId="95" priority="23"/>
  </conditionalFormatting>
  <conditionalFormatting sqref="E111:E112">
    <cfRule type="duplicateValues" dxfId="94" priority="21"/>
    <cfRule type="duplicateValues" dxfId="93" priority="22"/>
  </conditionalFormatting>
  <conditionalFormatting sqref="E111:E112">
    <cfRule type="duplicateValues" dxfId="92" priority="19"/>
    <cfRule type="duplicateValues" dxfId="91" priority="20"/>
  </conditionalFormatting>
  <conditionalFormatting sqref="E111:E112">
    <cfRule type="duplicateValues" dxfId="90" priority="18"/>
  </conditionalFormatting>
  <conditionalFormatting sqref="E111:E112">
    <cfRule type="duplicateValues" dxfId="89" priority="15"/>
    <cfRule type="duplicateValues" dxfId="88" priority="16"/>
    <cfRule type="duplicateValues" dxfId="87" priority="17"/>
  </conditionalFormatting>
  <conditionalFormatting sqref="E111:E112">
    <cfRule type="duplicateValues" dxfId="86" priority="12"/>
    <cfRule type="duplicateValues" dxfId="85" priority="13"/>
    <cfRule type="duplicateValues" dxfId="84" priority="14"/>
  </conditionalFormatting>
  <conditionalFormatting sqref="E111:E112">
    <cfRule type="duplicateValues" dxfId="83" priority="11"/>
  </conditionalFormatting>
  <conditionalFormatting sqref="E111:E112">
    <cfRule type="duplicateValues" dxfId="82" priority="10"/>
  </conditionalFormatting>
  <conditionalFormatting sqref="B111:B112">
    <cfRule type="duplicateValues" dxfId="81" priority="9"/>
  </conditionalFormatting>
  <conditionalFormatting sqref="B111:B112">
    <cfRule type="duplicateValues" dxfId="80" priority="6"/>
    <cfRule type="duplicateValues" dxfId="79" priority="7"/>
    <cfRule type="duplicateValues" dxfId="78" priority="8"/>
  </conditionalFormatting>
  <conditionalFormatting sqref="B111:B112">
    <cfRule type="duplicateValues" dxfId="77" priority="4"/>
    <cfRule type="duplicateValues" dxfId="76" priority="5"/>
  </conditionalFormatting>
  <conditionalFormatting sqref="B111:B112">
    <cfRule type="duplicateValues" dxfId="75" priority="3"/>
  </conditionalFormatting>
  <conditionalFormatting sqref="E111:E112">
    <cfRule type="duplicateValues" dxfId="74" priority="1"/>
    <cfRule type="duplicateValues" dxfId="73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9" t="s">
        <v>0</v>
      </c>
      <c r="B1" s="15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1" t="s">
        <v>8</v>
      </c>
      <c r="B9" s="15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3" t="s">
        <v>9</v>
      </c>
      <c r="B14" s="15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E89"/>
  <sheetViews>
    <sheetView zoomScale="80" zoomScaleNormal="80" workbookViewId="0">
      <selection activeCell="B90" sqref="B90"/>
    </sheetView>
  </sheetViews>
  <sheetFormatPr baseColWidth="10" defaultColWidth="52.7109375" defaultRowHeight="15" x14ac:dyDescent="0.25"/>
  <cols>
    <col min="1" max="1" width="25.7109375" style="88" bestFit="1" customWidth="1"/>
    <col min="2" max="2" width="24.5703125" style="88" bestFit="1" customWidth="1"/>
    <col min="3" max="3" width="52.7109375" style="88"/>
    <col min="4" max="4" width="39.28515625" style="88" bestFit="1" customWidth="1"/>
    <col min="5" max="5" width="12.42578125" style="88" bestFit="1" customWidth="1"/>
    <col min="6" max="16384" width="52.7109375" style="88"/>
  </cols>
  <sheetData>
    <row r="29" spans="1:5" ht="22.5" x14ac:dyDescent="0.25">
      <c r="A29" s="136" t="s">
        <v>2479</v>
      </c>
      <c r="B29" s="137"/>
      <c r="C29" s="137"/>
      <c r="D29" s="137"/>
      <c r="E29" s="138"/>
    </row>
    <row r="30" spans="1:5" ht="22.5" x14ac:dyDescent="0.25">
      <c r="A30" s="136" t="s">
        <v>2158</v>
      </c>
      <c r="B30" s="137"/>
      <c r="C30" s="137"/>
      <c r="D30" s="137"/>
      <c r="E30" s="138"/>
    </row>
    <row r="31" spans="1:5" ht="25.5" x14ac:dyDescent="0.25">
      <c r="A31" s="139" t="s">
        <v>2479</v>
      </c>
      <c r="B31" s="140"/>
      <c r="C31" s="140"/>
      <c r="D31" s="140"/>
      <c r="E31" s="141"/>
    </row>
    <row r="32" spans="1:5" x14ac:dyDescent="0.25">
      <c r="B32" s="114"/>
    </row>
    <row r="33" spans="1:5" ht="18.75" thickBot="1" x14ac:dyDescent="0.3">
      <c r="A33" s="89" t="s">
        <v>2423</v>
      </c>
      <c r="B33" s="112" t="s">
        <v>2575</v>
      </c>
      <c r="C33" s="90"/>
      <c r="D33" s="91"/>
      <c r="E33" s="92"/>
    </row>
    <row r="34" spans="1:5" ht="18.75" thickBot="1" x14ac:dyDescent="0.3">
      <c r="A34" s="89" t="s">
        <v>2424</v>
      </c>
      <c r="B34" s="112" t="s">
        <v>2576</v>
      </c>
      <c r="C34" s="90"/>
      <c r="D34" s="91"/>
      <c r="E34" s="92"/>
    </row>
    <row r="35" spans="1:5" ht="15.75" thickBot="1" x14ac:dyDescent="0.3">
      <c r="B35" s="114"/>
    </row>
    <row r="36" spans="1:5" ht="18.75" thickBot="1" x14ac:dyDescent="0.3">
      <c r="A36" s="131" t="s">
        <v>2425</v>
      </c>
      <c r="B36" s="132"/>
      <c r="C36" s="132"/>
      <c r="D36" s="132"/>
      <c r="E36" s="133"/>
    </row>
    <row r="37" spans="1:5" ht="18" x14ac:dyDescent="0.25">
      <c r="A37" s="93" t="s">
        <v>15</v>
      </c>
      <c r="B37" s="93" t="s">
        <v>2426</v>
      </c>
      <c r="C37" s="94" t="s">
        <v>46</v>
      </c>
      <c r="D37" s="94" t="s">
        <v>2433</v>
      </c>
      <c r="E37" s="94" t="s">
        <v>2427</v>
      </c>
    </row>
    <row r="38" spans="1:5" ht="18" x14ac:dyDescent="0.25">
      <c r="A38" s="101" t="str">
        <f>VLOOKUP(B38,'[1]LISTADO ATM'!$A$2:$C$817,3,0)</f>
        <v>DISTRITO NACIONAL</v>
      </c>
      <c r="B38" s="101">
        <v>24</v>
      </c>
      <c r="C38" s="101" t="str">
        <f>VLOOKUP(B38,'[1]LISTADO ATM'!$A$2:$B$816,2,0)</f>
        <v xml:space="preserve">ATM Oficina Eusebio Manzueta </v>
      </c>
      <c r="D38" s="102" t="s">
        <v>2487</v>
      </c>
      <c r="E38" s="78">
        <v>335762571</v>
      </c>
    </row>
    <row r="39" spans="1:5" ht="18" x14ac:dyDescent="0.25">
      <c r="A39" s="101" t="str">
        <f>VLOOKUP(B39,'[1]LISTADO ATM'!$A$2:$C$817,3,0)</f>
        <v>DISTRITO NACIONAL</v>
      </c>
      <c r="B39" s="101">
        <v>564</v>
      </c>
      <c r="C39" s="101" t="str">
        <f>VLOOKUP(B39,'[1]LISTADO ATM'!$A$2:$B$816,2,0)</f>
        <v xml:space="preserve">ATM Ministerio de Agricultura </v>
      </c>
      <c r="D39" s="102" t="s">
        <v>2487</v>
      </c>
      <c r="E39" s="78">
        <v>335763365</v>
      </c>
    </row>
    <row r="40" spans="1:5" ht="18" x14ac:dyDescent="0.25">
      <c r="A40" s="101" t="str">
        <f>VLOOKUP(B40,'[1]LISTADO ATM'!$A$2:$C$817,3,0)</f>
        <v>DISTRITO NACIONAL</v>
      </c>
      <c r="B40" s="101">
        <v>823</v>
      </c>
      <c r="C40" s="101" t="str">
        <f>VLOOKUP(B40,'[1]LISTADO ATM'!$A$2:$B$816,2,0)</f>
        <v xml:space="preserve">ATM UNP El Carril (Haina) </v>
      </c>
      <c r="D40" s="102" t="s">
        <v>2487</v>
      </c>
      <c r="E40" s="78">
        <v>335761259</v>
      </c>
    </row>
    <row r="41" spans="1:5" ht="18" x14ac:dyDescent="0.25">
      <c r="A41" s="101" t="str">
        <f>VLOOKUP(B41,'[1]LISTADO ATM'!$A$2:$C$817,3,0)</f>
        <v>NORTE</v>
      </c>
      <c r="B41" s="101">
        <v>747</v>
      </c>
      <c r="C41" s="101" t="str">
        <f>VLOOKUP(B41,'[1]LISTADO ATM'!$A$2:$B$816,2,0)</f>
        <v xml:space="preserve">ATM Club BR (Santiago) </v>
      </c>
      <c r="D41" s="102" t="s">
        <v>2487</v>
      </c>
      <c r="E41" s="78">
        <v>335761848</v>
      </c>
    </row>
    <row r="42" spans="1:5" ht="18" x14ac:dyDescent="0.25">
      <c r="A42" s="101" t="str">
        <f>VLOOKUP(B42,'[1]LISTADO ATM'!$A$2:$C$817,3,0)</f>
        <v>DISTRITO NACIONAL</v>
      </c>
      <c r="B42" s="101">
        <v>312</v>
      </c>
      <c r="C42" s="101" t="str">
        <f>VLOOKUP(B42,'[1]LISTADO ATM'!$A$2:$B$816,2,0)</f>
        <v xml:space="preserve">ATM Oficina Tiradentes II (Naco) </v>
      </c>
      <c r="D42" s="102" t="s">
        <v>2487</v>
      </c>
      <c r="E42" s="78">
        <v>335762629</v>
      </c>
    </row>
    <row r="43" spans="1:5" ht="18" x14ac:dyDescent="0.25">
      <c r="A43" s="101" t="str">
        <f>VLOOKUP(B43,'[1]LISTADO ATM'!$A$2:$C$817,3,0)</f>
        <v>DISTRITO NACIONAL</v>
      </c>
      <c r="B43" s="101">
        <v>900</v>
      </c>
      <c r="C43" s="101" t="str">
        <f>VLOOKUP(B43,'[1]LISTADO ATM'!$A$2:$B$816,2,0)</f>
        <v xml:space="preserve">ATM UNP Merca Santo Domingo </v>
      </c>
      <c r="D43" s="102" t="s">
        <v>2487</v>
      </c>
      <c r="E43" s="78">
        <v>335763346</v>
      </c>
    </row>
    <row r="44" spans="1:5" ht="18" x14ac:dyDescent="0.25">
      <c r="A44" s="101" t="str">
        <f>VLOOKUP(B44,'[1]LISTADO ATM'!$A$2:$C$817,3,0)</f>
        <v>DISTRITO NACIONAL</v>
      </c>
      <c r="B44" s="101">
        <v>812</v>
      </c>
      <c r="C44" s="101" t="str">
        <f>VLOOKUP(B44,'[1]LISTADO ATM'!$A$2:$B$816,2,0)</f>
        <v xml:space="preserve">ATM Canasta del Pueblo </v>
      </c>
      <c r="D44" s="102" t="s">
        <v>2487</v>
      </c>
      <c r="E44" s="78">
        <v>335762364</v>
      </c>
    </row>
    <row r="45" spans="1:5" ht="18" x14ac:dyDescent="0.25">
      <c r="A45" s="101" t="str">
        <f>VLOOKUP(B45,'[1]LISTADO ATM'!$A$2:$C$817,3,0)</f>
        <v>NORTE</v>
      </c>
      <c r="B45" s="101">
        <v>142</v>
      </c>
      <c r="C45" s="101" t="str">
        <f>VLOOKUP(B45,'[1]LISTADO ATM'!$A$2:$B$816,2,0)</f>
        <v xml:space="preserve">ATM Centro de Caja Galerías Bonao </v>
      </c>
      <c r="D45" s="102" t="s">
        <v>2487</v>
      </c>
      <c r="E45" s="78">
        <v>335763574</v>
      </c>
    </row>
    <row r="46" spans="1:5" ht="18" x14ac:dyDescent="0.25">
      <c r="A46" s="101" t="str">
        <f>VLOOKUP(B46,'[1]LISTADO ATM'!$A$2:$C$817,3,0)</f>
        <v>DISTRITO NACIONAL</v>
      </c>
      <c r="B46" s="101">
        <v>326</v>
      </c>
      <c r="C46" s="101" t="str">
        <f>VLOOKUP(B46,'[1]LISTADO ATM'!$A$2:$B$816,2,0)</f>
        <v>ATM Autoservicio Jiménez Moya II</v>
      </c>
      <c r="D46" s="102" t="s">
        <v>2487</v>
      </c>
      <c r="E46" s="78">
        <v>335762950</v>
      </c>
    </row>
    <row r="47" spans="1:5" ht="18" x14ac:dyDescent="0.25">
      <c r="A47" s="101" t="str">
        <f>VLOOKUP(B47,'[1]LISTADO ATM'!$A$2:$C$817,3,0)</f>
        <v>NORTE</v>
      </c>
      <c r="B47" s="101">
        <v>157</v>
      </c>
      <c r="C47" s="101" t="str">
        <f>VLOOKUP(B47,'[1]LISTADO ATM'!$A$2:$B$816,2,0)</f>
        <v xml:space="preserve">ATM Oficina Samaná </v>
      </c>
      <c r="D47" s="102" t="s">
        <v>2487</v>
      </c>
      <c r="E47" s="78">
        <v>335763344</v>
      </c>
    </row>
    <row r="48" spans="1:5" ht="18" x14ac:dyDescent="0.25">
      <c r="A48" s="101" t="str">
        <f>VLOOKUP(B48,'[1]LISTADO ATM'!$A$2:$C$817,3,0)</f>
        <v>DISTRITO NACIONAL</v>
      </c>
      <c r="B48" s="101">
        <v>887</v>
      </c>
      <c r="C48" s="101" t="str">
        <f>VLOOKUP(B48,'[1]LISTADO ATM'!$A$2:$B$816,2,0)</f>
        <v>ATM S/M Bravo Los Proceres</v>
      </c>
      <c r="D48" s="102" t="s">
        <v>2487</v>
      </c>
      <c r="E48" s="78">
        <v>335762887</v>
      </c>
    </row>
    <row r="49" spans="1:5" ht="18.75" thickBot="1" x14ac:dyDescent="0.3">
      <c r="A49" s="97" t="s">
        <v>2428</v>
      </c>
      <c r="B49" s="113">
        <f>COUNT(B38:B48)</f>
        <v>11</v>
      </c>
      <c r="C49" s="142"/>
      <c r="D49" s="143"/>
      <c r="E49" s="144"/>
    </row>
    <row r="50" spans="1:5" ht="15.75" thickBot="1" x14ac:dyDescent="0.3">
      <c r="B50" s="114"/>
    </row>
    <row r="51" spans="1:5" ht="18.75" thickBot="1" x14ac:dyDescent="0.3">
      <c r="A51" s="131" t="s">
        <v>2430</v>
      </c>
      <c r="B51" s="132"/>
      <c r="C51" s="132"/>
      <c r="D51" s="132"/>
      <c r="E51" s="133"/>
    </row>
    <row r="52" spans="1:5" ht="18" x14ac:dyDescent="0.25">
      <c r="A52" s="93" t="s">
        <v>15</v>
      </c>
      <c r="B52" s="93" t="s">
        <v>2426</v>
      </c>
      <c r="C52" s="94" t="s">
        <v>46</v>
      </c>
      <c r="D52" s="94" t="s">
        <v>2433</v>
      </c>
      <c r="E52" s="94" t="s">
        <v>2427</v>
      </c>
    </row>
    <row r="53" spans="1:5" ht="18" x14ac:dyDescent="0.25">
      <c r="A53" s="101" t="str">
        <f>VLOOKUP(B53,'[1]LISTADO ATM'!$A$2:$C$817,3,0)</f>
        <v>DISTRITO NACIONAL</v>
      </c>
      <c r="B53" s="101">
        <v>407</v>
      </c>
      <c r="C53" s="101" t="str">
        <f>VLOOKUP(B53,'[1]LISTADO ATM'!$A$2:$B$816,2,0)</f>
        <v xml:space="preserve">ATM Multicentro La Sirena Villa Mella </v>
      </c>
      <c r="D53" s="103" t="s">
        <v>2455</v>
      </c>
      <c r="E53" s="78">
        <v>335763342</v>
      </c>
    </row>
    <row r="54" spans="1:5" ht="18" x14ac:dyDescent="0.25">
      <c r="A54" s="101" t="str">
        <f>VLOOKUP(B54,'[1]LISTADO ATM'!$A$2:$C$817,3,0)</f>
        <v>DISTRITO NACIONAL</v>
      </c>
      <c r="B54" s="101">
        <v>980</v>
      </c>
      <c r="C54" s="101" t="str">
        <f>VLOOKUP(B54,'[1]LISTADO ATM'!$A$2:$B$816,2,0)</f>
        <v xml:space="preserve">ATM Oficina Bella Vista Mall II </v>
      </c>
      <c r="D54" s="103" t="s">
        <v>2455</v>
      </c>
      <c r="E54" s="78">
        <v>335763901</v>
      </c>
    </row>
    <row r="55" spans="1:5" ht="18" x14ac:dyDescent="0.25">
      <c r="A55" s="101" t="str">
        <f>VLOOKUP(B55,'[1]LISTADO ATM'!$A$2:$C$817,3,0)</f>
        <v>NORTE</v>
      </c>
      <c r="B55" s="101">
        <v>649</v>
      </c>
      <c r="C55" s="101" t="str">
        <f>VLOOKUP(B55,'[1]LISTADO ATM'!$A$2:$B$816,2,0)</f>
        <v xml:space="preserve">ATM Oficina Galería 56 (San Francisco de Macorís) </v>
      </c>
      <c r="D55" s="103" t="s">
        <v>2455</v>
      </c>
      <c r="E55" s="78">
        <v>335763932</v>
      </c>
    </row>
    <row r="56" spans="1:5" ht="18" x14ac:dyDescent="0.25">
      <c r="A56" s="101" t="str">
        <f>VLOOKUP(B56,'[1]LISTADO ATM'!$A$2:$C$817,3,0)</f>
        <v>NORTE</v>
      </c>
      <c r="B56" s="101">
        <v>277</v>
      </c>
      <c r="C56" s="101" t="str">
        <f>VLOOKUP(B56,'[1]LISTADO ATM'!$A$2:$B$816,2,0)</f>
        <v xml:space="preserve">ATM Oficina Duarte (Santiago) </v>
      </c>
      <c r="D56" s="103" t="s">
        <v>2455</v>
      </c>
      <c r="E56" s="78">
        <v>335763936</v>
      </c>
    </row>
    <row r="57" spans="1:5" ht="18" x14ac:dyDescent="0.25">
      <c r="A57" s="101" t="str">
        <f>VLOOKUP(B57,'[1]LISTADO ATM'!$A$2:$C$817,3,0)</f>
        <v>DISTRITO NACIONAL</v>
      </c>
      <c r="B57" s="101">
        <v>394</v>
      </c>
      <c r="C57" s="101" t="str">
        <f>VLOOKUP(B57,'[1]LISTADO ATM'!$A$2:$B$816,2,0)</f>
        <v xml:space="preserve">ATM Multicentro La Sirena Luperón </v>
      </c>
      <c r="D57" s="103" t="s">
        <v>2455</v>
      </c>
      <c r="E57" s="78">
        <v>335763769</v>
      </c>
    </row>
    <row r="58" spans="1:5" ht="18.75" thickBot="1" x14ac:dyDescent="0.3">
      <c r="A58" s="101" t="str">
        <f>VLOOKUP(B58,'[1]LISTADO ATM'!$A$2:$C$817,3,0)</f>
        <v>DISTRITO NACIONAL</v>
      </c>
      <c r="B58" s="101">
        <v>493</v>
      </c>
      <c r="C58" s="101" t="str">
        <f>VLOOKUP(B58,'[1]LISTADO ATM'!$A$2:$B$816,2,0)</f>
        <v xml:space="preserve">ATM Oficina Haina Occidental II </v>
      </c>
      <c r="D58" s="103" t="s">
        <v>2455</v>
      </c>
      <c r="E58" s="78">
        <v>335763361</v>
      </c>
    </row>
    <row r="59" spans="1:5" ht="18.75" thickBot="1" x14ac:dyDescent="0.3">
      <c r="A59" s="97" t="s">
        <v>2428</v>
      </c>
      <c r="B59" s="117">
        <f>COUNT(B53:B58)</f>
        <v>6</v>
      </c>
      <c r="C59" s="95"/>
      <c r="D59" s="95"/>
      <c r="E59" s="96"/>
    </row>
    <row r="60" spans="1:5" ht="15.75" thickBot="1" x14ac:dyDescent="0.3">
      <c r="B60" s="114"/>
    </row>
    <row r="61" spans="1:5" ht="18.75" thickBot="1" x14ac:dyDescent="0.3">
      <c r="A61" s="131" t="s">
        <v>2431</v>
      </c>
      <c r="B61" s="132"/>
      <c r="C61" s="132"/>
      <c r="D61" s="132"/>
      <c r="E61" s="133"/>
    </row>
    <row r="62" spans="1:5" ht="18" x14ac:dyDescent="0.25">
      <c r="A62" s="93" t="s">
        <v>15</v>
      </c>
      <c r="B62" s="93" t="s">
        <v>2426</v>
      </c>
      <c r="C62" s="94" t="s">
        <v>46</v>
      </c>
      <c r="D62" s="94" t="s">
        <v>2433</v>
      </c>
      <c r="E62" s="94" t="s">
        <v>2427</v>
      </c>
    </row>
    <row r="63" spans="1:5" ht="18" x14ac:dyDescent="0.25">
      <c r="A63" s="101" t="str">
        <f>VLOOKUP(B63,'[1]LISTADO ATM'!$A$2:$C$817,3,0)</f>
        <v>DISTRITO NACIONAL</v>
      </c>
      <c r="B63" s="101">
        <v>607</v>
      </c>
      <c r="C63" s="101" t="str">
        <f>VLOOKUP(B63,'[1]LISTADO ATM'!$A$2:$B$816,2,0)</f>
        <v xml:space="preserve">ATM ONAPI </v>
      </c>
      <c r="D63" s="101" t="s">
        <v>2459</v>
      </c>
      <c r="E63" s="78">
        <v>335763373</v>
      </c>
    </row>
    <row r="64" spans="1:5" ht="18.75" thickBot="1" x14ac:dyDescent="0.3">
      <c r="A64" s="101" t="str">
        <f>VLOOKUP(B64,'[1]LISTADO ATM'!$A$2:$C$817,3,0)</f>
        <v>NORTE</v>
      </c>
      <c r="B64" s="101">
        <v>98</v>
      </c>
      <c r="C64" s="101" t="str">
        <f>VLOOKUP(B64,'[1]LISTADO ATM'!$A$2:$B$816,2,0)</f>
        <v xml:space="preserve">ATM UNP Pimentel </v>
      </c>
      <c r="D64" s="101" t="s">
        <v>2459</v>
      </c>
      <c r="E64" s="78">
        <v>335763610</v>
      </c>
    </row>
    <row r="65" spans="1:5" ht="18.75" thickBot="1" x14ac:dyDescent="0.3">
      <c r="A65" s="97" t="s">
        <v>2428</v>
      </c>
      <c r="B65" s="117">
        <f>COUNT(B63:B64)</f>
        <v>2</v>
      </c>
      <c r="C65" s="95"/>
      <c r="D65" s="95"/>
      <c r="E65" s="96"/>
    </row>
    <row r="66" spans="1:5" ht="15.75" thickBot="1" x14ac:dyDescent="0.3">
      <c r="B66" s="114"/>
    </row>
    <row r="67" spans="1:5" ht="18.75" thickBot="1" x14ac:dyDescent="0.3">
      <c r="A67" s="127" t="s">
        <v>2429</v>
      </c>
      <c r="B67" s="128"/>
    </row>
    <row r="68" spans="1:5" ht="18.75" thickBot="1" x14ac:dyDescent="0.3">
      <c r="A68" s="129">
        <f>+B59+B65</f>
        <v>8</v>
      </c>
      <c r="B68" s="130"/>
    </row>
    <row r="69" spans="1:5" ht="15.75" thickBot="1" x14ac:dyDescent="0.3">
      <c r="B69" s="114"/>
    </row>
    <row r="70" spans="1:5" ht="18.75" thickBot="1" x14ac:dyDescent="0.3">
      <c r="A70" s="131" t="s">
        <v>2432</v>
      </c>
      <c r="B70" s="132"/>
      <c r="C70" s="132"/>
      <c r="D70" s="132"/>
      <c r="E70" s="133"/>
    </row>
    <row r="71" spans="1:5" ht="18" x14ac:dyDescent="0.25">
      <c r="A71" s="93" t="s">
        <v>15</v>
      </c>
      <c r="B71" s="93" t="s">
        <v>2426</v>
      </c>
      <c r="C71" s="98" t="s">
        <v>46</v>
      </c>
      <c r="D71" s="134" t="s">
        <v>2433</v>
      </c>
      <c r="E71" s="135"/>
    </row>
    <row r="72" spans="1:5" ht="18" x14ac:dyDescent="0.25">
      <c r="A72" s="101" t="str">
        <f>VLOOKUP(B72,'[1]LISTADO ATM'!$A$2:$C$817,3,0)</f>
        <v>ESTE</v>
      </c>
      <c r="B72" s="101">
        <v>159</v>
      </c>
      <c r="C72" s="101" t="str">
        <f>VLOOKUP(B72,'[1]LISTADO ATM'!$A$2:$B$816,2,0)</f>
        <v xml:space="preserve">ATM Hotel Dreams Bayahibe I </v>
      </c>
      <c r="D72" s="125" t="s">
        <v>2488</v>
      </c>
      <c r="E72" s="126"/>
    </row>
    <row r="73" spans="1:5" ht="18" x14ac:dyDescent="0.25">
      <c r="A73" s="101" t="str">
        <f>VLOOKUP(B73,'[1]LISTADO ATM'!$A$2:$C$817,3,0)</f>
        <v>DISTRITO NACIONAL</v>
      </c>
      <c r="B73" s="101">
        <v>557</v>
      </c>
      <c r="C73" s="101" t="str">
        <f>VLOOKUP(B73,'[1]LISTADO ATM'!$A$2:$B$816,2,0)</f>
        <v xml:space="preserve">ATM Multicentro La Sirena Ave. Mella </v>
      </c>
      <c r="D73" s="125" t="s">
        <v>2488</v>
      </c>
      <c r="E73" s="126"/>
    </row>
    <row r="74" spans="1:5" ht="18" x14ac:dyDescent="0.25">
      <c r="A74" s="101" t="str">
        <f>VLOOKUP(B74,'[1]LISTADO ATM'!$A$2:$C$817,3,0)</f>
        <v>DISTRITO NACIONAL</v>
      </c>
      <c r="B74" s="101">
        <v>896</v>
      </c>
      <c r="C74" s="101" t="str">
        <f>VLOOKUP(B74,'[1]LISTADO ATM'!$A$2:$B$816,2,0)</f>
        <v xml:space="preserve">ATM Campamento Militar 16 de Agosto I </v>
      </c>
      <c r="D74" s="125" t="s">
        <v>2476</v>
      </c>
      <c r="E74" s="126"/>
    </row>
    <row r="75" spans="1:5" ht="18" x14ac:dyDescent="0.25">
      <c r="A75" s="101" t="str">
        <f>VLOOKUP(B75,'[1]LISTADO ATM'!$A$2:$C$817,3,0)</f>
        <v>DISTRITO NACIONAL</v>
      </c>
      <c r="B75" s="101">
        <v>20</v>
      </c>
      <c r="C75" s="101" t="str">
        <f>VLOOKUP(B75,'[1]LISTADO ATM'!$A$2:$B$816,2,0)</f>
        <v>ATM S/M Aprezio Las Palmas</v>
      </c>
      <c r="D75" s="125" t="s">
        <v>2476</v>
      </c>
      <c r="E75" s="126"/>
    </row>
    <row r="76" spans="1:5" ht="18" x14ac:dyDescent="0.25">
      <c r="A76" s="101" t="str">
        <f>VLOOKUP(B76,'[1]LISTADO ATM'!$A$2:$C$817,3,0)</f>
        <v>DISTRITO NACIONAL</v>
      </c>
      <c r="B76" s="101">
        <v>32</v>
      </c>
      <c r="C76" s="101" t="str">
        <f>VLOOKUP(B76,'[1]LISTADO ATM'!$A$2:$B$816,2,0)</f>
        <v xml:space="preserve">ATM Oficina San Martín II </v>
      </c>
      <c r="D76" s="125" t="s">
        <v>2476</v>
      </c>
      <c r="E76" s="126"/>
    </row>
    <row r="77" spans="1:5" ht="18" x14ac:dyDescent="0.25">
      <c r="A77" s="101" t="str">
        <f>VLOOKUP(B77,'[1]LISTADO ATM'!$A$2:$C$817,3,0)</f>
        <v>DISTRITO NACIONAL</v>
      </c>
      <c r="B77" s="101">
        <v>410</v>
      </c>
      <c r="C77" s="101" t="str">
        <f>VLOOKUP(B77,'[1]LISTADO ATM'!$A$2:$B$816,2,0)</f>
        <v xml:space="preserve">ATM Oficina Las Palmas de Herrera II </v>
      </c>
      <c r="D77" s="125" t="s">
        <v>2476</v>
      </c>
      <c r="E77" s="126"/>
    </row>
    <row r="78" spans="1:5" ht="36" x14ac:dyDescent="0.25">
      <c r="A78" s="101" t="str">
        <f>VLOOKUP(B78,'[1]LISTADO ATM'!$A$2:$C$817,3,0)</f>
        <v>DISTRITO NACIONAL</v>
      </c>
      <c r="B78" s="101">
        <v>875</v>
      </c>
      <c r="C78" s="101" t="str">
        <f>VLOOKUP(B78,'[1]LISTADO ATM'!$A$2:$B$816,2,0)</f>
        <v xml:space="preserve">ATM Texaco Aut. Duarte KM 14 1/2 (Los Alcarrizos) </v>
      </c>
      <c r="D78" s="125" t="s">
        <v>2476</v>
      </c>
      <c r="E78" s="126"/>
    </row>
    <row r="79" spans="1:5" ht="18" x14ac:dyDescent="0.25">
      <c r="A79" s="101" t="str">
        <f>VLOOKUP(B79,'[1]LISTADO ATM'!$A$2:$C$817,3,0)</f>
        <v>DISTRITO NACIONAL</v>
      </c>
      <c r="B79" s="101">
        <v>31</v>
      </c>
      <c r="C79" s="101" t="str">
        <f>VLOOKUP(B79,'[1]LISTADO ATM'!$A$2:$B$816,2,0)</f>
        <v xml:space="preserve">ATM Oficina San Martín I </v>
      </c>
      <c r="D79" s="125" t="s">
        <v>2476</v>
      </c>
      <c r="E79" s="126"/>
    </row>
    <row r="80" spans="1:5" ht="18" x14ac:dyDescent="0.25">
      <c r="A80" s="101" t="str">
        <f>VLOOKUP(B80,'[1]LISTADO ATM'!$A$2:$C$817,3,0)</f>
        <v>DISTRITO NACIONAL</v>
      </c>
      <c r="B80" s="101">
        <v>298</v>
      </c>
      <c r="C80" s="101" t="str">
        <f>VLOOKUP(B80,'[1]LISTADO ATM'!$A$2:$B$816,2,0)</f>
        <v xml:space="preserve">ATM S/M Aprezio Engombe </v>
      </c>
      <c r="D80" s="125" t="s">
        <v>2488</v>
      </c>
      <c r="E80" s="126"/>
    </row>
    <row r="81" spans="1:5" ht="18" x14ac:dyDescent="0.25">
      <c r="A81" s="101" t="str">
        <f>VLOOKUP(B81,'[1]LISTADO ATM'!$A$2:$C$817,3,0)</f>
        <v>NORTE</v>
      </c>
      <c r="B81" s="101">
        <v>888</v>
      </c>
      <c r="C81" s="101" t="str">
        <f>VLOOKUP(B81,'[1]LISTADO ATM'!$A$2:$B$816,2,0)</f>
        <v>ATM Oficina galeria 56 II (SFM)</v>
      </c>
      <c r="D81" s="125" t="s">
        <v>2476</v>
      </c>
      <c r="E81" s="126"/>
    </row>
    <row r="82" spans="1:5" ht="18" x14ac:dyDescent="0.25">
      <c r="A82" s="101" t="str">
        <f>VLOOKUP(B82,'[1]LISTADO ATM'!$A$2:$C$817,3,0)</f>
        <v>DISTRITO NACIONAL</v>
      </c>
      <c r="B82" s="101">
        <v>734</v>
      </c>
      <c r="C82" s="101" t="str">
        <f>VLOOKUP(B82,'[1]LISTADO ATM'!$A$2:$B$816,2,0)</f>
        <v xml:space="preserve">ATM Oficina Independencia I </v>
      </c>
      <c r="D82" s="125" t="s">
        <v>2488</v>
      </c>
      <c r="E82" s="126"/>
    </row>
    <row r="83" spans="1:5" ht="18" x14ac:dyDescent="0.25">
      <c r="A83" s="101" t="str">
        <f>VLOOKUP(B83,'[1]LISTADO ATM'!$A$2:$C$817,3,0)</f>
        <v>DISTRITO NACIONAL</v>
      </c>
      <c r="B83" s="101">
        <v>983</v>
      </c>
      <c r="C83" s="101" t="str">
        <f>VLOOKUP(B83,'[1]LISTADO ATM'!$A$2:$B$816,2,0)</f>
        <v xml:space="preserve">ATM Bravo República de Colombia </v>
      </c>
      <c r="D83" s="125" t="s">
        <v>2476</v>
      </c>
      <c r="E83" s="126"/>
    </row>
    <row r="84" spans="1:5" ht="18" x14ac:dyDescent="0.25">
      <c r="A84" s="101" t="str">
        <f>VLOOKUP(B84,'[1]LISTADO ATM'!$A$2:$C$817,3,0)</f>
        <v>DISTRITO NACIONAL</v>
      </c>
      <c r="B84" s="101">
        <v>911</v>
      </c>
      <c r="C84" s="101" t="str">
        <f>VLOOKUP(B84,'[1]LISTADO ATM'!$A$2:$B$816,2,0)</f>
        <v xml:space="preserve">ATM Oficina Venezuela II </v>
      </c>
      <c r="D84" s="125" t="s">
        <v>2488</v>
      </c>
      <c r="E84" s="126"/>
    </row>
    <row r="85" spans="1:5" ht="18" x14ac:dyDescent="0.25">
      <c r="A85" s="101" t="str">
        <f>VLOOKUP(B85,'[1]LISTADO ATM'!$A$2:$C$817,3,0)</f>
        <v>ESTE</v>
      </c>
      <c r="B85" s="101">
        <v>912</v>
      </c>
      <c r="C85" s="101" t="str">
        <f>VLOOKUP(B85,'[1]LISTADO ATM'!$A$2:$B$816,2,0)</f>
        <v xml:space="preserve">ATM Oficina San Pedro II </v>
      </c>
      <c r="D85" s="125" t="s">
        <v>2476</v>
      </c>
      <c r="E85" s="126"/>
    </row>
    <row r="86" spans="1:5" ht="18" x14ac:dyDescent="0.25">
      <c r="A86" s="101" t="str">
        <f>VLOOKUP(B86,'[1]LISTADO ATM'!$A$2:$C$817,3,0)</f>
        <v>NORTE</v>
      </c>
      <c r="B86" s="101">
        <v>119</v>
      </c>
      <c r="C86" s="101" t="str">
        <f>VLOOKUP(B86,'[1]LISTADO ATM'!$A$2:$B$816,2,0)</f>
        <v>ATM Oficina La Barranquita</v>
      </c>
      <c r="D86" s="125" t="s">
        <v>2476</v>
      </c>
      <c r="E86" s="126"/>
    </row>
    <row r="87" spans="1:5" ht="18" x14ac:dyDescent="0.25">
      <c r="A87" s="101" t="str">
        <f>VLOOKUP(B87,'[1]LISTADO ATM'!$A$2:$C$817,3,0)</f>
        <v>NORTE</v>
      </c>
      <c r="B87" s="101">
        <v>144</v>
      </c>
      <c r="C87" s="101" t="str">
        <f>VLOOKUP(B87,'[1]LISTADO ATM'!$A$2:$B$816,2,0)</f>
        <v xml:space="preserve">ATM Oficina Villa Altagracia </v>
      </c>
      <c r="D87" s="125" t="s">
        <v>2476</v>
      </c>
      <c r="E87" s="126"/>
    </row>
    <row r="88" spans="1:5" ht="18.75" thickBot="1" x14ac:dyDescent="0.3">
      <c r="A88" s="101" t="str">
        <f>VLOOKUP(B88,'[1]LISTADO ATM'!$A$2:$C$817,3,0)</f>
        <v>DISTRITO NACIONAL</v>
      </c>
      <c r="B88" s="101">
        <v>586</v>
      </c>
      <c r="C88" s="101" t="str">
        <f>VLOOKUP(B88,'[1]LISTADO ATM'!$A$2:$B$816,2,0)</f>
        <v xml:space="preserve">ATM Palacio de Justicia D.N. </v>
      </c>
      <c r="D88" s="125" t="s">
        <v>2476</v>
      </c>
      <c r="E88" s="126"/>
    </row>
    <row r="89" spans="1:5" ht="18.75" thickBot="1" x14ac:dyDescent="0.3">
      <c r="A89" s="97" t="s">
        <v>2428</v>
      </c>
      <c r="B89" s="117">
        <f>COUNT(B72:B88)</f>
        <v>17</v>
      </c>
      <c r="C89" s="95"/>
      <c r="D89" s="95"/>
      <c r="E89" s="96"/>
    </row>
  </sheetData>
  <mergeCells count="28">
    <mergeCell ref="A61:E61"/>
    <mergeCell ref="A51:E51"/>
    <mergeCell ref="A29:E29"/>
    <mergeCell ref="A31:E31"/>
    <mergeCell ref="C49:E49"/>
    <mergeCell ref="A30:E30"/>
    <mergeCell ref="A36:E36"/>
    <mergeCell ref="A67:B67"/>
    <mergeCell ref="A68:B68"/>
    <mergeCell ref="A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8:E88"/>
    <mergeCell ref="D83:E83"/>
    <mergeCell ref="D84:E84"/>
    <mergeCell ref="D85:E85"/>
    <mergeCell ref="D86:E86"/>
    <mergeCell ref="D87:E87"/>
  </mergeCells>
  <phoneticPr fontId="47" type="noConversion"/>
  <conditionalFormatting sqref="E88">
    <cfRule type="duplicateValues" dxfId="72" priority="16"/>
  </conditionalFormatting>
  <conditionalFormatting sqref="B35">
    <cfRule type="duplicateValues" dxfId="71" priority="15"/>
  </conditionalFormatting>
  <conditionalFormatting sqref="E35">
    <cfRule type="duplicateValues" dxfId="70" priority="14"/>
  </conditionalFormatting>
  <conditionalFormatting sqref="B32">
    <cfRule type="duplicateValues" dxfId="69" priority="13"/>
  </conditionalFormatting>
  <conditionalFormatting sqref="E32">
    <cfRule type="duplicateValues" dxfId="68" priority="12"/>
  </conditionalFormatting>
  <conditionalFormatting sqref="E45">
    <cfRule type="duplicateValues" dxfId="67" priority="11"/>
  </conditionalFormatting>
  <conditionalFormatting sqref="B72:B89 B29:B31 B33:B34 B53:B61 B63:B70 B36:B51">
    <cfRule type="duplicateValues" dxfId="66" priority="17"/>
  </conditionalFormatting>
  <conditionalFormatting sqref="E89 E29:E31 E33:E34 E53:E61 E63:E75 E79:E81 E46:E51 E36:E44">
    <cfRule type="duplicateValues" dxfId="65" priority="18"/>
  </conditionalFormatting>
  <conditionalFormatting sqref="E76">
    <cfRule type="duplicateValues" dxfId="64" priority="10"/>
  </conditionalFormatting>
  <conditionalFormatting sqref="E77">
    <cfRule type="duplicateValues" dxfId="63" priority="9"/>
  </conditionalFormatting>
  <conditionalFormatting sqref="E78">
    <cfRule type="duplicateValues" dxfId="62" priority="8"/>
  </conditionalFormatting>
  <conditionalFormatting sqref="E86">
    <cfRule type="duplicateValues" dxfId="61" priority="7"/>
  </conditionalFormatting>
  <conditionalFormatting sqref="E87">
    <cfRule type="duplicateValues" dxfId="60" priority="6"/>
  </conditionalFormatting>
  <conditionalFormatting sqref="E82">
    <cfRule type="duplicateValues" dxfId="59" priority="5"/>
  </conditionalFormatting>
  <conditionalFormatting sqref="E84">
    <cfRule type="duplicateValues" dxfId="58" priority="4"/>
  </conditionalFormatting>
  <conditionalFormatting sqref="E85">
    <cfRule type="duplicateValues" dxfId="57" priority="3"/>
  </conditionalFormatting>
  <conditionalFormatting sqref="E83">
    <cfRule type="duplicateValues" dxfId="56" priority="2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2499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99">
        <v>581</v>
      </c>
      <c r="B430" s="99" t="s">
        <v>1606</v>
      </c>
      <c r="C430" s="99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5" t="s">
        <v>2437</v>
      </c>
      <c r="B1" s="146"/>
      <c r="C1" s="146"/>
      <c r="D1" s="146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45" t="s">
        <v>2447</v>
      </c>
      <c r="B25" s="146"/>
      <c r="C25" s="146"/>
      <c r="D25" s="146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2490</v>
      </c>
      <c r="D27" s="68" t="s">
        <v>2491</v>
      </c>
    </row>
    <row r="28" spans="1:4" ht="15.75" x14ac:dyDescent="0.25">
      <c r="A28" s="55">
        <v>335756603</v>
      </c>
      <c r="B28" s="55">
        <v>822</v>
      </c>
      <c r="C28" s="68" t="s">
        <v>2490</v>
      </c>
      <c r="D28" s="68" t="s">
        <v>2491</v>
      </c>
    </row>
    <row r="29" spans="1:4" ht="15.75" x14ac:dyDescent="0.25">
      <c r="A29" s="55">
        <v>335756614</v>
      </c>
      <c r="B29" s="55">
        <v>137</v>
      </c>
      <c r="C29" s="68" t="s">
        <v>2490</v>
      </c>
      <c r="D29" s="68" t="s">
        <v>2491</v>
      </c>
    </row>
    <row r="30" spans="1:4" ht="15.75" x14ac:dyDescent="0.25">
      <c r="A30" s="55">
        <v>335756621</v>
      </c>
      <c r="B30" s="55">
        <v>175</v>
      </c>
      <c r="C30" s="68" t="s">
        <v>2490</v>
      </c>
      <c r="D30" s="68" t="s">
        <v>2491</v>
      </c>
    </row>
    <row r="31" spans="1:4" ht="15.75" x14ac:dyDescent="0.25">
      <c r="A31" s="55">
        <v>335756627</v>
      </c>
      <c r="B31" s="55">
        <v>378</v>
      </c>
      <c r="C31" s="68" t="s">
        <v>2490</v>
      </c>
      <c r="D31" s="68" t="s">
        <v>2491</v>
      </c>
    </row>
    <row r="32" spans="1:4" s="69" customFormat="1" ht="15.75" x14ac:dyDescent="0.25">
      <c r="A32" s="55">
        <v>335757579</v>
      </c>
      <c r="B32" s="55">
        <v>801</v>
      </c>
      <c r="C32" s="68" t="s">
        <v>2490</v>
      </c>
      <c r="D32" s="68" t="s">
        <v>2491</v>
      </c>
    </row>
    <row r="33" spans="1:4" s="69" customFormat="1" ht="15.75" x14ac:dyDescent="0.25">
      <c r="A33" s="55">
        <v>335757580</v>
      </c>
      <c r="B33" s="55">
        <v>642</v>
      </c>
      <c r="C33" s="68" t="s">
        <v>2490</v>
      </c>
      <c r="D33" s="68" t="s">
        <v>2491</v>
      </c>
    </row>
    <row r="34" spans="1:4" s="69" customFormat="1" ht="15.75" x14ac:dyDescent="0.25">
      <c r="A34" s="55">
        <v>335757581</v>
      </c>
      <c r="B34" s="55">
        <v>438</v>
      </c>
      <c r="C34" s="68" t="s">
        <v>2490</v>
      </c>
      <c r="D34" s="68" t="s">
        <v>2491</v>
      </c>
    </row>
    <row r="35" spans="1:4" s="69" customFormat="1" ht="15.75" x14ac:dyDescent="0.25">
      <c r="A35" s="55">
        <v>335757582</v>
      </c>
      <c r="B35" s="55">
        <v>461</v>
      </c>
      <c r="C35" s="68" t="s">
        <v>2490</v>
      </c>
      <c r="D35" s="68" t="s">
        <v>2491</v>
      </c>
    </row>
    <row r="36" spans="1:4" s="69" customFormat="1" ht="15.75" x14ac:dyDescent="0.25">
      <c r="A36" s="55">
        <v>335757584</v>
      </c>
      <c r="B36" s="55">
        <v>568</v>
      </c>
      <c r="C36" s="68" t="s">
        <v>2490</v>
      </c>
      <c r="D36" s="68" t="s">
        <v>2491</v>
      </c>
    </row>
    <row r="37" spans="1:4" s="69" customFormat="1" ht="15.75" x14ac:dyDescent="0.25">
      <c r="A37" s="55">
        <v>335757585</v>
      </c>
      <c r="B37" s="55">
        <v>552</v>
      </c>
      <c r="C37" s="68" t="s">
        <v>2490</v>
      </c>
      <c r="D37" s="68" t="s">
        <v>2491</v>
      </c>
    </row>
    <row r="38" spans="1:4" s="69" customFormat="1" ht="15.75" x14ac:dyDescent="0.25">
      <c r="A38" s="55">
        <v>335757586</v>
      </c>
      <c r="B38" s="55">
        <v>495</v>
      </c>
      <c r="C38" s="68" t="s">
        <v>2490</v>
      </c>
      <c r="D38" s="68" t="s">
        <v>2491</v>
      </c>
    </row>
    <row r="39" spans="1:4" s="71" customFormat="1" ht="15.75" x14ac:dyDescent="0.25">
      <c r="A39" s="55">
        <v>335757587</v>
      </c>
      <c r="B39" s="55">
        <v>396</v>
      </c>
      <c r="C39" s="68" t="s">
        <v>2490</v>
      </c>
      <c r="D39" s="68" t="s">
        <v>2491</v>
      </c>
    </row>
    <row r="40" spans="1:4" s="71" customFormat="1" ht="15.75" x14ac:dyDescent="0.25">
      <c r="A40" s="55">
        <v>335757588</v>
      </c>
      <c r="B40" s="55">
        <v>703</v>
      </c>
      <c r="C40" s="68" t="s">
        <v>2490</v>
      </c>
      <c r="D40" s="68" t="s">
        <v>2491</v>
      </c>
    </row>
    <row r="41" spans="1:4" s="71" customFormat="1" ht="15.75" x14ac:dyDescent="0.25">
      <c r="A41" s="55">
        <v>335757589</v>
      </c>
      <c r="B41" s="55">
        <v>136</v>
      </c>
      <c r="C41" s="68" t="s">
        <v>2490</v>
      </c>
      <c r="D41" s="68" t="s">
        <v>2491</v>
      </c>
    </row>
    <row r="42" spans="1:4" s="71" customFormat="1" ht="15.75" x14ac:dyDescent="0.25">
      <c r="A42" s="55">
        <v>335757538</v>
      </c>
      <c r="B42" s="55">
        <v>954</v>
      </c>
      <c r="C42" s="68" t="s">
        <v>2490</v>
      </c>
      <c r="D42" s="68" t="s">
        <v>2491</v>
      </c>
    </row>
    <row r="43" spans="1:4" s="71" customFormat="1" ht="15.75" x14ac:dyDescent="0.25">
      <c r="A43" s="55">
        <v>335757569</v>
      </c>
      <c r="B43" s="55">
        <v>276</v>
      </c>
      <c r="C43" s="68" t="s">
        <v>2490</v>
      </c>
      <c r="D43" s="68" t="s">
        <v>2491</v>
      </c>
    </row>
    <row r="44" spans="1:4" s="71" customFormat="1" ht="15.75" x14ac:dyDescent="0.25">
      <c r="A44" s="55">
        <v>335757542</v>
      </c>
      <c r="B44" s="55">
        <v>98</v>
      </c>
      <c r="C44" s="68" t="s">
        <v>2490</v>
      </c>
      <c r="D44" s="68" t="s">
        <v>2491</v>
      </c>
    </row>
    <row r="45" spans="1:4" s="71" customFormat="1" ht="15.75" x14ac:dyDescent="0.25">
      <c r="A45" s="55">
        <v>335757555</v>
      </c>
      <c r="B45" s="55">
        <v>85</v>
      </c>
      <c r="C45" s="68" t="s">
        <v>2490</v>
      </c>
      <c r="D45" s="68" t="s">
        <v>2491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8" x14ac:dyDescent="0.25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8" x14ac:dyDescent="0.25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8" x14ac:dyDescent="0.25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8" x14ac:dyDescent="0.25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8" x14ac:dyDescent="0.25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8" x14ac:dyDescent="0.25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8" x14ac:dyDescent="0.25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8" x14ac:dyDescent="0.25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8" x14ac:dyDescent="0.25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4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75" x14ac:dyDescent="0.25">
      <c r="A407" s="115">
        <v>576</v>
      </c>
      <c r="B407" s="116" t="s">
        <v>2500</v>
      </c>
      <c r="C407" s="116" t="s">
        <v>2501</v>
      </c>
      <c r="D407" s="32" t="s">
        <v>72</v>
      </c>
      <c r="E407" s="116" t="s">
        <v>90</v>
      </c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75" x14ac:dyDescent="0.25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2021-01-14T21:04:42Z</dcterms:modified>
</cp:coreProperties>
</file>