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5\"/>
    </mc:Choice>
  </mc:AlternateContent>
  <xr:revisionPtr revIDLastSave="0" documentId="13_ncr:1_{D41FA192-94E3-4E48-A0B8-F9735A59ABD5}" xr6:coauthVersionLast="45" xr6:coauthVersionMax="45" xr10:uidLastSave="{00000000-0000-0000-0000-000000000000}"/>
  <bookViews>
    <workbookView xWindow="-108" yWindow="-108" windowWidth="23256" windowHeight="12576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5" i="1" l="1"/>
  <c r="F75" i="1"/>
  <c r="G75" i="1"/>
  <c r="H75" i="1"/>
  <c r="I75" i="1"/>
  <c r="J75" i="1"/>
  <c r="K75" i="1"/>
  <c r="B33" i="16"/>
  <c r="C32" i="16"/>
  <c r="A32" i="16"/>
  <c r="A74" i="1"/>
  <c r="A73" i="1"/>
  <c r="A72" i="1"/>
  <c r="A71" i="1"/>
  <c r="A70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36" i="16" l="1"/>
  <c r="A69" i="1" l="1"/>
  <c r="A68" i="1"/>
  <c r="A67" i="1"/>
  <c r="A66" i="1"/>
  <c r="A6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4" i="1"/>
  <c r="A63" i="1"/>
  <c r="A62" i="1"/>
  <c r="A61" i="1"/>
  <c r="A60" i="1"/>
  <c r="A59" i="1"/>
  <c r="A58" i="1"/>
  <c r="A57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/>
  <c r="A55" i="1"/>
  <c r="A54" i="1"/>
  <c r="A53" i="1"/>
  <c r="A52" i="1"/>
  <c r="A51" i="1"/>
  <c r="A50" i="1"/>
  <c r="A49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48" i="1"/>
  <c r="A47" i="1"/>
  <c r="A46" i="1"/>
  <c r="F44" i="1" l="1"/>
  <c r="G44" i="1"/>
  <c r="H44" i="1"/>
  <c r="I44" i="1"/>
  <c r="J44" i="1"/>
  <c r="K44" i="1"/>
  <c r="F43" i="1"/>
  <c r="G43" i="1"/>
  <c r="H43" i="1"/>
  <c r="I43" i="1"/>
  <c r="J43" i="1"/>
  <c r="K43" i="1"/>
  <c r="F41" i="1"/>
  <c r="G41" i="1"/>
  <c r="H41" i="1"/>
  <c r="I41" i="1"/>
  <c r="J41" i="1"/>
  <c r="K41" i="1"/>
  <c r="A44" i="1"/>
  <c r="A43" i="1"/>
  <c r="A41" i="1"/>
  <c r="A45" i="1"/>
  <c r="F45" i="1"/>
  <c r="G45" i="1"/>
  <c r="H45" i="1"/>
  <c r="I45" i="1"/>
  <c r="J45" i="1"/>
  <c r="K45" i="1"/>
  <c r="F42" i="1"/>
  <c r="G42" i="1"/>
  <c r="H42" i="1"/>
  <c r="I42" i="1"/>
  <c r="J42" i="1"/>
  <c r="K42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42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5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<sst xmlns="http://schemas.openxmlformats.org/spreadsheetml/2006/main" count="13166" uniqueCount="2511">
  <si>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</si>
  <si>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</si>
  <si>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</si>
  <si>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</si>
  <si>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</si>
  <si>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</si>
  <si>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</si>
  <si>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</si>
  <si>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</si>
  <si>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</si>
  <si>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</si>
  <si>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</si>
  <si>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</si>
  <si>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</si>
  <si>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</si>
  <si>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</si>
  <si>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</si>
  <si>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</si>
  <si>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</si>
  <si>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</si>
  <si>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</si>
  <si>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</si>
  <si>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</si>
  <si>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</si>
  <si>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</si>
  <si>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</si>
  <si>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</si>
  <si>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</si>
  <si>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</si>
  <si>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</si>
  <si>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</si>
  <si>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</si>
  <si>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</si>
  <si>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</si>
  <si>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</si>
  <si>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</si>
  <si>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</si>
  <si>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</si>
  <si>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</si>
  <si>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</si>
  <si>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</si>
  <si>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</si>
  <si>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</si>
  <si>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</si>
  <si>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</si>
  <si>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</si>
  <si>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</si>
  <si>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</si>
  <si>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</si>
  <si>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</si>
  <si>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</si>
  <si>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</si>
  <si>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</si>
  <si>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</si>
  <si>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</si>
  <si>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</si>
  <si>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</si>
  <si>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</si>
  <si>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</si>
  <si>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</si>
  <si>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</si>
  <si>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</si>
  <si>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</si>
  <si>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</si>
  <si>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</si>
  <si>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</si>
  <si>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</si>
  <si>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</si>
  <si>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</si>
  <si>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</si>
  <si>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</si>
  <si>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</si>
  <si>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</si>
  <si>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</si>
  <si>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</si>
  <si>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</si>
  <si>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</si>
  <si>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</si>
  <si>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</si>
  <si>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</si>
  <si>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</si>
  <si>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</si>
  <si>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</si>
  <si>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</si>
  <si>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</si>
  <si>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</si>
  <si>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</si>
  <si>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</si>
  <si>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</si>
  <si>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</si>
  <si>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</si>
  <si>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</si>
  <si>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</si>
  <si>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</si>
  <si>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</si>
  <si>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</si>
  <si>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</si>
  <si>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</si>
  <si>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</si>
  <si>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</si>
  <si>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</si>
  <si>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</si>
  <si>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</si>
  <si>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</si>
  <si>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</si>
  <si>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</si>
  <si>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</si>
  <si>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</si>
  <si>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</si>
  <si>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</si>
  <si>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</si>
  <si>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</si>
  <si>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</si>
  <si>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</si>
  <si>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</si>
  <si>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</si>
  <si>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</si>
  <si>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</si>
  <si>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</si>
  <si>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</si>
  <si>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</si>
  <si>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</si>
  <si>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</si>
  <si>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</si>
  <si>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</si>
  <si>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</si>
  <si>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</si>
  <si>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</si>
  <si>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</si>
  <si>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</si>
  <si>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</si>
  <si>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</si>
  <si>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</si>
  <si>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</si>
  <si>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</si>
  <si>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</si>
  <si>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</si>
  <si>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</si>
  <si>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</si>
  <si>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</si>
  <si>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</si>
  <si>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</si>
  <si>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</si>
  <si>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</si>
  <si>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</si>
  <si>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</si>
  <si>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</si>
  <si>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</si>
  <si>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</si>
  <si>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</si>
  <si>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</si>
  <si>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</si>
  <si>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</si>
  <si>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</si>
  <si>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</si>
  <si>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</si>
  <si>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</si>
  <si>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</si>
  <si>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</si>
  <si>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</si>
  <si>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</si>
  <si>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</si>
  <si>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</si>
  <si>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</si>
  <si>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</si>
  <si>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</si>
  <si>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</si>
  <si>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</si>
  <si>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</si>
  <si>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</si>
  <si>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</si>
  <si>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</si>
  <si>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</si>
  <si>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</si>
  <si>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</si>
  <si>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</si>
  <si>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</si>
  <si>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</si>
  <si>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</si>
  <si>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</si>
  <si>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</si>
  <si>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</si>
  <si>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</si>
  <si>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</si>
  <si>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</si>
  <si>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</si>
  <si>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</si>
  <si>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</si>
  <si>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</si>
  <si>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</si>
  <si>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</si>
  <si>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</si>
  <si>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</si>
  <si>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</si>
  <si>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</si>
  <si>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</si>
  <si>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</si>
  <si>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</si>
  <si>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</si>
  <si>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</si>
  <si>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</si>
  <si>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</si>
  <si>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</si>
  <si>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</si>
  <si>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</si>
  <si>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</si>
  <si>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</si>
  <si>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</si>
  <si>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</si>
  <si>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</si>
  <si>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</si>
  <si>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</si>
  <si>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</si>
  <si>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</si>
  <si>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</si>
  <si>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</si>
  <si>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</si>
  <si>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</si>
  <si>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</si>
  <si>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</si>
  <si>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</si>
  <si>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</si>
  <si>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</si>
  <si>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</si>
  <si>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</si>
  <si>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</si>
  <si>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</si>
  <si>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</si>
  <si>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</si>
  <si>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</si>
  <si>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</si>
  <si>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</si>
  <si>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</si>
  <si>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</si>
  <si>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</si>
  <si>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</si>
  <si>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</si>
  <si>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</si>
  <si>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</si>
  <si>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</si>
  <si>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</si>
  <si>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</si>
  <si>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</si>
  <si>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</si>
  <si>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</si>
  <si>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</si>
  <si>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</si>
  <si>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</si>
  <si>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</si>
  <si>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</si>
  <si>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</si>
  <si>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</si>
  <si>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</si>
  <si>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</si>
  <si>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</si>
  <si>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</si>
  <si>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</si>
  <si>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</si>
  <si>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</si>
  <si>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</si>
  <si>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</si>
  <si>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</si>
  <si>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</si>
  <si>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</si>
  <si>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</si>
  <si>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</si>
  <si>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</si>
  <si>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</si>
  <si>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</si>
  <si>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</si>
  <si>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</si>
  <si>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</si>
  <si>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</si>
  <si>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</si>
  <si>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</si>
  <si>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</si>
  <si>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</si>
  <si>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</si>
  <si>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</si>
  <si>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</si>
  <si>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</si>
  <si>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</si>
  <si>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</si>
  <si>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</si>
  <si>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</si>
  <si>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</si>
  <si>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</si>
  <si>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</si>
  <si>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</si>
  <si>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</si>
  <si>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</si>
  <si>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</si>
  <si>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</si>
  <si>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</si>
  <si>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</si>
  <si>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</si>
  <si>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</si>
  <si>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</si>
  <si>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</si>
  <si>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</si>
  <si>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</si>
  <si>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</si>
  <si>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</si>
  <si>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</si>
  <si>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</si>
  <si>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</si>
  <si>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</si>
  <si>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</si>
  <si>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</si>
  <si>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</si>
  <si>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</si>
  <si>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</si>
  <si>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</si>
  <si>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</si>
  <si>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</si>
  <si>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</si>
  <si>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</si>
  <si>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</si>
  <si>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</si>
  <si>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</si>
  <si>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</si>
  <si>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</si>
  <si>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</si>
  <si>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</si>
  <si>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</si>
  <si>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</si>
  <si>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</si>
  <si>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</si>
  <si>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</si>
  <si>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</si>
  <si>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</si>
  <si>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</si>
  <si>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</si>
  <si>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</si>
  <si>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</si>
  <si>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</si>
  <si>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</si>
  <si>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</si>
  <si>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</si>
  <si>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</si>
  <si>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</si>
  <si>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</si>
  <si>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</si>
  <si>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</si>
  <si>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</si>
  <si>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</si>
  <si>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</si>
  <si>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</si>
  <si>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</si>
  <si>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</si>
  <si>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</si>
  <si>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</si>
  <si>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</si>
  <si>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</si>
  <si>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</si>
  <si>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</si>
  <si>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</si>
  <si>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</si>
  <si>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</si>
  <si>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</si>
  <si>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</si>
  <si>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</si>
  <si>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</si>
  <si>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</si>
  <si>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</si>
  <si>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</si>
  <si>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</si>
  <si>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</si>
  <si>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</si>
  <si>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</si>
  <si>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</si>
  <si>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</si>
  <si>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</si>
  <si>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</si>
  <si>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</si>
  <si>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</si>
  <si>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</si>
  <si>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</si>
  <si>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</si>
  <si>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</si>
  <si>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</si>
  <si>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</si>
  <si>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</si>
  <si>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</si>
  <si>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</si>
  <si>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</si>
  <si>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</si>
  <si>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</si>
  <si>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</si>
  <si>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</si>
  <si>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</si>
  <si>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</si>
  <si>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</si>
  <si>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</si>
  <si>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</si>
  <si>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</si>
  <si>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</si>
  <si>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</si>
  <si>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</si>
  <si>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</si>
  <si>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</si>
  <si>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</si>
  <si>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</si>
  <si>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</si>
  <si>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</si>
  <si>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</si>
  <si>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</si>
  <si>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</si>
  <si>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</si>
  <si>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</si>
  <si>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</si>
  <si>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</si>
  <si>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</si>
  <si>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</si>
  <si>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</si>
  <si>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</si>
  <si>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</si>
  <si>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</si>
  <si>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</si>
  <si>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</si>
  <si>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</si>
  <si>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</si>
  <si>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</si>
  <si>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</si>
  <si>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</si>
  <si>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</si>
  <si>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</si>
  <si>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</si>
  <si>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</si>
  <si>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</si>
  <si>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</si>
  <si>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</si>
  <si>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</si>
  <si>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</si>
  <si>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</si>
  <si>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</si>
  <si>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</si>
  <si>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</si>
  <si>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</si>
  <si>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</si>
  <si>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</si>
  <si>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</si>
  <si>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</si>
  <si>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</si>
  <si>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</si>
  <si>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</si>
  <si>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</si>
  <si>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</si>
  <si>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</si>
  <si>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</si>
  <si>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</si>
  <si>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</si>
  <si>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</si>
  <si>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</si>
  <si>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</si>
  <si>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</si>
  <si>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</si>
  <si>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</si>
  <si>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</si>
  <si>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</si>
  <si>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</si>
  <si>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</si>
  <si>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</si>
  <si>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</si>
  <si>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</si>
  <si>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</si>
  <si>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</si>
  <si>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</si>
  <si>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</si>
  <si>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</si>
  <si>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</si>
  <si>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</si>
  <si>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</si>
  <si>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</si>
  <si>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</si>
  <si>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</si>
  <si>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</si>
  <si>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</si>
  <si>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</si>
  <si>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</si>
  <si>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</si>
  <si>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</si>
  <si>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</si>
  <si>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</si>
  <si>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</si>
  <si>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</si>
  <si>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</si>
  <si>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</si>
  <si>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</si>
  <si>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</si>
  <si>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</si>
  <si>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</si>
  <si>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</si>
  <si>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</si>
  <si>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</si>
  <si>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</si>
  <si>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</si>
  <si>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</si>
  <si>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</si>
  <si>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</si>
  <si>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</si>
  <si>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</si>
  <si>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</si>
  <si>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</si>
  <si>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</si>
  <si>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</si>
  <si>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</si>
  <si>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</si>
  <si>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</si>
  <si>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</si>
  <si>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</si>
  <si>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</si>
  <si>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</si>
  <si>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</si>
  <si>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</si>
  <si>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</si>
  <si>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</si>
  <si>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</si>
  <si>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</si>
  <si>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</si>
  <si>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</si>
  <si>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</si>
  <si>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</si>
  <si>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</si>
  <si>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</si>
  <si>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</si>
  <si>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</si>
  <si>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</si>
  <si>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</si>
  <si>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</si>
  <si>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</si>
  <si>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</si>
  <si>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</si>
  <si>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</si>
  <si>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</si>
  <si>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</si>
  <si>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</si>
  <si>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</si>
  <si>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</si>
  <si>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</si>
  <si>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</si>
  <si>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</si>
  <si>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</si>
  <si>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</si>
  <si>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</si>
  <si>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</si>
  <si>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</si>
  <si>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</si>
  <si>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</si>
  <si>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</si>
  <si>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</si>
  <si>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</si>
  <si>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</si>
  <si>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</si>
  <si>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</si>
  <si>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</si>
  <si>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</si>
  <si>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</si>
  <si>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</si>
  <si>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</si>
  <si>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</si>
  <si>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</si>
  <si>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</si>
  <si>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</si>
  <si>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</si>
  <si>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</si>
  <si>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</si>
  <si>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</si>
  <si>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</si>
  <si>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</si>
  <si>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</si>
  <si>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</si>
  <si>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</si>
  <si>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</si>
  <si>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</si>
  <si>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</si>
  <si>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</si>
  <si>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</si>
  <si>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</si>
  <si>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</si>
  <si>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</si>
  <si>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</si>
  <si>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</si>
  <si>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</si>
  <si>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</si>
  <si>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</si>
  <si>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</si>
  <si>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</si>
  <si>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</si>
  <si>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</si>
  <si>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</si>
  <si>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</si>
  <si>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</si>
  <si>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</si>
  <si>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</si>
  <si>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</si>
  <si>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</si>
  <si>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</si>
  <si>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</si>
  <si>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</si>
  <si>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</si>
  <si>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</si>
  <si>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</si>
  <si>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</si>
  <si>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</si>
  <si>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</si>
  <si>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</si>
  <si>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</si>
  <si>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</si>
  <si>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</si>
  <si>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</si>
  <si>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</si>
  <si>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</si>
  <si>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</si>
  <si>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</si>
  <si>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</si>
  <si>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</si>
  <si>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</si>
  <si>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</si>
  <si>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</si>
  <si>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</si>
  <si>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</si>
  <si>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</si>
  <si>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</si>
  <si>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</si>
  <si>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</si>
  <si>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</si>
  <si>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</si>
  <si>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</si>
  <si>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</si>
  <si>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</si>
  <si>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</si>
  <si>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</si>
  <si>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</si>
  <si>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</si>
  <si>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</si>
  <si>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</si>
  <si>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</si>
  <si>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</si>
  <si>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</si>
  <si>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</si>
  <si>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</si>
  <si>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</si>
  <si>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</si>
  <si>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</si>
  <si>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</si>
  <si>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</si>
  <si>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</si>
  <si>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</si>
  <si>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</si>
  <si>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</si>
  <si>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</si>
  <si>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</si>
  <si>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</si>
  <si>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</si>
  <si>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</si>
  <si>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</si>
  <si>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</si>
  <si>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</si>
  <si>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</si>
  <si>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</si>
  <si>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</si>
  <si>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</si>
  <si>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</si>
  <si>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</si>
  <si>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</si>
  <si>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</si>
  <si>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</si>
  <si>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</si>
  <si>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</si>
  <si>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</si>
  <si>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</si>
  <si>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</si>
  <si>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</si>
  <si>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</si>
  <si>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</si>
  <si>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</si>
  <si>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</si>
  <si>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</si>
  <si>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</si>
  <si>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</si>
  <si>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</si>
  <si>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</si>
  <si>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</si>
  <si>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</si>
  <si>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</si>
  <si>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</si>
  <si>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</si>
  <si>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</si>
  <si>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</si>
  <si>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</si>
  <si>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</si>
  <si>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</si>
  <si>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</si>
  <si>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</si>
  <si>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</si>
  <si>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</si>
  <si>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</si>
  <si>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</si>
  <si>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</si>
  <si>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</si>
  <si>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</si>
  <si>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</si>
  <si>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</si>
  <si>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</si>
  <si>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</si>
  <si>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</si>
  <si>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</si>
  <si>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</si>
  <si>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</si>
  <si>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</si>
  <si>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</si>
  <si>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</si>
  <si>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</si>
  <si>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</si>
  <si>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</si>
  <si>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</si>
  <si>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</si>
  <si>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</si>
  <si>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</si>
  <si>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</si>
  <si>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</si>
  <si>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</si>
  <si>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</si>
  <si>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</si>
  <si>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</si>
  <si>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</si>
  <si>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</si>
  <si>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</si>
  <si>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</si>
  <si>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</si>
  <si>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</si>
  <si>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</si>
  <si>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</si>
  <si>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</si>
  <si>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</si>
  <si>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</si>
  <si>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</si>
  <si>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</si>
  <si>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</si>
  <si>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</si>
  <si>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</si>
  <si>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</si>
  <si>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</si>
  <si>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</si>
  <si>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</si>
  <si>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</si>
  <si>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</si>
  <si>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</si>
  <si>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</si>
  <si>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</si>
  <si>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</si>
  <si>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</si>
  <si>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</si>
  <si>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</si>
  <si>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</si>
  <si>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</si>
  <si>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</si>
  <si>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</si>
  <si>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</si>
  <si>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</si>
  <si>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</si>
  <si>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</si>
  <si>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</si>
  <si>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</si>
  <si>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</si>
  <si>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</si>
  <si>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</si>
  <si>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</si>
  <si>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</si>
  <si>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</si>
  <si>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</si>
  <si>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</si>
  <si>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</si>
  <si>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</si>
  <si>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</si>
  <si>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</si>
  <si>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</si>
  <si>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</si>
  <si>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</si>
  <si>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</si>
  <si>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</si>
  <si>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</si>
  <si>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</si>
  <si>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</si>
  <si>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</si>
  <si>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</si>
  <si>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</si>
  <si>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</si>
  <si>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</si>
  <si>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</si>
  <si>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</si>
  <si>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</si>
  <si>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</si>
  <si>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</si>
  <si>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</si>
  <si>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</si>
  <si>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</si>
  <si>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</si>
  <si>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</si>
  <si>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</si>
  <si>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</si>
  <si>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</si>
  <si>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</si>
  <si>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</si>
  <si>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</si>
  <si>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</si>
  <si>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</si>
  <si>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</si>
  <si>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</si>
  <si>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</si>
  <si>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</si>
  <si>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</si>
  <si>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</si>
  <si>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</si>
  <si>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</si>
  <si>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</si>
  <si>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</si>
  <si>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</si>
  <si>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</si>
  <si>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</si>
  <si>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</si>
  <si>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</si>
  <si>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</si>
  <si>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</si>
  <si>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</si>
  <si>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</si>
  <si>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</si>
  <si>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</si>
  <si>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</si>
  <si>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</si>
  <si>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</si>
  <si>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</si>
  <si>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</si>
  <si>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</si>
  <si>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</si>
  <si>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</si>
  <si>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</si>
  <si>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</si>
  <si>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</si>
  <si>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</si>
  <si>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</si>
  <si>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</si>
  <si>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</si>
  <si>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</si>
  <si>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</si>
  <si>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</si>
  <si>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</si>
  <si>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</si>
  <si>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</si>
  <si>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</si>
  <si>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</si>
  <si>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</si>
  <si>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</si>
  <si>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</si>
  <si>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</si>
  <si>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</si>
  <si>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</si>
  <si>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</si>
  <si>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</si>
  <si>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</si>
  <si>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</si>
  <si>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</si>
  <si>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</si>
  <si>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</si>
  <si>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</si>
  <si>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</si>
  <si>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</si>
  <si>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</si>
  <si>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</si>
  <si>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</si>
  <si>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</si>
  <si>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</si>
  <si>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</si>
  <si>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</si>
  <si>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</si>
  <si>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</si>
  <si>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</si>
  <si>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</si>
  <si>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</si>
  <si>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</si>
  <si>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</si>
  <si>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</si>
  <si>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</si>
  <si>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</si>
  <si>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</si>
  <si>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</si>
  <si>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</si>
  <si>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</si>
  <si>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</si>
  <si>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</si>
  <si>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</si>
  <si>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</si>
  <si>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</si>
  <si>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</si>
  <si>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</si>
  <si>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</si>
  <si>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</si>
  <si>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</si>
  <si>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</si>
  <si>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</si>
  <si>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</si>
  <si>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</si>
  <si>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</si>
  <si>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</si>
  <si>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</si>
  <si>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</si>
  <si>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</si>
  <si>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</si>
  <si>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</si>
  <si>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</si>
  <si>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</si>
  <si>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</si>
  <si>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</si>
  <si>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</si>
  <si>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</si>
  <si>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</si>
  <si>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</si>
  <si>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</si>
  <si>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</si>
  <si>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</si>
  <si>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</si>
  <si>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</si>
  <si>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</si>
  <si>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</si>
  <si>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</si>
  <si>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</si>
  <si>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</si>
  <si>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</si>
  <si>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</si>
  <si>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</si>
  <si>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</si>
  <si>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</si>
  <si>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</si>
  <si>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</si>
  <si>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</si>
  <si>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</si>
  <si>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</si>
  <si>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</si>
  <si>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</si>
  <si>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</si>
  <si>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</si>
  <si>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</si>
  <si>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</si>
  <si>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</si>
  <si>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</si>
  <si>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</si>
  <si>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</si>
  <si>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</si>
  <si>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</si>
  <si>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</si>
  <si>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</si>
  <si>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</si>
  <si>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</si>
  <si>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</si>
  <si>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</si>
  <si>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</si>
  <si>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</si>
  <si>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</si>
  <si>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</si>
  <si>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</si>
  <si>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</si>
  <si>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</si>
  <si>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</si>
  <si>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</si>
  <si>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</si>
  <si>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</si>
  <si>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</si>
  <si>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</si>
  <si>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</si>
  <si>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</si>
  <si>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</si>
  <si>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</si>
  <si>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</si>
  <si>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</si>
  <si>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</si>
  <si>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</si>
  <si>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</si>
  <si>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</si>
  <si>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</si>
  <si>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</si>
  <si>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</si>
  <si>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</si>
  <si>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</si>
  <si>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</si>
  <si>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</si>
  <si>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</si>
  <si>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</si>
  <si>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</si>
  <si>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</si>
  <si>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</si>
  <si>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</si>
  <si>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</si>
  <si>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</si>
  <si>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</si>
  <si>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</si>
  <si>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</si>
  <si>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</si>
  <si>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</si>
  <si>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</si>
  <si>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</si>
  <si>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</si>
  <si>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</si>
  <si>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</si>
  <si>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</si>
  <si>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</si>
  <si>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</si>
  <si>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</si>
  <si>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</si>
  <si>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</si>
  <si>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</si>
  <si>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</si>
  <si>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</si>
  <si>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</si>
  <si>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</si>
  <si>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</si>
  <si>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</si>
  <si>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</si>
  <si>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</si>
  <si>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</si>
  <si>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</si>
  <si>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</si>
  <si>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</si>
  <si>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</si>
  <si>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</si>
  <si>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</si>
  <si>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</si>
  <si>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</si>
  <si>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</si>
  <si>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</si>
  <si>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</si>
  <si>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</si>
  <si>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</si>
  <si>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</si>
  <si>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</si>
  <si>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</si>
  <si>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</si>
  <si>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</si>
  <si>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</si>
  <si>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</si>
  <si>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</si>
  <si>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</si>
  <si>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</si>
  <si>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</si>
  <si>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</si>
  <si>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</si>
  <si>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</si>
  <si>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</si>
  <si>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</si>
  <si>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</si>
  <si>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</si>
  <si>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</si>
  <si>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</si>
  <si>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</si>
  <si>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</si>
  <si>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</si>
  <si>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</si>
  <si>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</si>
  <si>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</si>
  <si>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</si>
  <si>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</si>
  <si>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</si>
  <si>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</si>
  <si>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</si>
  <si>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</si>
  <si>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</si>
  <si>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</si>
  <si>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</si>
  <si>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</si>
  <si>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</si>
  <si>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</si>
  <si>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</si>
  <si>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</si>
  <si>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</si>
  <si>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</si>
  <si>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</si>
  <si>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</si>
  <si>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</si>
  <si>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</si>
  <si>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</si>
  <si>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</si>
  <si>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</si>
  <si>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</si>
  <si>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</si>
  <si>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</si>
  <si>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</si>
  <si>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</si>
  <si>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</si>
  <si>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</si>
  <si>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</si>
  <si>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</si>
  <si>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</si>
  <si>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</si>
  <si>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</si>
  <si>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</si>
  <si>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</si>
  <si>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</si>
  <si>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</si>
  <si>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</si>
  <si>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</si>
  <si>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</si>
  <si>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</si>
  <si>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</si>
  <si>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</si>
  <si>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</si>
  <si>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</si>
  <si>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</si>
  <si>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</si>
  <si>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</si>
  <si>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</si>
  <si>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</si>
  <si>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</si>
  <si>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</si>
  <si>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</si>
  <si>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</si>
  <si>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</si>
  <si>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</si>
  <si>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</si>
  <si>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</si>
  <si>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</si>
  <si>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</si>
  <si>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</si>
  <si>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</si>
  <si>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</si>
  <si>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</si>
  <si>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</si>
  <si>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</si>
  <si>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</si>
  <si>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</si>
  <si>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</si>
  <si>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</si>
  <si>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</si>
  <si>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</si>
  <si>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</si>
  <si>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</si>
  <si>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</si>
  <si>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</si>
  <si>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</si>
  <si>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</si>
  <si>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</si>
  <si>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</si>
  <si>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</si>
  <si>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</si>
  <si>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</si>
  <si>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</si>
  <si>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</si>
  <si>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</si>
  <si>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</si>
  <si>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</si>
  <si>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</si>
  <si>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</si>
  <si>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</si>
  <si>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</si>
  <si>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</si>
  <si>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</si>
  <si>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</si>
  <si>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</si>
  <si>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</si>
  <si>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</si>
  <si>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</si>
  <si>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</si>
  <si>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</si>
  <si>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</si>
  <si>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</si>
  <si>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</si>
  <si>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</si>
  <si>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</si>
  <si>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</si>
  <si>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</si>
  <si>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</si>
  <si>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</si>
  <si>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</si>
  <si>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</si>
  <si>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</si>
  <si>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</si>
  <si>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</si>
  <si>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</si>
  <si>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</si>
  <si>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</si>
  <si>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</si>
  <si>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</si>
  <si>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</si>
  <si>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</si>
  <si>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</si>
  <si>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</si>
  <si>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</si>
  <si>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</si>
  <si>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</si>
  <si>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</si>
  <si>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</si>
  <si>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</si>
  <si>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</si>
  <si>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</si>
  <si>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</si>
  <si>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</si>
  <si>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</si>
  <si>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</si>
  <si>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</si>
  <si>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</si>
  <si>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</si>
  <si>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</si>
  <si>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</si>
  <si>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</si>
  <si>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</si>
  <si>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</si>
  <si>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</si>
  <si>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</si>
  <si>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</si>
  <si>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</si>
  <si>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</si>
  <si>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</si>
  <si>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</si>
  <si>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</si>
  <si>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</si>
  <si>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</si>
  <si>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</si>
  <si>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</si>
  <si>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</si>
  <si>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</si>
  <si>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</si>
  <si>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</si>
  <si>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</si>
  <si>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</si>
  <si>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</si>
  <si>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</si>
  <si>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</si>
  <si>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</si>
  <si>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</si>
  <si>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</si>
  <si>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</si>
  <si>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</si>
  <si>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</si>
  <si>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</si>
  <si>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</si>
  <si>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</si>
  <si>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</si>
  <si>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</si>
  <si>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</si>
  <si>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</si>
  <si>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</si>
  <si>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</si>
  <si>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</si>
  <si>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</si>
  <si>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</si>
  <si>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</si>
  <si>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</si>
  <si>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</si>
  <si>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</si>
  <si>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</si>
  <si>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</si>
  <si>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</si>
  <si>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</si>
  <si>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</si>
  <si>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</si>
  <si>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</si>
  <si>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</si>
  <si>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</si>
  <si>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</si>
  <si>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</si>
  <si>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</si>
  <si>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</si>
  <si>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</si>
  <si>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</si>
  <si>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</si>
  <si>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</si>
  <si>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</si>
  <si>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</si>
  <si>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</si>
  <si>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</si>
  <si>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</si>
  <si>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</si>
  <si>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</si>
  <si>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</si>
  <si>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</si>
  <si>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</si>
  <si>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</si>
  <si>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</si>
  <si>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</si>
  <si>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</si>
  <si>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</si>
  <si>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</si>
  <si>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</si>
  <si>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</si>
  <si>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</si>
  <si>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</si>
  <si>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</si>
  <si>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</si>
  <si>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</si>
  <si>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</si>
  <si>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</si>
  <si>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</si>
  <si>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</si>
  <si>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</si>
  <si>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</si>
  <si>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</si>
  <si>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</si>
  <si>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</si>
  <si>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</si>
  <si>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</si>
  <si>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</si>
  <si>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</si>
  <si>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</si>
  <si>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</si>
  <si>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</si>
  <si>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</si>
  <si>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</si>
  <si>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</si>
  <si>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</si>
  <si>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</si>
  <si>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</si>
  <si>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</si>
  <si>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</si>
  <si>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</si>
  <si>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</si>
  <si>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</si>
  <si>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</si>
  <si>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</si>
  <si>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</si>
  <si>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</si>
  <si>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</si>
  <si>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</si>
  <si>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</si>
  <si>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</si>
  <si>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</si>
  <si>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</si>
  <si>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</si>
  <si>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</si>
  <si>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</si>
  <si>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</si>
  <si>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</si>
  <si>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</si>
  <si>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</si>
  <si>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</si>
  <si>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</si>
  <si>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</si>
  <si>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</si>
  <si>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</si>
  <si>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</si>
  <si>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</si>
  <si>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</si>
  <si>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</si>
  <si>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</si>
  <si>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</si>
  <si>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</si>
  <si>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</si>
  <si>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</si>
  <si>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</si>
  <si>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</si>
  <si>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</si>
  <si>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</si>
  <si>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</si>
  <si>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</si>
  <si>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</si>
  <si>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</si>
  <si>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</si>
  <si>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</si>
  <si>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</si>
  <si>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</si>
  <si>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</si>
  <si>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</si>
  <si>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</si>
  <si>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</si>
  <si>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</si>
  <si>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</si>
  <si>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</si>
  <si>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</si>
  <si>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</si>
  <si>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</si>
  <si>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</si>
  <si>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</si>
  <si>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</si>
  <si>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</si>
  <si>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</si>
  <si>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</si>
  <si>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</si>
  <si>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</si>
  <si>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</si>
  <si>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</si>
  <si>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</si>
  <si>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</si>
  <si>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</si>
  <si>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</si>
  <si>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</si>
  <si>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</si>
  <si>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</si>
  <si>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</si>
  <si>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</si>
  <si>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</si>
  <si>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</si>
  <si>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</si>
  <si>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</si>
  <si>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</si>
  <si>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</si>
  <si>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</si>
  <si>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</si>
  <si>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</si>
  <si>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</si>
  <si>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</si>
  <si>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</si>
  <si>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</si>
  <si>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</si>
  <si>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</si>
  <si>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</si>
  <si>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</si>
  <si>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</si>
  <si>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</si>
  <si>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</si>
  <si>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</si>
  <si>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</si>
  <si>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</si>
  <si>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</si>
  <si>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</si>
  <si>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</si>
  <si>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</si>
  <si>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</si>
  <si>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</si>
  <si>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</si>
  <si>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</si>
  <si>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</si>
  <si>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</si>
  <si>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</si>
  <si>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</si>
  <si>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</si>
  <si>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</si>
  <si>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</si>
  <si>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</si>
  <si>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</si>
  <si>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</si>
  <si>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</si>
  <si>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</si>
  <si>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</si>
  <si>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</si>
  <si>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</si>
  <si>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</si>
  <si>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</si>
  <si>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</si>
  <si>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</si>
  <si>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</si>
  <si>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</si>
  <si>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</si>
  <si>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</si>
  <si>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</si>
  <si>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</si>
  <si>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</si>
  <si>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</si>
  <si>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</si>
  <si>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</si>
  <si>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</si>
  <si>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</si>
  <si>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</si>
  <si>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</si>
  <si>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</si>
  <si>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</si>
  <si>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</si>
  <si>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</si>
  <si>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</si>
  <si>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</si>
  <si>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</si>
  <si>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</si>
  <si>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</si>
  <si>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</si>
  <si>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</si>
  <si>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</si>
  <si>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</si>
  <si>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</si>
  <si>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</si>
  <si>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</si>
  <si>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</si>
  <si>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</si>
  <si>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</si>
  <si>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</si>
  <si>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</si>
  <si>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</si>
  <si>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</si>
  <si>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</si>
  <si>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</si>
  <si>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</si>
  <si>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</si>
  <si>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</si>
  <si>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</si>
  <si>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</si>
  <si>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</si>
  <si>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</si>
  <si>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</si>
  <si>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</si>
  <si>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</si>
  <si>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</si>
  <si>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</si>
  <si>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</si>
  <si>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</si>
  <si>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</si>
  <si>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</si>
  <si>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</si>
  <si>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</si>
  <si>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</si>
  <si>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</si>
  <si>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</si>
  <si>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</si>
  <si>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</si>
  <si>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</si>
  <si>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</si>
  <si>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</si>
  <si>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</si>
  <si>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</si>
  <si>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</si>
  <si>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</si>
  <si>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</si>
  <si>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</si>
  <si>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</si>
  <si>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</si>
  <si>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</si>
  <si>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</si>
  <si>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</si>
  <si>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</si>
  <si>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</si>
  <si>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</si>
  <si>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</si>
  <si>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</si>
  <si>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</si>
  <si>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</si>
  <si>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</si>
  <si>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</si>
  <si>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</si>
  <si>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</si>
  <si>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</si>
  <si>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</si>
  <si>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</si>
  <si>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</si>
  <si>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</si>
  <si>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</si>
  <si>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</si>
  <si>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</si>
  <si>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</si>
  <si>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</si>
  <si>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</si>
  <si>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</si>
  <si>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</si>
  <si>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</si>
  <si>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</si>
  <si>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</si>
  <si>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</si>
  <si>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</si>
  <si>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</si>
  <si>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</si>
  <si>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</si>
  <si>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</si>
  <si>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</si>
  <si>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</si>
  <si>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</si>
  <si>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</si>
  <si>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</si>
  <si>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</si>
  <si>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</si>
  <si>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</si>
  <si>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</si>
  <si>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</si>
  <si>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</si>
  <si>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</si>
  <si>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</si>
  <si>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</si>
  <si>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</si>
  <si>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</si>
  <si>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</si>
  <si>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</si>
  <si>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</si>
  <si>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</si>
  <si>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</si>
  <si>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</si>
  <si>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</si>
  <si>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</si>
  <si>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</si>
  <si>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</si>
  <si>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</si>
  <si>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</si>
  <si>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</si>
  <si>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</si>
  <si>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</si>
  <si>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</si>
  <si>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</si>
  <si>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</si>
  <si>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</si>
  <si>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</si>
  <si>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</si>
  <si>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</si>
  <si>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</si>
  <si>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</si>
  <si>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</si>
  <si>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</si>
  <si>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</si>
  <si>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</si>
  <si>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</si>
  <si>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</si>
  <si>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</si>
  <si>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</si>
  <si>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</si>
  <si>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</si>
  <si>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</si>
  <si>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</si>
  <si>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</si>
  <si>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</si>
  <si>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</si>
  <si>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</si>
  <si>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</si>
  <si>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</si>
  <si>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</si>
  <si>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</si>
  <si>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</si>
  <si>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</si>
  <si>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</si>
  <si>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</si>
  <si>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</si>
  <si>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</si>
  <si>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</si>
  <si>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</si>
  <si>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</si>
  <si>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</si>
  <si>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</si>
  <si>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</si>
  <si>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</si>
  <si>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</si>
  <si>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</si>
  <si>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</si>
  <si>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</si>
  <si>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</si>
  <si>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</si>
  <si>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</si>
  <si>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</si>
  <si>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</si>
  <si>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</si>
  <si>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</si>
  <si>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</si>
  <si>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</si>
  <si>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</si>
  <si>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</si>
  <si>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</si>
  <si>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</si>
  <si>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</si>
  <si>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</si>
  <si>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</si>
  <si>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</si>
  <si>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</si>
  <si>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</si>
  <si>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</si>
  <si>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</si>
  <si>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</si>
  <si>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</si>
  <si>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</si>
  <si>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</si>
  <si>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</si>
  <si>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</si>
  <si>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</si>
  <si>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</si>
  <si>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</si>
  <si>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</si>
  <si>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</si>
  <si>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</si>
  <si>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</si>
  <si>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</si>
  <si>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</si>
  <si>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</si>
  <si>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</si>
  <si>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</si>
  <si>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</si>
  <si>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</si>
  <si>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</si>
  <si>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</si>
  <si>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</si>
  <si>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</si>
  <si>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</si>
  <si>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</si>
  <si>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</si>
  <si>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</si>
  <si>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</si>
  <si>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</si>
  <si>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</si>
  <si>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</si>
  <si>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</si>
  <si>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</si>
  <si>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</si>
  <si>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</si>
  <si>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</si>
  <si>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</si>
  <si>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</si>
  <si>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</si>
  <si>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</si>
  <si>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</si>
  <si>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</si>
  <si>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</si>
  <si>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</si>
  <si>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</si>
  <si>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</si>
  <si>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</si>
  <si>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</si>
  <si>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</si>
  <si>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</si>
  <si>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</si>
  <si>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</si>
  <si>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</si>
  <si>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</si>
  <si>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</si>
  <si>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</si>
  <si>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</si>
  <si>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</si>
  <si>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</si>
  <si>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</si>
  <si>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</si>
  <si>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</si>
  <si>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</si>
  <si>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</si>
  <si>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</si>
  <si>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</si>
  <si>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</si>
  <si>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</si>
  <si>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</si>
  <si>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</si>
  <si>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</si>
  <si>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</si>
  <si>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</si>
  <si>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</si>
  <si>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</si>
  <si>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</si>
  <si>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</si>
  <si>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</si>
  <si>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</si>
  <si>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</si>
  <si>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</si>
  <si>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</si>
  <si>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</si>
  <si>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</si>
  <si>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</si>
  <si>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</si>
  <si>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</si>
  <si>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</si>
  <si>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</si>
  <si>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</si>
  <si>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</si>
  <si>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</si>
  <si>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</si>
  <si>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</si>
  <si>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</si>
  <si>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</si>
  <si>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</si>
  <si>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</si>
  <si>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</si>
  <si>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</si>
  <si>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</si>
  <si>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</si>
  <si>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</si>
  <si>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</si>
  <si>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</si>
  <si>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</si>
  <si>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</si>
  <si>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</si>
  <si>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</si>
  <si>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</si>
  <si>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</si>
  <si>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</si>
  <si>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</si>
  <si>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</si>
  <si>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</si>
  <si>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</si>
  <si>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</si>
  <si>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</si>
  <si>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</si>
  <si>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</si>
  <si>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</si>
  <si>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</si>
  <si>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</si>
  <si>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</si>
  <si>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</si>
  <si>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</si>
  <si>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</si>
  <si>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</si>
  <si>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</si>
  <si>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</si>
  <si>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</si>
  <si>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</si>
  <si>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</si>
  <si>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</si>
  <si>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</si>
  <si>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</si>
  <si>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</si>
  <si>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</si>
  <si>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</si>
  <si>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</si>
  <si>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</si>
  <si>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</si>
  <si>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</si>
  <si>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</si>
  <si>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</si>
  <si>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</si>
  <si>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</si>
  <si>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</si>
  <si>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</si>
  <si>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</si>
  <si>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</si>
  <si>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</si>
  <si>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</si>
  <si>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</si>
  <si>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</si>
  <si>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</si>
  <si>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</si>
  <si>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</si>
  <si>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</si>
  <si>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</si>
  <si>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</si>
  <si>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</si>
  <si>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</si>
  <si>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</si>
  <si>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</si>
  <si>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</si>
  <si>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</si>
  <si>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</si>
  <si>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</si>
  <si>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</si>
  <si>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</si>
  <si>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</si>
  <si>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</si>
  <si>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</si>
  <si>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</si>
  <si>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</si>
  <si>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</si>
  <si>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</si>
  <si>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</si>
  <si>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</si>
  <si>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</si>
  <si>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</si>
  <si>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</si>
  <si>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</si>
  <si>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</si>
  <si>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</si>
  <si>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</si>
  <si>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</si>
  <si>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</si>
  <si>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</si>
  <si>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</si>
  <si>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</si>
  <si>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</si>
  <si>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</si>
  <si>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</si>
  <si>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</si>
  <si>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</si>
  <si>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</si>
  <si>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</si>
  <si>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</si>
  <si>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</si>
  <si>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</si>
  <si>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</si>
  <si>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</si>
  <si>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</si>
  <si>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</si>
  <si>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</si>
  <si>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</si>
  <si>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</si>
  <si>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</si>
  <si>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</si>
  <si>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</si>
  <si>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</si>
  <si>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</si>
  <si>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</si>
  <si>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</si>
  <si>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</si>
  <si>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</si>
  <si>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</si>
  <si>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</si>
  <si>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</si>
  <si>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</si>
  <si>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</si>
  <si>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</si>
  <si>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</si>
  <si>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</si>
  <si>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</si>
  <si>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</si>
  <si>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</si>
  <si>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</si>
  <si>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</si>
  <si>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</si>
  <si>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</si>
  <si>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</si>
  <si>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</si>
  <si>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</si>
  <si>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</si>
  <si>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</si>
  <si>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</si>
  <si>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</si>
  <si>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</si>
  <si>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</si>
  <si>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</si>
  <si>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</si>
  <si>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</si>
  <si>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</si>
  <si>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</si>
  <si>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</si>
  <si>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</si>
  <si>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</si>
  <si>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</si>
  <si>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</si>
  <si>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</si>
  <si>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</si>
  <si>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</si>
  <si>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</si>
  <si>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</si>
  <si>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</si>
  <si>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</si>
  <si>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</si>
  <si>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</si>
  <si>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</si>
  <si>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</si>
  <si>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</si>
  <si>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</si>
  <si>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</si>
  <si>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</si>
  <si>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</si>
  <si>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</si>
  <si>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</si>
  <si>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</si>
  <si>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</si>
  <si>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</si>
  <si>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</si>
  <si>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</si>
  <si>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</si>
  <si>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</si>
  <si>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</si>
  <si>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</si>
  <si>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</si>
  <si>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</si>
  <si>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</si>
  <si>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</si>
  <si>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</si>
  <si>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</si>
  <si>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</si>
  <si>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</si>
  <si>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</si>
  <si>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</si>
  <si>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</si>
  <si>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</si>
  <si>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</si>
  <si>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</si>
  <si>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</si>
  <si>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</si>
  <si>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</si>
  <si>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</si>
  <si>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</si>
  <si>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</si>
  <si>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</si>
  <si>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</si>
  <si>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</si>
  <si>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</si>
  <si>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</si>
  <si>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</si>
  <si>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</si>
  <si>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</si>
  <si>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</si>
  <si>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</si>
  <si>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</si>
  <si>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</si>
  <si>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</si>
  <si>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</si>
  <si>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</si>
  <si>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</si>
  <si>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</si>
  <si>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</si>
  <si>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</si>
  <si>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</si>
  <si>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</si>
  <si>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</si>
  <si>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</si>
  <si>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</si>
  <si>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</si>
  <si>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</si>
  <si>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</si>
  <si>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</si>
  <si>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</si>
  <si>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</si>
  <si>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</si>
  <si>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</si>
  <si>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</si>
  <si>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</si>
  <si>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</si>
  <si>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</si>
  <si>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</si>
  <si>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</si>
  <si>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</si>
  <si>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</si>
  <si>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</si>
  <si>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</si>
  <si>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</si>
  <si>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</si>
  <si>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</si>
  <si>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</si>
  <si>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</si>
  <si>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</si>
  <si>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</si>
  <si>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</si>
  <si>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</si>
  <si>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</si>
  <si>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</si>
  <si>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</si>
  <si>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</si>
  <si>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</si>
  <si>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</si>
  <si>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</si>
  <si>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</si>
  <si>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</si>
  <si>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</si>
  <si>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</si>
  <si>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</si>
  <si>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</si>
  <si>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</si>
  <si>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</si>
  <si>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</si>
  <si>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</si>
  <si>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</si>
  <si>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</si>
  <si>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</si>
  <si>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</si>
  <si>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</si>
  <si>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</si>
  <si>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</si>
  <si>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</si>
  <si>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</si>
  <si>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</si>
  <si>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</si>
  <si>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</si>
  <si>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</si>
  <si>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</si>
  <si>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</si>
  <si>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</si>
  <si>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</si>
  <si>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</si>
  <si>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</si>
  <si>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</si>
  <si>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</si>
  <si>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</si>
  <si>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</si>
  <si>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</si>
  <si>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</si>
  <si>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</si>
  <si>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</si>
  <si>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</si>
  <si>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</si>
  <si>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</si>
  <si>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</si>
  <si>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</si>
  <si>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</si>
  <si>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</si>
  <si>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</si>
  <si>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</si>
  <si>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</si>
  <si>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</si>
  <si>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</si>
  <si>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</si>
  <si>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</si>
  <si>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</si>
  <si>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</si>
  <si>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</si>
  <si>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</si>
  <si>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</si>
  <si>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</si>
  <si>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</si>
  <si>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</si>
  <si>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</si>
  <si>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</si>
  <si>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</si>
  <si>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</si>
  <si>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</si>
  <si>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</si>
  <si>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</si>
  <si>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</si>
  <si>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</si>
  <si>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</si>
  <si>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</si>
  <si>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</si>
  <si>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</si>
  <si>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</si>
  <si>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</si>
  <si>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</si>
  <si>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</si>
  <si>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</si>
  <si>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</si>
  <si>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</si>
  <si>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</si>
  <si>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</si>
  <si>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</si>
  <si>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</si>
  <si>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</si>
  <si>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</si>
  <si>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</si>
  <si>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</si>
  <si>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</si>
  <si>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</si>
  <si>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</si>
  <si>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</si>
  <si>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</si>
  <si>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</si>
  <si>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</si>
  <si>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</si>
  <si>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</si>
  <si>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</si>
  <si>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</si>
  <si>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</si>
  <si>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</si>
  <si>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</si>
  <si>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</si>
  <si>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</si>
  <si>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</si>
  <si>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</si>
  <si>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</si>
  <si>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</si>
  <si>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</si>
  <si>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</si>
  <si>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</si>
  <si>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</si>
  <si>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</si>
  <si>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</si>
  <si>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</si>
  <si>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</si>
  <si>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</si>
  <si>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</si>
  <si>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</si>
  <si>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</si>
  <si>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</si>
  <si>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</si>
  <si>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</si>
  <si>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</si>
  <si>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</si>
  <si>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</si>
  <si>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</si>
  <si>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</si>
  <si>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</si>
  <si>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</si>
  <si>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</si>
  <si>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</si>
  <si>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</si>
  <si>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</si>
  <si>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</si>
  <si>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</si>
  <si>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</si>
  <si>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</si>
  <si>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</si>
  <si>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</si>
  <si>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</si>
  <si>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</si>
  <si>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</si>
  <si>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</si>
  <si>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</si>
  <si>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</si>
  <si>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</si>
  <si>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</si>
  <si>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</si>
  <si>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</si>
  <si>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</si>
  <si>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</si>
  <si>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</si>
  <si>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</si>
  <si>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</si>
  <si>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</si>
  <si>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</si>
  <si>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</si>
  <si>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</si>
  <si>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</si>
  <si>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</si>
  <si>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</si>
  <si>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</si>
  <si>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</si>
  <si>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</si>
  <si>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</si>
  <si>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</si>
  <si>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</si>
  <si>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</si>
  <si>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</si>
  <si>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</si>
  <si>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</si>
  <si>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</si>
  <si>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</si>
  <si>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</si>
  <si>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</si>
  <si>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</si>
  <si>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</si>
  <si>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</si>
  <si>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</si>
  <si>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</si>
  <si>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</si>
  <si>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</si>
  <si>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</si>
  <si>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</si>
  <si>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</si>
  <si>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</si>
  <si>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</si>
  <si>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</si>
  <si>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</si>
  <si>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</si>
  <si>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</si>
  <si>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</si>
  <si>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</si>
  <si>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</si>
  <si>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</si>
  <si>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</si>
  <si>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</si>
  <si>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</si>
  <si>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</si>
  <si>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</si>
  <si>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</si>
  <si>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</si>
  <si>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</si>
  <si>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</si>
  <si>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</si>
  <si>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</si>
  <si>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</si>
  <si>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</si>
  <si>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</si>
  <si>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</si>
  <si>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</si>
  <si>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</si>
  <si>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</si>
  <si>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</si>
  <si>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</si>
  <si>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</si>
  <si>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</si>
  <si>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</si>
  <si>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</si>
  <si>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</si>
  <si>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</si>
  <si>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</si>
  <si>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</si>
  <si>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</si>
  <si>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</si>
  <si>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</si>
  <si>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</si>
  <si>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</si>
  <si>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</si>
  <si>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</si>
  <si>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</si>
  <si>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</si>
  <si>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</si>
  <si>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</si>
  <si>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</si>
  <si>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</si>
  <si>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</si>
  <si>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</si>
  <si>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</si>
  <si>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</si>
  <si>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</si>
  <si>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</si>
  <si>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</si>
  <si>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</si>
  <si>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</si>
  <si>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</si>
  <si>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</si>
  <si>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</si>
  <si>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</si>
  <si>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</si>
  <si>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</si>
  <si>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</si>
  <si>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</si>
  <si>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</si>
  <si>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</si>
  <si>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</si>
  <si>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</si>
  <si>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</si>
  <si>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</si>
  <si>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</si>
  <si>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</si>
  <si>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</si>
  <si>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</si>
  <si>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</si>
  <si>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</si>
  <si>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</si>
  <si>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</si>
  <si>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</si>
  <si>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</si>
  <si>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</si>
  <si>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</si>
  <si>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</si>
  <si>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</si>
  <si>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</si>
  <si>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</si>
  <si>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</si>
  <si>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</si>
  <si>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</si>
  <si>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</si>
  <si>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</si>
  <si>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</si>
  <si>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</si>
  <si>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</si>
  <si>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</si>
  <si>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</si>
  <si>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</si>
  <si>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</si>
  <si>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</si>
  <si>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</si>
  <si>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</si>
  <si>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</si>
  <si>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</si>
  <si>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</si>
  <si>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</si>
  <si>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</si>
  <si>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</si>
  <si>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</si>
  <si>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</si>
  <si>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</si>
  <si>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</si>
  <si>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</si>
  <si>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</si>
  <si>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</si>
  <si>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</si>
  <si>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</si>
  <si>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</si>
  <si>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</si>
  <si>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</si>
  <si>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</si>
  <si>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</si>
  <si>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</si>
  <si>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</si>
  <si>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</si>
  <si>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</si>
  <si>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</si>
  <si>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</si>
  <si>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</si>
  <si>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</si>
  <si>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</si>
  <si>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</si>
  <si>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</si>
  <si>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</si>
  <si>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</si>
  <si>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</si>
  <si>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</si>
  <si>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</si>
  <si>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</si>
  <si>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</si>
  <si>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</si>
  <si>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</si>
  <si>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</si>
  <si>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</si>
  <si>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</si>
  <si>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</si>
  <si>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</si>
  <si>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</si>
  <si>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</si>
  <si>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</si>
  <si>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</si>
  <si>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</si>
  <si>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</si>
  <si>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</si>
  <si>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</si>
  <si>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</si>
  <si>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</si>
  <si>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</si>
  <si>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</si>
  <si>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</si>
  <si>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</si>
  <si>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</si>
  <si>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</si>
  <si>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</si>
  <si>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</si>
  <si>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</si>
  <si>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</si>
  <si>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</si>
  <si>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</si>
  <si>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</si>
  <si>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</si>
  <si>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</si>
  <si>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</si>
  <si>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</si>
  <si>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</si>
  <si>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</si>
  <si>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</si>
  <si>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</si>
  <si>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</si>
  <si>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</si>
  <si>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</si>
  <si>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</si>
  <si>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</si>
  <si>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</si>
  <si>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</si>
  <si>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</si>
  <si>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</si>
  <si>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</si>
  <si>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</si>
  <si>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</si>
  <si>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</si>
  <si>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</si>
  <si>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</si>
  <si>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</si>
  <si>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</si>
  <si>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</si>
  <si>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</si>
  <si>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</si>
  <si>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</si>
  <si>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</si>
  <si>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</si>
  <si>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</si>
  <si>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</si>
  <si>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</si>
  <si>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</si>
  <si>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</si>
  <si>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</si>
  <si>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</si>
  <si>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</si>
  <si>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</si>
  <si>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</si>
  <si>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</si>
  <si>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</si>
  <si>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</si>
  <si>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</si>
  <si>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</si>
  <si>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</si>
  <si>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</si>
  <si>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</si>
  <si>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</si>
  <si>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</si>
  <si>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</si>
  <si>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</si>
  <si>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</si>
  <si>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</si>
  <si>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</si>
  <si>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</si>
  <si>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</si>
  <si>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</si>
  <si>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</si>
  <si>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</si>
  <si>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</si>
  <si>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</si>
  <si>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</si>
  <si>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</si>
  <si>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</si>
  <si>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</si>
  <si>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</si>
  <si>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</si>
  <si>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</si>
  <si>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</si>
  <si>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</si>
  <si>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</si>
  <si>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</si>
  <si>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</si>
  <si>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</si>
  <si>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</si>
  <si>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</si>
  <si>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</si>
  <si>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</si>
  <si>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</si>
  <si>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</si>
  <si>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</si>
  <si>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</si>
  <si>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</si>
  <si>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</si>
  <si>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</si>
  <si>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</si>
  <si>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</si>
  <si>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</si>
  <si>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</si>
  <si>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</si>
  <si>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</si>
  <si>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</si>
  <si>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</si>
  <si>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</si>
  <si>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</si>
  <si>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</si>
  <si>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</si>
  <si>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</si>
  <si>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</si>
  <si>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</si>
  <si>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</si>
  <si>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</si>
  <si>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</si>
  <si>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</si>
  <si>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</si>
  <si>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</si>
  <si>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</si>
  <si>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</si>
  <si>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</si>
  <si>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</si>
  <si>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</si>
  <si>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</si>
  <si>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</si>
  <si>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</si>
  <si>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</si>
  <si>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</si>
  <si>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</si>
  <si>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</si>
  <si>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</si>
  <si>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</si>
  <si>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</si>
  <si>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</si>
  <si>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</si>
  <si>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</si>
  <si>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</si>
  <si>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</si>
  <si>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</si>
  <si>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</si>
  <si>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</si>
  <si>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</si>
  <si>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</si>
  <si>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</si>
  <si>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</si>
  <si>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</si>
  <si>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</si>
  <si>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</si>
  <si>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</si>
  <si>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</si>
  <si>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14/1/2021  5:00:00 PM</t>
  </si>
  <si>
    <t>ReservaC Norte</t>
  </si>
  <si>
    <t>TECLADO</t>
  </si>
  <si>
    <t>GAVETA DE RECHAZO LLENA</t>
  </si>
  <si>
    <t xml:space="preserve"> Cepeda, Ricardo Alberto</t>
  </si>
  <si>
    <t xml:space="preserve">Brioso Luciano, Cristino </t>
  </si>
  <si>
    <t>GAVETA DE DEPOSITOS LLENA</t>
  </si>
  <si>
    <t>GAVETA DE DEPOSITOS CON PROBLEMAS</t>
  </si>
  <si>
    <t>Brioso Luciano, Cristino</t>
  </si>
  <si>
    <t>15 Enero de 2021</t>
  </si>
  <si>
    <t>15/1/2021  6:00:00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</si>
</sst>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3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45"/>
      <tableStyleElement type="headerRow" dxfId="344"/>
      <tableStyleElement type="totalRow" dxfId="343"/>
      <tableStyleElement type="firstColumn" dxfId="342"/>
      <tableStyleElement type="lastColumn" dxfId="341"/>
      <tableStyleElement type="firstRowStripe" dxfId="340"/>
      <tableStyleElement type="firstColumnStripe" dxfId="3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75"/>
  <sheetViews>
    <sheetView tabSelected="1" zoomScale="85" zoomScaleNormal="85" workbookViewId="0">
      <pane ySplit="4" topLeftCell="A5" activePane="bottomLeft" state="frozen"/>
      <selection pane="bottomLeft" activeCell="Q9" sqref="Q9"/>
    </sheetView>
  </sheetViews>
  <sheetFormatPr defaultColWidth="27.33203125" defaultRowHeight="14.4" x14ac:dyDescent="0.3"/>
  <cols>
    <col min="1" max="1" width="27.109375" style="70" customWidth="1"/>
    <col min="2" max="2" width="20.109375" style="118" bestFit="1" customWidth="1"/>
    <col min="3" max="3" width="17" style="47" bestFit="1" customWidth="1"/>
    <col min="4" max="4" width="29.33203125" style="70" customWidth="1"/>
    <col min="5" max="5" width="12.33203125" style="84" bestFit="1" customWidth="1"/>
    <col min="6" max="6" width="11.88671875" style="48" bestFit="1" customWidth="1"/>
    <col min="7" max="7" width="60.88671875" style="48" bestFit="1" customWidth="1"/>
    <col min="8" max="11" width="5.6640625" style="48" bestFit="1" customWidth="1"/>
    <col min="12" max="12" width="52.44140625" style="48" bestFit="1" customWidth="1"/>
    <col min="13" max="13" width="20" style="70" bestFit="1" customWidth="1"/>
    <col min="14" max="14" width="17.5546875" style="86" bestFit="1" customWidth="1"/>
    <col min="15" max="15" width="38.109375" style="86" bestFit="1" customWidth="1"/>
    <col min="16" max="16" width="25.109375" style="74" bestFit="1" customWidth="1"/>
    <col min="17" max="17" width="52.44140625" style="66" bestFit="1" customWidth="1"/>
    <col min="18" max="18" width="2.33203125" style="45" bestFit="1" customWidth="1"/>
    <col min="19" max="16384" width="27.33203125" style="45"/>
  </cols>
  <sheetData>
    <row r="1" spans="1:17" ht="17.399999999999999" x14ac:dyDescent="0.3">
      <c r="A1" s="121" t="s">
        <v>2161</v>
      </c>
      <c r="B1" s="121"/>
      <c r="C1" s="121"/>
      <c r="D1" s="121"/>
      <c r="E1" s="122"/>
      <c r="F1" s="122"/>
      <c r="G1" s="122"/>
      <c r="H1" s="122"/>
      <c r="I1" s="122"/>
      <c r="J1" s="122"/>
      <c r="K1" s="122"/>
      <c r="L1" s="121"/>
      <c r="M1" s="121"/>
      <c r="N1" s="121"/>
      <c r="O1" s="121"/>
      <c r="P1" s="121"/>
      <c r="Q1" s="121"/>
    </row>
    <row r="2" spans="1:17" ht="17.399999999999999" x14ac:dyDescent="0.3">
      <c r="A2" s="119" t="s">
        <v>2158</v>
      </c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19"/>
      <c r="M2" s="119"/>
      <c r="N2" s="119"/>
      <c r="O2" s="119"/>
      <c r="P2" s="119"/>
      <c r="Q2" s="119"/>
    </row>
    <row r="3" spans="1:17" ht="18" thickBot="1" x14ac:dyDescent="0.35">
      <c r="A3" s="123" t="s">
        <v>2509</v>
      </c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3"/>
      <c r="M3" s="123"/>
      <c r="N3" s="123"/>
      <c r="O3" s="123"/>
      <c r="P3" s="123"/>
      <c r="Q3" s="12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6" t="s">
        <v>2473</v>
      </c>
      <c r="N5" s="106" t="s">
        <v>2486</v>
      </c>
      <c r="O5" s="104" t="s">
        <v>2484</v>
      </c>
      <c r="P5" s="107"/>
      <c r="Q5" s="109" t="s">
        <v>2228</v>
      </c>
    </row>
    <row r="6" spans="1:17" ht="17.399999999999999" x14ac:dyDescent="0.3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7.399999999999999" x14ac:dyDescent="0.3">
      <c r="A7" s="85" t="str">
        <f>VLOOKUP(E7,'LISTADO ATM'!$A$2:$C$894,3,0)</f>
        <v>DISTRITO NACIONAL</v>
      </c>
      <c r="B7" s="117">
        <v>335762766</v>
      </c>
      <c r="C7" s="105">
        <v>44209.601423611108</v>
      </c>
      <c r="D7" s="104" t="s">
        <v>2189</v>
      </c>
      <c r="E7" s="100">
        <v>280</v>
      </c>
      <c r="F7" s="85" t="str">
        <f>VLOOKUP(E7,VIP!$A$2:$O11308,2,0)</f>
        <v>DRBR752</v>
      </c>
      <c r="G7" s="99" t="str">
        <f>VLOOKUP(E7,'LISTADO ATM'!$A$2:$B$893,2,0)</f>
        <v xml:space="preserve">ATM Cooperativa BR </v>
      </c>
      <c r="H7" s="99" t="str">
        <f>VLOOKUP(E7,VIP!$A$2:$O16229,7,FALSE)</f>
        <v>Si</v>
      </c>
      <c r="I7" s="99" t="str">
        <f>VLOOKUP(E7,VIP!$A$2:$O8194,8,FALSE)</f>
        <v>Si</v>
      </c>
      <c r="J7" s="99" t="str">
        <f>VLOOKUP(E7,VIP!$A$2:$O8144,8,FALSE)</f>
        <v>Si</v>
      </c>
      <c r="K7" s="99" t="str">
        <f>VLOOKUP(E7,VIP!$A$2:$O11718,6,0)</f>
        <v>NO</v>
      </c>
      <c r="L7" s="110" t="s">
        <v>2228</v>
      </c>
      <c r="M7" s="106" t="s">
        <v>2473</v>
      </c>
      <c r="N7" s="106" t="s">
        <v>2481</v>
      </c>
      <c r="O7" s="104" t="s">
        <v>2484</v>
      </c>
      <c r="P7" s="104"/>
      <c r="Q7" s="109" t="s">
        <v>2228</v>
      </c>
    </row>
    <row r="8" spans="1:17" ht="17.399999999999999" x14ac:dyDescent="0.3">
      <c r="A8" s="85" t="str">
        <f>VLOOKUP(E8,'LISTADO ATM'!$A$2:$C$894,3,0)</f>
        <v>DISTRITO NACIONAL</v>
      </c>
      <c r="B8" s="117">
        <v>335763123</v>
      </c>
      <c r="C8" s="105">
        <v>44210.3283912037</v>
      </c>
      <c r="D8" s="104" t="s">
        <v>2189</v>
      </c>
      <c r="E8" s="100">
        <v>640</v>
      </c>
      <c r="F8" s="85" t="str">
        <f>VLOOKUP(E8,VIP!$A$2:$O11296,2,0)</f>
        <v>DRBR640</v>
      </c>
      <c r="G8" s="99" t="str">
        <f>VLOOKUP(E8,'LISTADO ATM'!$A$2:$B$893,2,0)</f>
        <v xml:space="preserve">ATM Ministerio Obras Públicas </v>
      </c>
      <c r="H8" s="99" t="str">
        <f>VLOOKUP(E8,VIP!$A$2:$O16217,7,FALSE)</f>
        <v>Si</v>
      </c>
      <c r="I8" s="99" t="str">
        <f>VLOOKUP(E8,VIP!$A$2:$O8182,8,FALSE)</f>
        <v>Si</v>
      </c>
      <c r="J8" s="99" t="str">
        <f>VLOOKUP(E8,VIP!$A$2:$O8132,8,FALSE)</f>
        <v>Si</v>
      </c>
      <c r="K8" s="99" t="str">
        <f>VLOOKUP(E8,VIP!$A$2:$O11706,6,0)</f>
        <v>NO</v>
      </c>
      <c r="L8" s="110" t="s">
        <v>2228</v>
      </c>
      <c r="M8" s="109" t="s">
        <v>2473</v>
      </c>
      <c r="N8" s="106" t="s">
        <v>2481</v>
      </c>
      <c r="O8" s="104" t="s">
        <v>2484</v>
      </c>
      <c r="P8" s="104"/>
      <c r="Q8" s="109" t="s">
        <v>2228</v>
      </c>
    </row>
    <row r="9" spans="1:17" ht="17.399999999999999" x14ac:dyDescent="0.3">
      <c r="A9" s="85" t="str">
        <f>VLOOKUP(E9,'LISTADO ATM'!$A$2:$C$894,3,0)</f>
        <v>NORTE</v>
      </c>
      <c r="B9" s="117">
        <v>335763124</v>
      </c>
      <c r="C9" s="105">
        <v>44210.329363425924</v>
      </c>
      <c r="D9" s="104" t="s">
        <v>2190</v>
      </c>
      <c r="E9" s="100">
        <v>154</v>
      </c>
      <c r="F9" s="85" t="str">
        <f>VLOOKUP(E9,VIP!$A$2:$O11295,2,0)</f>
        <v>DRBR154</v>
      </c>
      <c r="G9" s="99" t="str">
        <f>VLOOKUP(E9,'LISTADO ATM'!$A$2:$B$893,2,0)</f>
        <v xml:space="preserve">ATM Oficina Sánchez </v>
      </c>
      <c r="H9" s="99" t="str">
        <f>VLOOKUP(E9,VIP!$A$2:$O16216,7,FALSE)</f>
        <v>Si</v>
      </c>
      <c r="I9" s="99" t="str">
        <f>VLOOKUP(E9,VIP!$A$2:$O8181,8,FALSE)</f>
        <v>Si</v>
      </c>
      <c r="J9" s="99" t="str">
        <f>VLOOKUP(E9,VIP!$A$2:$O8131,8,FALSE)</f>
        <v>Si</v>
      </c>
      <c r="K9" s="99" t="str">
        <f>VLOOKUP(E9,VIP!$A$2:$O11705,6,0)</f>
        <v>SI</v>
      </c>
      <c r="L9" s="110" t="s">
        <v>2228</v>
      </c>
      <c r="M9" s="109" t="s">
        <v>2473</v>
      </c>
      <c r="N9" s="106" t="s">
        <v>2481</v>
      </c>
      <c r="O9" s="104" t="s">
        <v>2493</v>
      </c>
      <c r="P9" s="104"/>
      <c r="Q9" s="109" t="s">
        <v>2228</v>
      </c>
    </row>
    <row r="10" spans="1:17" ht="17.399999999999999" x14ac:dyDescent="0.3">
      <c r="A10" s="85" t="str">
        <f>VLOOKUP(E10,'LISTADO ATM'!$A$2:$C$894,3,0)</f>
        <v>DISTRITO NACIONAL</v>
      </c>
      <c r="B10" s="117">
        <v>335763164</v>
      </c>
      <c r="C10" s="105">
        <v>44210.345868055556</v>
      </c>
      <c r="D10" s="104" t="s">
        <v>2189</v>
      </c>
      <c r="E10" s="100">
        <v>559</v>
      </c>
      <c r="F10" s="85" t="str">
        <f>VLOOKUP(E10,VIP!$A$2:$O11309,2,0)</f>
        <v>DRBR559</v>
      </c>
      <c r="G10" s="99" t="str">
        <f>VLOOKUP(E10,'LISTADO ATM'!$A$2:$B$893,2,0)</f>
        <v xml:space="preserve">ATM UNP Metro I </v>
      </c>
      <c r="H10" s="99" t="str">
        <f>VLOOKUP(E10,VIP!$A$2:$O16230,7,FALSE)</f>
        <v>Si</v>
      </c>
      <c r="I10" s="99" t="str">
        <f>VLOOKUP(E10,VIP!$A$2:$O8195,8,FALSE)</f>
        <v>Si</v>
      </c>
      <c r="J10" s="99" t="str">
        <f>VLOOKUP(E10,VIP!$A$2:$O8145,8,FALSE)</f>
        <v>Si</v>
      </c>
      <c r="K10" s="99" t="str">
        <f>VLOOKUP(E10,VIP!$A$2:$O11719,6,0)</f>
        <v>SI</v>
      </c>
      <c r="L10" s="110" t="s">
        <v>2498</v>
      </c>
      <c r="M10" s="109" t="s">
        <v>2473</v>
      </c>
      <c r="N10" s="106" t="s">
        <v>2481</v>
      </c>
      <c r="O10" s="104" t="s">
        <v>2484</v>
      </c>
      <c r="P10" s="104"/>
      <c r="Q10" s="109" t="s">
        <v>2498</v>
      </c>
    </row>
    <row r="11" spans="1:17" ht="17.399999999999999" x14ac:dyDescent="0.3">
      <c r="A11" s="85" t="str">
        <f>VLOOKUP(E11,'LISTADO ATM'!$A$2:$C$894,3,0)</f>
        <v>ESTE</v>
      </c>
      <c r="B11" s="117">
        <v>335763185</v>
      </c>
      <c r="C11" s="105">
        <v>44210.350532407407</v>
      </c>
      <c r="D11" s="104" t="s">
        <v>2189</v>
      </c>
      <c r="E11" s="100">
        <v>114</v>
      </c>
      <c r="F11" s="85" t="str">
        <f>VLOOKUP(E11,VIP!$A$2:$O11308,2,0)</f>
        <v>DRBR114</v>
      </c>
      <c r="G11" s="99" t="str">
        <f>VLOOKUP(E11,'LISTADO ATM'!$A$2:$B$893,2,0)</f>
        <v xml:space="preserve">ATM Oficina Hato Mayor </v>
      </c>
      <c r="H11" s="99" t="str">
        <f>VLOOKUP(E11,VIP!$A$2:$O16229,7,FALSE)</f>
        <v>Si</v>
      </c>
      <c r="I11" s="99" t="str">
        <f>VLOOKUP(E11,VIP!$A$2:$O8194,8,FALSE)</f>
        <v>Si</v>
      </c>
      <c r="J11" s="99" t="str">
        <f>VLOOKUP(E11,VIP!$A$2:$O8144,8,FALSE)</f>
        <v>Si</v>
      </c>
      <c r="K11" s="99" t="str">
        <f>VLOOKUP(E11,VIP!$A$2:$O11718,6,0)</f>
        <v>NO</v>
      </c>
      <c r="L11" s="110" t="s">
        <v>2498</v>
      </c>
      <c r="M11" s="109" t="s">
        <v>2473</v>
      </c>
      <c r="N11" s="106" t="s">
        <v>2481</v>
      </c>
      <c r="O11" s="104" t="s">
        <v>2484</v>
      </c>
      <c r="P11" s="104"/>
      <c r="Q11" s="109" t="s">
        <v>2498</v>
      </c>
    </row>
    <row r="12" spans="1:17" ht="17.399999999999999" x14ac:dyDescent="0.3">
      <c r="A12" s="85" t="str">
        <f>VLOOKUP(E12,'LISTADO ATM'!$A$2:$C$894,3,0)</f>
        <v>SUR</v>
      </c>
      <c r="B12" s="117">
        <v>335763245</v>
      </c>
      <c r="C12" s="105">
        <v>44210.365729166668</v>
      </c>
      <c r="D12" s="104" t="s">
        <v>2189</v>
      </c>
      <c r="E12" s="100">
        <v>873</v>
      </c>
      <c r="F12" s="85" t="str">
        <f>VLOOKUP(E12,VIP!$A$2:$O11306,2,0)</f>
        <v>DRBR873</v>
      </c>
      <c r="G12" s="99" t="str">
        <f>VLOOKUP(E12,'LISTADO ATM'!$A$2:$B$893,2,0)</f>
        <v xml:space="preserve">ATM Centro de Caja San Cristóbal II </v>
      </c>
      <c r="H12" s="99" t="str">
        <f>VLOOKUP(E12,VIP!$A$2:$O16227,7,FALSE)</f>
        <v>Si</v>
      </c>
      <c r="I12" s="99" t="str">
        <f>VLOOKUP(E12,VIP!$A$2:$O8192,8,FALSE)</f>
        <v>Si</v>
      </c>
      <c r="J12" s="99" t="str">
        <f>VLOOKUP(E12,VIP!$A$2:$O8142,8,FALSE)</f>
        <v>Si</v>
      </c>
      <c r="K12" s="99" t="str">
        <f>VLOOKUP(E12,VIP!$A$2:$O11716,6,0)</f>
        <v>SI</v>
      </c>
      <c r="L12" s="110" t="s">
        <v>2228</v>
      </c>
      <c r="M12" s="109" t="s">
        <v>2473</v>
      </c>
      <c r="N12" s="106" t="s">
        <v>2481</v>
      </c>
      <c r="O12" s="104" t="s">
        <v>2484</v>
      </c>
      <c r="P12" s="104"/>
      <c r="Q12" s="109" t="s">
        <v>2228</v>
      </c>
    </row>
    <row r="13" spans="1:17" ht="17.399999999999999" x14ac:dyDescent="0.3">
      <c r="A13" s="85" t="str">
        <f>VLOOKUP(E13,'LISTADO ATM'!$A$2:$C$894,3,0)</f>
        <v>DISTRITO NACIONAL</v>
      </c>
      <c r="B13" s="117">
        <v>335763249</v>
      </c>
      <c r="C13" s="105">
        <v>44210.367650462962</v>
      </c>
      <c r="D13" s="104" t="s">
        <v>2189</v>
      </c>
      <c r="E13" s="100">
        <v>422</v>
      </c>
      <c r="F13" s="85" t="str">
        <f>VLOOKUP(E13,VIP!$A$2:$O11305,2,0)</f>
        <v>DRBR422</v>
      </c>
      <c r="G13" s="99" t="str">
        <f>VLOOKUP(E13,'LISTADO ATM'!$A$2:$B$893,2,0)</f>
        <v xml:space="preserve">ATM Olé Manoguayabo </v>
      </c>
      <c r="H13" s="99" t="str">
        <f>VLOOKUP(E13,VIP!$A$2:$O16226,7,FALSE)</f>
        <v>Si</v>
      </c>
      <c r="I13" s="99" t="str">
        <f>VLOOKUP(E13,VIP!$A$2:$O8191,8,FALSE)</f>
        <v>Si</v>
      </c>
      <c r="J13" s="99" t="str">
        <f>VLOOKUP(E13,VIP!$A$2:$O8141,8,FALSE)</f>
        <v>Si</v>
      </c>
      <c r="K13" s="99" t="str">
        <f>VLOOKUP(E13,VIP!$A$2:$O11715,6,0)</f>
        <v>NO</v>
      </c>
      <c r="L13" s="110" t="s">
        <v>2228</v>
      </c>
      <c r="M13" s="109" t="s">
        <v>2473</v>
      </c>
      <c r="N13" s="106" t="s">
        <v>2481</v>
      </c>
      <c r="O13" s="104" t="s">
        <v>2484</v>
      </c>
      <c r="P13" s="104"/>
      <c r="Q13" s="109" t="s">
        <v>2228</v>
      </c>
    </row>
    <row r="14" spans="1:17" ht="17.399999999999999" x14ac:dyDescent="0.3">
      <c r="A14" s="85" t="str">
        <f>VLOOKUP(E14,'LISTADO ATM'!$A$2:$C$894,3,0)</f>
        <v>DISTRITO NACIONAL</v>
      </c>
      <c r="B14" s="117">
        <v>335763263</v>
      </c>
      <c r="C14" s="105">
        <v>44210.371782407405</v>
      </c>
      <c r="D14" s="104" t="s">
        <v>2189</v>
      </c>
      <c r="E14" s="100">
        <v>231</v>
      </c>
      <c r="F14" s="85" t="str">
        <f>VLOOKUP(E14,VIP!$A$2:$O11304,2,0)</f>
        <v>DRBR231</v>
      </c>
      <c r="G14" s="99" t="str">
        <f>VLOOKUP(E14,'LISTADO ATM'!$A$2:$B$893,2,0)</f>
        <v xml:space="preserve">ATM Oficina Zona Oriental </v>
      </c>
      <c r="H14" s="99" t="str">
        <f>VLOOKUP(E14,VIP!$A$2:$O16225,7,FALSE)</f>
        <v>Si</v>
      </c>
      <c r="I14" s="99" t="str">
        <f>VLOOKUP(E14,VIP!$A$2:$O8190,8,FALSE)</f>
        <v>Si</v>
      </c>
      <c r="J14" s="99" t="str">
        <f>VLOOKUP(E14,VIP!$A$2:$O8140,8,FALSE)</f>
        <v>Si</v>
      </c>
      <c r="K14" s="99" t="str">
        <f>VLOOKUP(E14,VIP!$A$2:$O11714,6,0)</f>
        <v>SI</v>
      </c>
      <c r="L14" s="110" t="s">
        <v>2498</v>
      </c>
      <c r="M14" s="109" t="s">
        <v>2473</v>
      </c>
      <c r="N14" s="106" t="s">
        <v>2481</v>
      </c>
      <c r="O14" s="104" t="s">
        <v>2484</v>
      </c>
      <c r="P14" s="104"/>
      <c r="Q14" s="109" t="s">
        <v>2498</v>
      </c>
    </row>
    <row r="15" spans="1:17" ht="17.399999999999999" x14ac:dyDescent="0.3">
      <c r="A15" s="85" t="str">
        <f>VLOOKUP(E15,'LISTADO ATM'!$A$2:$C$894,3,0)</f>
        <v>DISTRITO NACIONAL</v>
      </c>
      <c r="B15" s="117">
        <v>335763361</v>
      </c>
      <c r="C15" s="105">
        <v>44210.396157407406</v>
      </c>
      <c r="D15" s="104" t="s">
        <v>2477</v>
      </c>
      <c r="E15" s="100">
        <v>493</v>
      </c>
      <c r="F15" s="85" t="str">
        <f>VLOOKUP(E15,VIP!$A$2:$O11298,2,0)</f>
        <v>DRBR493</v>
      </c>
      <c r="G15" s="99" t="str">
        <f>VLOOKUP(E15,'LISTADO ATM'!$A$2:$B$893,2,0)</f>
        <v xml:space="preserve">ATM Oficina Haina Occidental II </v>
      </c>
      <c r="H15" s="99" t="str">
        <f>VLOOKUP(E15,VIP!$A$2:$O16219,7,FALSE)</f>
        <v>Si</v>
      </c>
      <c r="I15" s="99" t="str">
        <f>VLOOKUP(E15,VIP!$A$2:$O8184,8,FALSE)</f>
        <v>Si</v>
      </c>
      <c r="J15" s="99" t="str">
        <f>VLOOKUP(E15,VIP!$A$2:$O8134,8,FALSE)</f>
        <v>Si</v>
      </c>
      <c r="K15" s="99" t="str">
        <f>VLOOKUP(E15,VIP!$A$2:$O11708,6,0)</f>
        <v>NO</v>
      </c>
      <c r="L15" s="110" t="s">
        <v>2430</v>
      </c>
      <c r="M15" s="109" t="s">
        <v>2473</v>
      </c>
      <c r="N15" s="106" t="s">
        <v>2481</v>
      </c>
      <c r="O15" s="104" t="s">
        <v>2483</v>
      </c>
      <c r="P15" s="104"/>
      <c r="Q15" s="109" t="s">
        <v>2430</v>
      </c>
    </row>
    <row r="16" spans="1:17" ht="17.399999999999999" x14ac:dyDescent="0.3">
      <c r="A16" s="85" t="str">
        <f>VLOOKUP(E16,'LISTADO ATM'!$A$2:$C$894,3,0)</f>
        <v>DISTRITO NACIONAL</v>
      </c>
      <c r="B16" s="117">
        <v>335763451</v>
      </c>
      <c r="C16" s="105">
        <v>44210.430358796293</v>
      </c>
      <c r="D16" s="104" t="s">
        <v>2189</v>
      </c>
      <c r="E16" s="100">
        <v>769</v>
      </c>
      <c r="F16" s="85" t="str">
        <f>VLOOKUP(E16,VIP!$A$2:$O11298,2,0)</f>
        <v>DRBR769</v>
      </c>
      <c r="G16" s="99" t="str">
        <f>VLOOKUP(E16,'LISTADO ATM'!$A$2:$B$893,2,0)</f>
        <v>ATM UNP Pablo Mella Morales</v>
      </c>
      <c r="H16" s="99" t="str">
        <f>VLOOKUP(E16,VIP!$A$2:$O16219,7,FALSE)</f>
        <v>Si</v>
      </c>
      <c r="I16" s="99" t="str">
        <f>VLOOKUP(E16,VIP!$A$2:$O8184,8,FALSE)</f>
        <v>Si</v>
      </c>
      <c r="J16" s="99" t="str">
        <f>VLOOKUP(E16,VIP!$A$2:$O8134,8,FALSE)</f>
        <v>Si</v>
      </c>
      <c r="K16" s="99" t="str">
        <f>VLOOKUP(E16,VIP!$A$2:$O11708,6,0)</f>
        <v>NO</v>
      </c>
      <c r="L16" s="110" t="s">
        <v>2228</v>
      </c>
      <c r="M16" s="109" t="s">
        <v>2473</v>
      </c>
      <c r="N16" s="106" t="s">
        <v>2481</v>
      </c>
      <c r="O16" s="104" t="s">
        <v>2484</v>
      </c>
      <c r="P16" s="104"/>
      <c r="Q16" s="109" t="s">
        <v>2228</v>
      </c>
    </row>
    <row r="17" spans="1:17" ht="17.399999999999999" x14ac:dyDescent="0.3">
      <c r="A17" s="85" t="str">
        <f>VLOOKUP(E17,'LISTADO ATM'!$A$2:$C$894,3,0)</f>
        <v>DISTRITO NACIONAL</v>
      </c>
      <c r="B17" s="117">
        <v>335763477</v>
      </c>
      <c r="C17" s="105">
        <v>44210.434282407405</v>
      </c>
      <c r="D17" s="104" t="s">
        <v>2189</v>
      </c>
      <c r="E17" s="100">
        <v>118</v>
      </c>
      <c r="F17" s="85" t="str">
        <f>VLOOKUP(E17,VIP!$A$2:$O11297,2,0)</f>
        <v>DRBR118</v>
      </c>
      <c r="G17" s="99" t="str">
        <f>VLOOKUP(E17,'LISTADO ATM'!$A$2:$B$893,2,0)</f>
        <v>ATM Plaza Torino</v>
      </c>
      <c r="H17" s="99" t="str">
        <f>VLOOKUP(E17,VIP!$A$2:$O16218,7,FALSE)</f>
        <v>N/A</v>
      </c>
      <c r="I17" s="99" t="str">
        <f>VLOOKUP(E17,VIP!$A$2:$O8183,8,FALSE)</f>
        <v>N/A</v>
      </c>
      <c r="J17" s="99" t="str">
        <f>VLOOKUP(E17,VIP!$A$2:$O8133,8,FALSE)</f>
        <v>N/A</v>
      </c>
      <c r="K17" s="99" t="str">
        <f>VLOOKUP(E17,VIP!$A$2:$O11707,6,0)</f>
        <v>N/A</v>
      </c>
      <c r="L17" s="110" t="s">
        <v>2228</v>
      </c>
      <c r="M17" s="109" t="s">
        <v>2473</v>
      </c>
      <c r="N17" s="106" t="s">
        <v>2481</v>
      </c>
      <c r="O17" s="104" t="s">
        <v>2484</v>
      </c>
      <c r="P17" s="104"/>
      <c r="Q17" s="109" t="s">
        <v>2228</v>
      </c>
    </row>
    <row r="18" spans="1:17" ht="17.399999999999999" x14ac:dyDescent="0.3">
      <c r="A18" s="85" t="str">
        <f>VLOOKUP(E18,'LISTADO ATM'!$A$2:$C$894,3,0)</f>
        <v>DISTRITO NACIONAL</v>
      </c>
      <c r="B18" s="117">
        <v>335763532</v>
      </c>
      <c r="C18" s="105">
        <v>44210.452615740738</v>
      </c>
      <c r="D18" s="104" t="s">
        <v>2189</v>
      </c>
      <c r="E18" s="100">
        <v>232</v>
      </c>
      <c r="F18" s="85" t="str">
        <f>VLOOKUP(E18,VIP!$A$2:$O11326,2,0)</f>
        <v>DRBR232</v>
      </c>
      <c r="G18" s="99" t="str">
        <f>VLOOKUP(E18,'LISTADO ATM'!$A$2:$B$893,2,0)</f>
        <v xml:space="preserve">ATM S/M Nacional Charles de Gaulle </v>
      </c>
      <c r="H18" s="99" t="str">
        <f>VLOOKUP(E18,VIP!$A$2:$O16247,7,FALSE)</f>
        <v>Si</v>
      </c>
      <c r="I18" s="99" t="str">
        <f>VLOOKUP(E18,VIP!$A$2:$O8212,8,FALSE)</f>
        <v>Si</v>
      </c>
      <c r="J18" s="99" t="str">
        <f>VLOOKUP(E18,VIP!$A$2:$O8162,8,FALSE)</f>
        <v>Si</v>
      </c>
      <c r="K18" s="99" t="str">
        <f>VLOOKUP(E18,VIP!$A$2:$O11736,6,0)</f>
        <v>SI</v>
      </c>
      <c r="L18" s="110" t="s">
        <v>2228</v>
      </c>
      <c r="M18" s="109" t="s">
        <v>2473</v>
      </c>
      <c r="N18" s="106" t="s">
        <v>2481</v>
      </c>
      <c r="O18" s="104" t="s">
        <v>2484</v>
      </c>
      <c r="P18" s="104"/>
      <c r="Q18" s="109" t="s">
        <v>2228</v>
      </c>
    </row>
    <row r="19" spans="1:17" ht="17.399999999999999" x14ac:dyDescent="0.3">
      <c r="A19" s="85" t="str">
        <f>VLOOKUP(E19,'LISTADO ATM'!$A$2:$C$894,3,0)</f>
        <v>NORTE</v>
      </c>
      <c r="B19" s="117">
        <v>335763540</v>
      </c>
      <c r="C19" s="105">
        <v>44210.454363425924</v>
      </c>
      <c r="D19" s="104" t="s">
        <v>2190</v>
      </c>
      <c r="E19" s="100">
        <v>606</v>
      </c>
      <c r="F19" s="85" t="str">
        <f>VLOOKUP(E19,VIP!$A$2:$O11324,2,0)</f>
        <v>DRBR704</v>
      </c>
      <c r="G19" s="99" t="str">
        <f>VLOOKUP(E19,'LISTADO ATM'!$A$2:$B$893,2,0)</f>
        <v xml:space="preserve">ATM UNP Manolo Tavarez Justo </v>
      </c>
      <c r="H19" s="99" t="str">
        <f>VLOOKUP(E19,VIP!$A$2:$O16245,7,FALSE)</f>
        <v>Si</v>
      </c>
      <c r="I19" s="99" t="str">
        <f>VLOOKUP(E19,VIP!$A$2:$O8210,8,FALSE)</f>
        <v>Si</v>
      </c>
      <c r="J19" s="99" t="str">
        <f>VLOOKUP(E19,VIP!$A$2:$O8160,8,FALSE)</f>
        <v>Si</v>
      </c>
      <c r="K19" s="99" t="str">
        <f>VLOOKUP(E19,VIP!$A$2:$O11734,6,0)</f>
        <v>NO</v>
      </c>
      <c r="L19" s="110" t="s">
        <v>2228</v>
      </c>
      <c r="M19" s="109" t="s">
        <v>2473</v>
      </c>
      <c r="N19" s="106" t="s">
        <v>2481</v>
      </c>
      <c r="O19" s="104" t="s">
        <v>2493</v>
      </c>
      <c r="P19" s="104"/>
      <c r="Q19" s="109" t="s">
        <v>2228</v>
      </c>
    </row>
    <row r="20" spans="1:17" ht="17.399999999999999" x14ac:dyDescent="0.3">
      <c r="A20" s="85" t="str">
        <f>VLOOKUP(E20,'LISTADO ATM'!$A$2:$C$894,3,0)</f>
        <v>DISTRITO NACIONAL</v>
      </c>
      <c r="B20" s="117">
        <v>335763571</v>
      </c>
      <c r="C20" s="105">
        <v>44210.468587962961</v>
      </c>
      <c r="D20" s="104" t="s">
        <v>2189</v>
      </c>
      <c r="E20" s="100">
        <v>244</v>
      </c>
      <c r="F20" s="85" t="str">
        <f>VLOOKUP(E20,VIP!$A$2:$O11323,2,0)</f>
        <v>DRBR244</v>
      </c>
      <c r="G20" s="99" t="str">
        <f>VLOOKUP(E20,'LISTADO ATM'!$A$2:$B$893,2,0)</f>
        <v xml:space="preserve">ATM Ministerio de Hacienda (antiguo Finanzas) </v>
      </c>
      <c r="H20" s="99" t="str">
        <f>VLOOKUP(E20,VIP!$A$2:$O16244,7,FALSE)</f>
        <v>Si</v>
      </c>
      <c r="I20" s="99" t="str">
        <f>VLOOKUP(E20,VIP!$A$2:$O8209,8,FALSE)</f>
        <v>Si</v>
      </c>
      <c r="J20" s="99" t="str">
        <f>VLOOKUP(E20,VIP!$A$2:$O8159,8,FALSE)</f>
        <v>Si</v>
      </c>
      <c r="K20" s="99" t="str">
        <f>VLOOKUP(E20,VIP!$A$2:$O11733,6,0)</f>
        <v>NO</v>
      </c>
      <c r="L20" s="110" t="s">
        <v>2228</v>
      </c>
      <c r="M20" s="109" t="s">
        <v>2473</v>
      </c>
      <c r="N20" s="106" t="s">
        <v>2481</v>
      </c>
      <c r="O20" s="104" t="s">
        <v>2484</v>
      </c>
      <c r="P20" s="104"/>
      <c r="Q20" s="109" t="s">
        <v>2228</v>
      </c>
    </row>
    <row r="21" spans="1:17" ht="17.399999999999999" x14ac:dyDescent="0.3">
      <c r="A21" s="85" t="str">
        <f>VLOOKUP(E21,'LISTADO ATM'!$A$2:$C$894,3,0)</f>
        <v>DISTRITO NACIONAL</v>
      </c>
      <c r="B21" s="117">
        <v>335763592</v>
      </c>
      <c r="C21" s="105">
        <v>44210.472997685189</v>
      </c>
      <c r="D21" s="104" t="s">
        <v>2189</v>
      </c>
      <c r="E21" s="100">
        <v>725</v>
      </c>
      <c r="F21" s="85" t="str">
        <f>VLOOKUP(E21,VIP!$A$2:$O11321,2,0)</f>
        <v>DRBR998</v>
      </c>
      <c r="G21" s="99" t="str">
        <f>VLOOKUP(E21,'LISTADO ATM'!$A$2:$B$893,2,0)</f>
        <v xml:space="preserve">ATM El Huacal II  </v>
      </c>
      <c r="H21" s="99" t="str">
        <f>VLOOKUP(E21,VIP!$A$2:$O16242,7,FALSE)</f>
        <v>Si</v>
      </c>
      <c r="I21" s="99" t="str">
        <f>VLOOKUP(E21,VIP!$A$2:$O8207,8,FALSE)</f>
        <v>Si</v>
      </c>
      <c r="J21" s="99" t="str">
        <f>VLOOKUP(E21,VIP!$A$2:$O8157,8,FALSE)</f>
        <v>Si</v>
      </c>
      <c r="K21" s="99" t="str">
        <f>VLOOKUP(E21,VIP!$A$2:$O11731,6,0)</f>
        <v>NO</v>
      </c>
      <c r="L21" s="110" t="s">
        <v>2228</v>
      </c>
      <c r="M21" s="109" t="s">
        <v>2473</v>
      </c>
      <c r="N21" s="106" t="s">
        <v>2481</v>
      </c>
      <c r="O21" s="104" t="s">
        <v>2484</v>
      </c>
      <c r="P21" s="104"/>
      <c r="Q21" s="109" t="s">
        <v>2228</v>
      </c>
    </row>
    <row r="22" spans="1:17" ht="17.399999999999999" x14ac:dyDescent="0.3">
      <c r="A22" s="85" t="str">
        <f>VLOOKUP(E22,'LISTADO ATM'!$A$2:$C$894,3,0)</f>
        <v>SUR</v>
      </c>
      <c r="B22" s="117">
        <v>335763594</v>
      </c>
      <c r="C22" s="105">
        <v>44210.473680555559</v>
      </c>
      <c r="D22" s="104" t="s">
        <v>2189</v>
      </c>
      <c r="E22" s="100">
        <v>968</v>
      </c>
      <c r="F22" s="85" t="str">
        <f>VLOOKUP(E22,VIP!$A$2:$O11320,2,0)</f>
        <v>DRBR24I</v>
      </c>
      <c r="G22" s="99" t="str">
        <f>VLOOKUP(E22,'LISTADO ATM'!$A$2:$B$893,2,0)</f>
        <v xml:space="preserve">ATM UNP Mercado Baní </v>
      </c>
      <c r="H22" s="99" t="str">
        <f>VLOOKUP(E22,VIP!$A$2:$O16241,7,FALSE)</f>
        <v>Si</v>
      </c>
      <c r="I22" s="99" t="str">
        <f>VLOOKUP(E22,VIP!$A$2:$O8206,8,FALSE)</f>
        <v>Si</v>
      </c>
      <c r="J22" s="99" t="str">
        <f>VLOOKUP(E22,VIP!$A$2:$O8156,8,FALSE)</f>
        <v>Si</v>
      </c>
      <c r="K22" s="99" t="str">
        <f>VLOOKUP(E22,VIP!$A$2:$O11730,6,0)</f>
        <v>SI</v>
      </c>
      <c r="L22" s="110" t="s">
        <v>2228</v>
      </c>
      <c r="M22" s="109" t="s">
        <v>2473</v>
      </c>
      <c r="N22" s="106" t="s">
        <v>2481</v>
      </c>
      <c r="O22" s="104" t="s">
        <v>2484</v>
      </c>
      <c r="P22" s="104"/>
      <c r="Q22" s="109" t="s">
        <v>2228</v>
      </c>
    </row>
    <row r="23" spans="1:17" ht="17.399999999999999" x14ac:dyDescent="0.3">
      <c r="A23" s="85" t="str">
        <f>VLOOKUP(E23,'LISTADO ATM'!$A$2:$C$894,3,0)</f>
        <v>NORTE</v>
      </c>
      <c r="B23" s="117">
        <v>335763610</v>
      </c>
      <c r="C23" s="105">
        <v>44210.480775462966</v>
      </c>
      <c r="D23" s="104" t="s">
        <v>2497</v>
      </c>
      <c r="E23" s="100">
        <v>98</v>
      </c>
      <c r="F23" s="85" t="str">
        <f>VLOOKUP(E23,VIP!$A$2:$O11318,2,0)</f>
        <v>DRBR098</v>
      </c>
      <c r="G23" s="99" t="str">
        <f>VLOOKUP(E23,'LISTADO ATM'!$A$2:$B$893,2,0)</f>
        <v xml:space="preserve">ATM UNP Pimentel </v>
      </c>
      <c r="H23" s="99" t="str">
        <f>VLOOKUP(E23,VIP!$A$2:$O16239,7,FALSE)</f>
        <v>Si</v>
      </c>
      <c r="I23" s="99" t="str">
        <f>VLOOKUP(E23,VIP!$A$2:$O8204,8,FALSE)</f>
        <v>Si</v>
      </c>
      <c r="J23" s="99" t="str">
        <f>VLOOKUP(E23,VIP!$A$2:$O8154,8,FALSE)</f>
        <v>Si</v>
      </c>
      <c r="K23" s="99" t="str">
        <f>VLOOKUP(E23,VIP!$A$2:$O11728,6,0)</f>
        <v>NO</v>
      </c>
      <c r="L23" s="110" t="s">
        <v>2466</v>
      </c>
      <c r="M23" s="109" t="s">
        <v>2473</v>
      </c>
      <c r="N23" s="106" t="s">
        <v>2481</v>
      </c>
      <c r="O23" s="104" t="s">
        <v>2499</v>
      </c>
      <c r="P23" s="104"/>
      <c r="Q23" s="109" t="s">
        <v>2466</v>
      </c>
    </row>
    <row r="24" spans="1:17" ht="17.399999999999999" x14ac:dyDescent="0.3">
      <c r="A24" s="85" t="str">
        <f>VLOOKUP(E24,'LISTADO ATM'!$A$2:$C$894,3,0)</f>
        <v>SUR</v>
      </c>
      <c r="B24" s="117">
        <v>335763619</v>
      </c>
      <c r="C24" s="105">
        <v>44210.481307870374</v>
      </c>
      <c r="D24" s="104" t="s">
        <v>2189</v>
      </c>
      <c r="E24" s="100">
        <v>984</v>
      </c>
      <c r="F24" s="85" t="str">
        <f>VLOOKUP(E24,VIP!$A$2:$O11317,2,0)</f>
        <v>DRBR984</v>
      </c>
      <c r="G24" s="99" t="str">
        <f>VLOOKUP(E24,'LISTADO ATM'!$A$2:$B$893,2,0)</f>
        <v xml:space="preserve">ATM Oficina Neiba II </v>
      </c>
      <c r="H24" s="99" t="str">
        <f>VLOOKUP(E24,VIP!$A$2:$O16238,7,FALSE)</f>
        <v>Si</v>
      </c>
      <c r="I24" s="99" t="str">
        <f>VLOOKUP(E24,VIP!$A$2:$O8203,8,FALSE)</f>
        <v>Si</v>
      </c>
      <c r="J24" s="99" t="str">
        <f>VLOOKUP(E24,VIP!$A$2:$O8153,8,FALSE)</f>
        <v>Si</v>
      </c>
      <c r="K24" s="99" t="str">
        <f>VLOOKUP(E24,VIP!$A$2:$O11727,6,0)</f>
        <v>NO</v>
      </c>
      <c r="L24" s="110" t="s">
        <v>2463</v>
      </c>
      <c r="M24" s="109" t="s">
        <v>2473</v>
      </c>
      <c r="N24" s="106" t="s">
        <v>2481</v>
      </c>
      <c r="O24" s="104" t="s">
        <v>2484</v>
      </c>
      <c r="P24" s="104"/>
      <c r="Q24" s="109" t="s">
        <v>2463</v>
      </c>
    </row>
    <row r="25" spans="1:17" ht="17.399999999999999" x14ac:dyDescent="0.3">
      <c r="A25" s="85" t="str">
        <f>VLOOKUP(E25,'LISTADO ATM'!$A$2:$C$894,3,0)</f>
        <v>ESTE</v>
      </c>
      <c r="B25" s="117">
        <v>335763621</v>
      </c>
      <c r="C25" s="105">
        <v>44210.483368055553</v>
      </c>
      <c r="D25" s="104" t="s">
        <v>2189</v>
      </c>
      <c r="E25" s="100">
        <v>822</v>
      </c>
      <c r="F25" s="85" t="str">
        <f>VLOOKUP(E25,VIP!$A$2:$O11316,2,0)</f>
        <v>DRBR822</v>
      </c>
      <c r="G25" s="99" t="str">
        <f>VLOOKUP(E25,'LISTADO ATM'!$A$2:$B$893,2,0)</f>
        <v xml:space="preserve">ATM INDUSPALMA </v>
      </c>
      <c r="H25" s="99" t="str">
        <f>VLOOKUP(E25,VIP!$A$2:$O16237,7,FALSE)</f>
        <v>Si</v>
      </c>
      <c r="I25" s="99" t="str">
        <f>VLOOKUP(E25,VIP!$A$2:$O8202,8,FALSE)</f>
        <v>Si</v>
      </c>
      <c r="J25" s="99" t="str">
        <f>VLOOKUP(E25,VIP!$A$2:$O8152,8,FALSE)</f>
        <v>Si</v>
      </c>
      <c r="K25" s="99" t="str">
        <f>VLOOKUP(E25,VIP!$A$2:$O11726,6,0)</f>
        <v>NO</v>
      </c>
      <c r="L25" s="110" t="s">
        <v>2254</v>
      </c>
      <c r="M25" s="109" t="s">
        <v>2473</v>
      </c>
      <c r="N25" s="106" t="s">
        <v>2481</v>
      </c>
      <c r="O25" s="104" t="s">
        <v>2484</v>
      </c>
      <c r="P25" s="104"/>
      <c r="Q25" s="109" t="s">
        <v>2254</v>
      </c>
    </row>
    <row r="26" spans="1:17" ht="17.399999999999999" x14ac:dyDescent="0.3">
      <c r="A26" s="85" t="str">
        <f>VLOOKUP(E26,'LISTADO ATM'!$A$2:$C$894,3,0)</f>
        <v>DISTRITO NACIONAL</v>
      </c>
      <c r="B26" s="117">
        <v>335763624</v>
      </c>
      <c r="C26" s="105">
        <v>44210.484409722223</v>
      </c>
      <c r="D26" s="104" t="s">
        <v>2189</v>
      </c>
      <c r="E26" s="100">
        <v>237</v>
      </c>
      <c r="F26" s="85" t="str">
        <f>VLOOKUP(E26,VIP!$A$2:$O11315,2,0)</f>
        <v>DRBR237</v>
      </c>
      <c r="G26" s="99" t="str">
        <f>VLOOKUP(E26,'LISTADO ATM'!$A$2:$B$893,2,0)</f>
        <v xml:space="preserve">ATM UNP Plaza Vásquez </v>
      </c>
      <c r="H26" s="99" t="str">
        <f>VLOOKUP(E26,VIP!$A$2:$O16236,7,FALSE)</f>
        <v>Si</v>
      </c>
      <c r="I26" s="99" t="str">
        <f>VLOOKUP(E26,VIP!$A$2:$O8201,8,FALSE)</f>
        <v>Si</v>
      </c>
      <c r="J26" s="99" t="str">
        <f>VLOOKUP(E26,VIP!$A$2:$O8151,8,FALSE)</f>
        <v>Si</v>
      </c>
      <c r="K26" s="99" t="str">
        <f>VLOOKUP(E26,VIP!$A$2:$O11725,6,0)</f>
        <v>SI</v>
      </c>
      <c r="L26" s="110" t="s">
        <v>2228</v>
      </c>
      <c r="M26" s="109" t="s">
        <v>2473</v>
      </c>
      <c r="N26" s="106" t="s">
        <v>2481</v>
      </c>
      <c r="O26" s="104" t="s">
        <v>2484</v>
      </c>
      <c r="P26" s="104"/>
      <c r="Q26" s="109" t="s">
        <v>2228</v>
      </c>
    </row>
    <row r="27" spans="1:17" ht="17.399999999999999" x14ac:dyDescent="0.3">
      <c r="A27" s="85" t="str">
        <f>VLOOKUP(E27,'LISTADO ATM'!$A$2:$C$894,3,0)</f>
        <v>DISTRITO NACIONAL</v>
      </c>
      <c r="B27" s="117">
        <v>335763625</v>
      </c>
      <c r="C27" s="105">
        <v>44210.484837962962</v>
      </c>
      <c r="D27" s="104" t="s">
        <v>2189</v>
      </c>
      <c r="E27" s="100">
        <v>744</v>
      </c>
      <c r="F27" s="85" t="str">
        <f>VLOOKUP(E27,VIP!$A$2:$O11314,2,0)</f>
        <v>DRBR289</v>
      </c>
      <c r="G27" s="99" t="str">
        <f>VLOOKUP(E27,'LISTADO ATM'!$A$2:$B$893,2,0)</f>
        <v xml:space="preserve">ATM Multicentro La Sirena Venezuela </v>
      </c>
      <c r="H27" s="99" t="str">
        <f>VLOOKUP(E27,VIP!$A$2:$O16235,7,FALSE)</f>
        <v>Si</v>
      </c>
      <c r="I27" s="99" t="str">
        <f>VLOOKUP(E27,VIP!$A$2:$O8200,8,FALSE)</f>
        <v>Si</v>
      </c>
      <c r="J27" s="99" t="str">
        <f>VLOOKUP(E27,VIP!$A$2:$O8150,8,FALSE)</f>
        <v>Si</v>
      </c>
      <c r="K27" s="99" t="str">
        <f>VLOOKUP(E27,VIP!$A$2:$O11724,6,0)</f>
        <v>SI</v>
      </c>
      <c r="L27" s="110" t="s">
        <v>2254</v>
      </c>
      <c r="M27" s="109" t="s">
        <v>2473</v>
      </c>
      <c r="N27" s="106" t="s">
        <v>2481</v>
      </c>
      <c r="O27" s="104" t="s">
        <v>2484</v>
      </c>
      <c r="P27" s="104"/>
      <c r="Q27" s="109" t="s">
        <v>2254</v>
      </c>
    </row>
    <row r="28" spans="1:17" ht="17.399999999999999" x14ac:dyDescent="0.3">
      <c r="A28" s="85" t="str">
        <f>VLOOKUP(E28,'LISTADO ATM'!$A$2:$C$894,3,0)</f>
        <v>DISTRITO NACIONAL</v>
      </c>
      <c r="B28" s="117">
        <v>335763626</v>
      </c>
      <c r="C28" s="105">
        <v>44210.484861111108</v>
      </c>
      <c r="D28" s="104" t="s">
        <v>2189</v>
      </c>
      <c r="E28" s="100">
        <v>902</v>
      </c>
      <c r="F28" s="85" t="str">
        <f>VLOOKUP(E28,VIP!$A$2:$O11313,2,0)</f>
        <v>DRBR16A</v>
      </c>
      <c r="G28" s="99" t="str">
        <f>VLOOKUP(E28,'LISTADO ATM'!$A$2:$B$893,2,0)</f>
        <v xml:space="preserve">ATM Oficina Plaza Florida </v>
      </c>
      <c r="H28" s="99" t="str">
        <f>VLOOKUP(E28,VIP!$A$2:$O16234,7,FALSE)</f>
        <v>Si</v>
      </c>
      <c r="I28" s="99" t="str">
        <f>VLOOKUP(E28,VIP!$A$2:$O8199,8,FALSE)</f>
        <v>Si</v>
      </c>
      <c r="J28" s="99" t="str">
        <f>VLOOKUP(E28,VIP!$A$2:$O8149,8,FALSE)</f>
        <v>Si</v>
      </c>
      <c r="K28" s="99" t="str">
        <f>VLOOKUP(E28,VIP!$A$2:$O11723,6,0)</f>
        <v>NO</v>
      </c>
      <c r="L28" s="110" t="s">
        <v>2228</v>
      </c>
      <c r="M28" s="109" t="s">
        <v>2473</v>
      </c>
      <c r="N28" s="106" t="s">
        <v>2481</v>
      </c>
      <c r="O28" s="104" t="s">
        <v>2484</v>
      </c>
      <c r="P28" s="104"/>
      <c r="Q28" s="109" t="s">
        <v>2228</v>
      </c>
    </row>
    <row r="29" spans="1:17" ht="17.399999999999999" x14ac:dyDescent="0.3">
      <c r="A29" s="85" t="str">
        <f>VLOOKUP(E29,'LISTADO ATM'!$A$2:$C$894,3,0)</f>
        <v>DISTRITO NACIONAL</v>
      </c>
      <c r="B29" s="117">
        <v>335763727</v>
      </c>
      <c r="C29" s="105">
        <v>44210.516585648147</v>
      </c>
      <c r="D29" s="104" t="s">
        <v>2189</v>
      </c>
      <c r="E29" s="100">
        <v>943</v>
      </c>
      <c r="F29" s="85" t="str">
        <f>VLOOKUP(E29,VIP!$A$2:$O11312,2,0)</f>
        <v>DRBR16K</v>
      </c>
      <c r="G29" s="99" t="str">
        <f>VLOOKUP(E29,'LISTADO ATM'!$A$2:$B$893,2,0)</f>
        <v xml:space="preserve">ATM Oficina Tránsito Terreste </v>
      </c>
      <c r="H29" s="99" t="str">
        <f>VLOOKUP(E29,VIP!$A$2:$O16233,7,FALSE)</f>
        <v>Si</v>
      </c>
      <c r="I29" s="99" t="str">
        <f>VLOOKUP(E29,VIP!$A$2:$O8198,8,FALSE)</f>
        <v>Si</v>
      </c>
      <c r="J29" s="99" t="str">
        <f>VLOOKUP(E29,VIP!$A$2:$O8148,8,FALSE)</f>
        <v>Si</v>
      </c>
      <c r="K29" s="99" t="str">
        <f>VLOOKUP(E29,VIP!$A$2:$O11722,6,0)</f>
        <v>NO</v>
      </c>
      <c r="L29" s="110" t="s">
        <v>2228</v>
      </c>
      <c r="M29" s="109" t="s">
        <v>2473</v>
      </c>
      <c r="N29" s="106" t="s">
        <v>2481</v>
      </c>
      <c r="O29" s="104" t="s">
        <v>2484</v>
      </c>
      <c r="P29" s="104"/>
      <c r="Q29" s="109" t="s">
        <v>2228</v>
      </c>
    </row>
    <row r="30" spans="1:17" ht="17.399999999999999" x14ac:dyDescent="0.3">
      <c r="A30" s="85" t="str">
        <f>VLOOKUP(E30,'LISTADO ATM'!$A$2:$C$894,3,0)</f>
        <v>DISTRITO NACIONAL</v>
      </c>
      <c r="B30" s="117">
        <v>335763730</v>
      </c>
      <c r="C30" s="105">
        <v>44210.518576388888</v>
      </c>
      <c r="D30" s="104" t="s">
        <v>2189</v>
      </c>
      <c r="E30" s="100">
        <v>929</v>
      </c>
      <c r="F30" s="85" t="str">
        <f>VLOOKUP(E30,VIP!$A$2:$O11311,2,0)</f>
        <v>DRBR929</v>
      </c>
      <c r="G30" s="99" t="str">
        <f>VLOOKUP(E30,'LISTADO ATM'!$A$2:$B$893,2,0)</f>
        <v>ATM Autoservicio Nacional El Conde</v>
      </c>
      <c r="H30" s="99" t="str">
        <f>VLOOKUP(E30,VIP!$A$2:$O16232,7,FALSE)</f>
        <v>Si</v>
      </c>
      <c r="I30" s="99" t="str">
        <f>VLOOKUP(E30,VIP!$A$2:$O8197,8,FALSE)</f>
        <v>Si</v>
      </c>
      <c r="J30" s="99" t="str">
        <f>VLOOKUP(E30,VIP!$A$2:$O8147,8,FALSE)</f>
        <v>Si</v>
      </c>
      <c r="K30" s="99" t="str">
        <f>VLOOKUP(E30,VIP!$A$2:$O11721,6,0)</f>
        <v>NO</v>
      </c>
      <c r="L30" s="110" t="s">
        <v>2228</v>
      </c>
      <c r="M30" s="109" t="s">
        <v>2473</v>
      </c>
      <c r="N30" s="106" t="s">
        <v>2481</v>
      </c>
      <c r="O30" s="104" t="s">
        <v>2484</v>
      </c>
      <c r="P30" s="104"/>
      <c r="Q30" s="109" t="s">
        <v>2228</v>
      </c>
    </row>
    <row r="31" spans="1:17" ht="17.399999999999999" x14ac:dyDescent="0.3">
      <c r="A31" s="85" t="str">
        <f>VLOOKUP(E31,'LISTADO ATM'!$A$2:$C$894,3,0)</f>
        <v>NORTE</v>
      </c>
      <c r="B31" s="117">
        <v>335763744</v>
      </c>
      <c r="C31" s="105">
        <v>44210.521018518521</v>
      </c>
      <c r="D31" s="104" t="s">
        <v>2190</v>
      </c>
      <c r="E31" s="100">
        <v>729</v>
      </c>
      <c r="F31" s="85" t="str">
        <f>VLOOKUP(E31,VIP!$A$2:$O11310,2,0)</f>
        <v>DRBR055</v>
      </c>
      <c r="G31" s="99" t="str">
        <f>VLOOKUP(E31,'LISTADO ATM'!$A$2:$B$893,2,0)</f>
        <v xml:space="preserve">ATM Zona Franca (La Vega) </v>
      </c>
      <c r="H31" s="99" t="str">
        <f>VLOOKUP(E31,VIP!$A$2:$O16231,7,FALSE)</f>
        <v>Si</v>
      </c>
      <c r="I31" s="99" t="str">
        <f>VLOOKUP(E31,VIP!$A$2:$O8196,8,FALSE)</f>
        <v>Si</v>
      </c>
      <c r="J31" s="99" t="str">
        <f>VLOOKUP(E31,VIP!$A$2:$O8146,8,FALSE)</f>
        <v>Si</v>
      </c>
      <c r="K31" s="99" t="str">
        <f>VLOOKUP(E31,VIP!$A$2:$O11720,6,0)</f>
        <v>NO</v>
      </c>
      <c r="L31" s="110" t="s">
        <v>2228</v>
      </c>
      <c r="M31" s="109" t="s">
        <v>2473</v>
      </c>
      <c r="N31" s="106" t="s">
        <v>2481</v>
      </c>
      <c r="O31" s="104" t="s">
        <v>2493</v>
      </c>
      <c r="P31" s="104"/>
      <c r="Q31" s="109" t="s">
        <v>2228</v>
      </c>
    </row>
    <row r="32" spans="1:17" ht="17.399999999999999" x14ac:dyDescent="0.3">
      <c r="A32" s="85" t="str">
        <f>VLOOKUP(E32,'LISTADO ATM'!$A$2:$C$894,3,0)</f>
        <v>DISTRITO NACIONAL</v>
      </c>
      <c r="B32" s="117">
        <v>335763769</v>
      </c>
      <c r="C32" s="105">
        <v>44210.530081018522</v>
      </c>
      <c r="D32" s="104" t="s">
        <v>2477</v>
      </c>
      <c r="E32" s="100">
        <v>394</v>
      </c>
      <c r="F32" s="85" t="str">
        <f>VLOOKUP(E32,VIP!$A$2:$O11309,2,0)</f>
        <v>DRBR394</v>
      </c>
      <c r="G32" s="99" t="str">
        <f>VLOOKUP(E32,'LISTADO ATM'!$A$2:$B$893,2,0)</f>
        <v xml:space="preserve">ATM Multicentro La Sirena Luperón </v>
      </c>
      <c r="H32" s="99" t="str">
        <f>VLOOKUP(E32,VIP!$A$2:$O16230,7,FALSE)</f>
        <v>Si</v>
      </c>
      <c r="I32" s="99" t="str">
        <f>VLOOKUP(E32,VIP!$A$2:$O8195,8,FALSE)</f>
        <v>Si</v>
      </c>
      <c r="J32" s="99" t="str">
        <f>VLOOKUP(E32,VIP!$A$2:$O8145,8,FALSE)</f>
        <v>Si</v>
      </c>
      <c r="K32" s="99" t="str">
        <f>VLOOKUP(E32,VIP!$A$2:$O11719,6,0)</f>
        <v>NO</v>
      </c>
      <c r="L32" s="110" t="s">
        <v>2430</v>
      </c>
      <c r="M32" s="109" t="s">
        <v>2473</v>
      </c>
      <c r="N32" s="106" t="s">
        <v>2481</v>
      </c>
      <c r="O32" s="104" t="s">
        <v>2483</v>
      </c>
      <c r="P32" s="104"/>
      <c r="Q32" s="109" t="s">
        <v>2430</v>
      </c>
    </row>
    <row r="33" spans="1:17" ht="17.399999999999999" x14ac:dyDescent="0.3">
      <c r="A33" s="85" t="str">
        <f>VLOOKUP(E33,'LISTADO ATM'!$A$2:$C$894,3,0)</f>
        <v>DISTRITO NACIONAL</v>
      </c>
      <c r="B33" s="117">
        <v>335763807</v>
      </c>
      <c r="C33" s="105">
        <v>44210.553923611114</v>
      </c>
      <c r="D33" s="104" t="s">
        <v>2189</v>
      </c>
      <c r="E33" s="100">
        <v>949</v>
      </c>
      <c r="F33" s="85" t="str">
        <f>VLOOKUP(E33,VIP!$A$2:$O11307,2,0)</f>
        <v>DRBR23D</v>
      </c>
      <c r="G33" s="99" t="str">
        <f>VLOOKUP(E33,'LISTADO ATM'!$A$2:$B$893,2,0)</f>
        <v xml:space="preserve">ATM S/M Bravo San Isidro Coral Mall </v>
      </c>
      <c r="H33" s="99" t="str">
        <f>VLOOKUP(E33,VIP!$A$2:$O16228,7,FALSE)</f>
        <v>Si</v>
      </c>
      <c r="I33" s="99" t="str">
        <f>VLOOKUP(E33,VIP!$A$2:$O8193,8,FALSE)</f>
        <v>No</v>
      </c>
      <c r="J33" s="99" t="str">
        <f>VLOOKUP(E33,VIP!$A$2:$O8143,8,FALSE)</f>
        <v>No</v>
      </c>
      <c r="K33" s="99" t="str">
        <f>VLOOKUP(E33,VIP!$A$2:$O11717,6,0)</f>
        <v>NO</v>
      </c>
      <c r="L33" s="110" t="s">
        <v>2254</v>
      </c>
      <c r="M33" s="109" t="s">
        <v>2473</v>
      </c>
      <c r="N33" s="106" t="s">
        <v>2481</v>
      </c>
      <c r="O33" s="104" t="s">
        <v>2484</v>
      </c>
      <c r="P33" s="104"/>
      <c r="Q33" s="109" t="s">
        <v>2254</v>
      </c>
    </row>
    <row r="34" spans="1:17" ht="17.399999999999999" x14ac:dyDescent="0.3">
      <c r="A34" s="85" t="str">
        <f>VLOOKUP(E34,'LISTADO ATM'!$A$2:$C$894,3,0)</f>
        <v>DISTRITO NACIONAL</v>
      </c>
      <c r="B34" s="117">
        <v>335763818</v>
      </c>
      <c r="C34" s="105">
        <v>44210.561400462961</v>
      </c>
      <c r="D34" s="104" t="s">
        <v>2189</v>
      </c>
      <c r="E34" s="100">
        <v>240</v>
      </c>
      <c r="F34" s="85" t="str">
        <f>VLOOKUP(E34,VIP!$A$2:$O11306,2,0)</f>
        <v>DRBR24D</v>
      </c>
      <c r="G34" s="99" t="str">
        <f>VLOOKUP(E34,'LISTADO ATM'!$A$2:$B$893,2,0)</f>
        <v xml:space="preserve">ATM Oficina Carrefour I </v>
      </c>
      <c r="H34" s="99" t="str">
        <f>VLOOKUP(E34,VIP!$A$2:$O16227,7,FALSE)</f>
        <v>Si</v>
      </c>
      <c r="I34" s="99" t="str">
        <f>VLOOKUP(E34,VIP!$A$2:$O8192,8,FALSE)</f>
        <v>Si</v>
      </c>
      <c r="J34" s="99" t="str">
        <f>VLOOKUP(E34,VIP!$A$2:$O8142,8,FALSE)</f>
        <v>Si</v>
      </c>
      <c r="K34" s="99" t="str">
        <f>VLOOKUP(E34,VIP!$A$2:$O11716,6,0)</f>
        <v>SI</v>
      </c>
      <c r="L34" s="110" t="s">
        <v>2228</v>
      </c>
      <c r="M34" s="109" t="s">
        <v>2473</v>
      </c>
      <c r="N34" s="106" t="s">
        <v>2481</v>
      </c>
      <c r="O34" s="104" t="s">
        <v>2484</v>
      </c>
      <c r="P34" s="104"/>
      <c r="Q34" s="109" t="s">
        <v>2228</v>
      </c>
    </row>
    <row r="35" spans="1:17" ht="17.399999999999999" x14ac:dyDescent="0.3">
      <c r="A35" s="85" t="str">
        <f>VLOOKUP(E35,'LISTADO ATM'!$A$2:$C$894,3,0)</f>
        <v>DISTRITO NACIONAL</v>
      </c>
      <c r="B35" s="117">
        <v>335763821</v>
      </c>
      <c r="C35" s="105">
        <v>44210.564884259256</v>
      </c>
      <c r="D35" s="104" t="s">
        <v>2189</v>
      </c>
      <c r="E35" s="100">
        <v>915</v>
      </c>
      <c r="F35" s="85" t="str">
        <f>VLOOKUP(E35,VIP!$A$2:$O11305,2,0)</f>
        <v>DRBR24F</v>
      </c>
      <c r="G35" s="99" t="str">
        <f>VLOOKUP(E35,'LISTADO ATM'!$A$2:$B$893,2,0)</f>
        <v xml:space="preserve">ATM Multicentro La Sirena Aut. Duarte </v>
      </c>
      <c r="H35" s="99" t="str">
        <f>VLOOKUP(E35,VIP!$A$2:$O16226,7,FALSE)</f>
        <v>Si</v>
      </c>
      <c r="I35" s="99" t="str">
        <f>VLOOKUP(E35,VIP!$A$2:$O8191,8,FALSE)</f>
        <v>Si</v>
      </c>
      <c r="J35" s="99" t="str">
        <f>VLOOKUP(E35,VIP!$A$2:$O8141,8,FALSE)</f>
        <v>Si</v>
      </c>
      <c r="K35" s="99" t="str">
        <f>VLOOKUP(E35,VIP!$A$2:$O11715,6,0)</f>
        <v>SI</v>
      </c>
      <c r="L35" s="110" t="s">
        <v>2228</v>
      </c>
      <c r="M35" s="109" t="s">
        <v>2473</v>
      </c>
      <c r="N35" s="106" t="s">
        <v>2481</v>
      </c>
      <c r="O35" s="104" t="s">
        <v>2484</v>
      </c>
      <c r="P35" s="104"/>
      <c r="Q35" s="109" t="s">
        <v>2228</v>
      </c>
    </row>
    <row r="36" spans="1:17" ht="17.399999999999999" x14ac:dyDescent="0.3">
      <c r="A36" s="85" t="str">
        <f>VLOOKUP(E36,'LISTADO ATM'!$A$2:$C$894,3,0)</f>
        <v>SUR</v>
      </c>
      <c r="B36" s="117">
        <v>335763822</v>
      </c>
      <c r="C36" s="105">
        <v>44210.564918981479</v>
      </c>
      <c r="D36" s="104" t="s">
        <v>2189</v>
      </c>
      <c r="E36" s="100">
        <v>817</v>
      </c>
      <c r="F36" s="85" t="str">
        <f>VLOOKUP(E36,VIP!$A$2:$O11304,2,0)</f>
        <v>DRBR817</v>
      </c>
      <c r="G36" s="99" t="str">
        <f>VLOOKUP(E36,'LISTADO ATM'!$A$2:$B$893,2,0)</f>
        <v xml:space="preserve">ATM Ayuntamiento Sabana Larga (San José de Ocoa) </v>
      </c>
      <c r="H36" s="99" t="str">
        <f>VLOOKUP(E36,VIP!$A$2:$O16225,7,FALSE)</f>
        <v>Si</v>
      </c>
      <c r="I36" s="99" t="str">
        <f>VLOOKUP(E36,VIP!$A$2:$O8190,8,FALSE)</f>
        <v>Si</v>
      </c>
      <c r="J36" s="99" t="str">
        <f>VLOOKUP(E36,VIP!$A$2:$O8140,8,FALSE)</f>
        <v>Si</v>
      </c>
      <c r="K36" s="99" t="str">
        <f>VLOOKUP(E36,VIP!$A$2:$O11714,6,0)</f>
        <v>NO</v>
      </c>
      <c r="L36" s="110" t="s">
        <v>2463</v>
      </c>
      <c r="M36" s="109" t="s">
        <v>2473</v>
      </c>
      <c r="N36" s="106" t="s">
        <v>2481</v>
      </c>
      <c r="O36" s="104" t="s">
        <v>2484</v>
      </c>
      <c r="P36" s="104"/>
      <c r="Q36" s="109" t="s">
        <v>2463</v>
      </c>
    </row>
    <row r="37" spans="1:17" ht="17.399999999999999" x14ac:dyDescent="0.3">
      <c r="A37" s="85" t="str">
        <f>VLOOKUP(E37,'LISTADO ATM'!$A$2:$C$894,3,0)</f>
        <v>DISTRITO NACIONAL</v>
      </c>
      <c r="B37" s="117">
        <v>335763827</v>
      </c>
      <c r="C37" s="105">
        <v>44210.566574074073</v>
      </c>
      <c r="D37" s="104" t="s">
        <v>2189</v>
      </c>
      <c r="E37" s="100">
        <v>578</v>
      </c>
      <c r="F37" s="85" t="str">
        <f>VLOOKUP(E37,VIP!$A$2:$O11303,2,0)</f>
        <v>DRBR324</v>
      </c>
      <c r="G37" s="99" t="str">
        <f>VLOOKUP(E37,'LISTADO ATM'!$A$2:$B$893,2,0)</f>
        <v xml:space="preserve">ATM Procuraduría General de la República </v>
      </c>
      <c r="H37" s="99" t="str">
        <f>VLOOKUP(E37,VIP!$A$2:$O16224,7,FALSE)</f>
        <v>Si</v>
      </c>
      <c r="I37" s="99" t="str">
        <f>VLOOKUP(E37,VIP!$A$2:$O8189,8,FALSE)</f>
        <v>No</v>
      </c>
      <c r="J37" s="99" t="str">
        <f>VLOOKUP(E37,VIP!$A$2:$O8139,8,FALSE)</f>
        <v>No</v>
      </c>
      <c r="K37" s="99" t="str">
        <f>VLOOKUP(E37,VIP!$A$2:$O11713,6,0)</f>
        <v>NO</v>
      </c>
      <c r="L37" s="110" t="s">
        <v>2502</v>
      </c>
      <c r="M37" s="109" t="s">
        <v>2473</v>
      </c>
      <c r="N37" s="106" t="s">
        <v>2481</v>
      </c>
      <c r="O37" s="104" t="s">
        <v>2484</v>
      </c>
      <c r="P37" s="104"/>
      <c r="Q37" s="109" t="s">
        <v>2502</v>
      </c>
    </row>
    <row r="38" spans="1:17" ht="17.399999999999999" x14ac:dyDescent="0.3">
      <c r="A38" s="85" t="str">
        <f>VLOOKUP(E38,'LISTADO ATM'!$A$2:$C$894,3,0)</f>
        <v>ESTE</v>
      </c>
      <c r="B38" s="117">
        <v>335763828</v>
      </c>
      <c r="C38" s="105">
        <v>44210.566724537035</v>
      </c>
      <c r="D38" s="104" t="s">
        <v>2189</v>
      </c>
      <c r="E38" s="100">
        <v>111</v>
      </c>
      <c r="F38" s="85" t="str">
        <f>VLOOKUP(E38,VIP!$A$2:$O11302,2,0)</f>
        <v>DRBR111</v>
      </c>
      <c r="G38" s="99" t="str">
        <f>VLOOKUP(E38,'LISTADO ATM'!$A$2:$B$893,2,0)</f>
        <v xml:space="preserve">ATM Oficina San Pedro </v>
      </c>
      <c r="H38" s="99" t="str">
        <f>VLOOKUP(E38,VIP!$A$2:$O16223,7,FALSE)</f>
        <v>Si</v>
      </c>
      <c r="I38" s="99" t="str">
        <f>VLOOKUP(E38,VIP!$A$2:$O8188,8,FALSE)</f>
        <v>Si</v>
      </c>
      <c r="J38" s="99" t="str">
        <f>VLOOKUP(E38,VIP!$A$2:$O8138,8,FALSE)</f>
        <v>Si</v>
      </c>
      <c r="K38" s="99" t="str">
        <f>VLOOKUP(E38,VIP!$A$2:$O11712,6,0)</f>
        <v>SI</v>
      </c>
      <c r="L38" s="110" t="s">
        <v>2228</v>
      </c>
      <c r="M38" s="109" t="s">
        <v>2473</v>
      </c>
      <c r="N38" s="106" t="s">
        <v>2481</v>
      </c>
      <c r="O38" s="104" t="s">
        <v>2484</v>
      </c>
      <c r="P38" s="104"/>
      <c r="Q38" s="109" t="s">
        <v>2228</v>
      </c>
    </row>
    <row r="39" spans="1:17" ht="17.399999999999999" x14ac:dyDescent="0.3">
      <c r="A39" s="85" t="str">
        <f>VLOOKUP(E39,'LISTADO ATM'!$A$2:$C$894,3,0)</f>
        <v>NORTE</v>
      </c>
      <c r="B39" s="117">
        <v>335763842</v>
      </c>
      <c r="C39" s="105">
        <v>44210.572569444441</v>
      </c>
      <c r="D39" s="104" t="s">
        <v>2190</v>
      </c>
      <c r="E39" s="100">
        <v>763</v>
      </c>
      <c r="F39" s="85" t="str">
        <f>VLOOKUP(E39,VIP!$A$2:$O11301,2,0)</f>
        <v>DRBR439</v>
      </c>
      <c r="G39" s="99" t="str">
        <f>VLOOKUP(E39,'LISTADO ATM'!$A$2:$B$893,2,0)</f>
        <v xml:space="preserve">ATM UNP Montellano </v>
      </c>
      <c r="H39" s="99" t="str">
        <f>VLOOKUP(E39,VIP!$A$2:$O16222,7,FALSE)</f>
        <v>Si</v>
      </c>
      <c r="I39" s="99" t="str">
        <f>VLOOKUP(E39,VIP!$A$2:$O8187,8,FALSE)</f>
        <v>Si</v>
      </c>
      <c r="J39" s="99" t="str">
        <f>VLOOKUP(E39,VIP!$A$2:$O8137,8,FALSE)</f>
        <v>Si</v>
      </c>
      <c r="K39" s="99" t="str">
        <f>VLOOKUP(E39,VIP!$A$2:$O11711,6,0)</f>
        <v>NO</v>
      </c>
      <c r="L39" s="110" t="s">
        <v>2228</v>
      </c>
      <c r="M39" s="109" t="s">
        <v>2473</v>
      </c>
      <c r="N39" s="106" t="s">
        <v>2481</v>
      </c>
      <c r="O39" s="104" t="s">
        <v>2482</v>
      </c>
      <c r="P39" s="104"/>
      <c r="Q39" s="109" t="s">
        <v>2228</v>
      </c>
    </row>
    <row r="40" spans="1:17" ht="17.399999999999999" x14ac:dyDescent="0.3">
      <c r="A40" s="85" t="str">
        <f>VLOOKUP(E40,'LISTADO ATM'!$A$2:$C$894,3,0)</f>
        <v>DISTRITO NACIONAL</v>
      </c>
      <c r="B40" s="117">
        <v>335763879</v>
      </c>
      <c r="C40" s="105">
        <v>44210.591550925928</v>
      </c>
      <c r="D40" s="104" t="s">
        <v>2189</v>
      </c>
      <c r="E40" s="100">
        <v>70</v>
      </c>
      <c r="F40" s="85" t="str">
        <f>VLOOKUP(E40,VIP!$A$2:$O11300,2,0)</f>
        <v>DRBR070</v>
      </c>
      <c r="G40" s="99" t="str">
        <f>VLOOKUP(E40,'LISTADO ATM'!$A$2:$B$893,2,0)</f>
        <v xml:space="preserve">ATM Autoservicio Plaza Lama Zona Oriental </v>
      </c>
      <c r="H40" s="99" t="str">
        <f>VLOOKUP(E40,VIP!$A$2:$O16221,7,FALSE)</f>
        <v>Si</v>
      </c>
      <c r="I40" s="99" t="str">
        <f>VLOOKUP(E40,VIP!$A$2:$O8186,8,FALSE)</f>
        <v>Si</v>
      </c>
      <c r="J40" s="99" t="str">
        <f>VLOOKUP(E40,VIP!$A$2:$O8136,8,FALSE)</f>
        <v>Si</v>
      </c>
      <c r="K40" s="99" t="str">
        <f>VLOOKUP(E40,VIP!$A$2:$O11710,6,0)</f>
        <v>NO</v>
      </c>
      <c r="L40" s="110" t="s">
        <v>2503</v>
      </c>
      <c r="M40" s="109" t="s">
        <v>2473</v>
      </c>
      <c r="N40" s="106" t="s">
        <v>2481</v>
      </c>
      <c r="O40" s="104" t="s">
        <v>2484</v>
      </c>
      <c r="P40" s="104"/>
      <c r="Q40" s="109" t="s">
        <v>2503</v>
      </c>
    </row>
    <row r="41" spans="1:17" ht="17.399999999999999" x14ac:dyDescent="0.3">
      <c r="A41" s="85" t="str">
        <f>VLOOKUP(E41,'LISTADO ATM'!$A$2:$C$894,3,0)</f>
        <v>DISTRITO NACIONAL</v>
      </c>
      <c r="B41" s="117">
        <v>335763917</v>
      </c>
      <c r="C41" s="105">
        <v>44210.595659722225</v>
      </c>
      <c r="D41" s="104" t="s">
        <v>2189</v>
      </c>
      <c r="E41" s="100">
        <v>18</v>
      </c>
      <c r="F41" s="85" t="str">
        <f>VLOOKUP(E41,VIP!$A$2:$O11332,2,0)</f>
        <v>DRBR018</v>
      </c>
      <c r="G41" s="99" t="str">
        <f>VLOOKUP(E41,'LISTADO ATM'!$A$2:$B$893,2,0)</f>
        <v xml:space="preserve">ATM Oficina Haina Occidental I </v>
      </c>
      <c r="H41" s="99" t="str">
        <f>VLOOKUP(E41,VIP!$A$2:$O16253,7,FALSE)</f>
        <v>Si</v>
      </c>
      <c r="I41" s="99" t="str">
        <f>VLOOKUP(E41,VIP!$A$2:$O8218,8,FALSE)</f>
        <v>Si</v>
      </c>
      <c r="J41" s="99" t="str">
        <f>VLOOKUP(E41,VIP!$A$2:$O8168,8,FALSE)</f>
        <v>Si</v>
      </c>
      <c r="K41" s="99" t="str">
        <f>VLOOKUP(E41,VIP!$A$2:$O11742,6,0)</f>
        <v>SI</v>
      </c>
      <c r="L41" s="110" t="s">
        <v>2228</v>
      </c>
      <c r="M41" s="109" t="s">
        <v>2473</v>
      </c>
      <c r="N41" s="106" t="s">
        <v>2481</v>
      </c>
      <c r="O41" s="104" t="s">
        <v>2484</v>
      </c>
      <c r="P41" s="104"/>
      <c r="Q41" s="109" t="s">
        <v>2228</v>
      </c>
    </row>
    <row r="42" spans="1:17" ht="17.399999999999999" x14ac:dyDescent="0.3">
      <c r="A42" s="85" t="str">
        <f>VLOOKUP(E42,'LISTADO ATM'!$A$2:$C$894,3,0)</f>
        <v>DISTRITO NACIONAL</v>
      </c>
      <c r="B42" s="117">
        <v>335763901</v>
      </c>
      <c r="C42" s="105">
        <v>44210.596087962964</v>
      </c>
      <c r="D42" s="104" t="s">
        <v>2477</v>
      </c>
      <c r="E42" s="100">
        <v>980</v>
      </c>
      <c r="F42" s="85" t="str">
        <f>VLOOKUP(E42,VIP!$A$2:$O11298,2,0)</f>
        <v>DRBR980</v>
      </c>
      <c r="G42" s="99" t="str">
        <f>VLOOKUP(E42,'LISTADO ATM'!$A$2:$B$893,2,0)</f>
        <v xml:space="preserve">ATM Oficina Bella Vista Mall II </v>
      </c>
      <c r="H42" s="99" t="str">
        <f>VLOOKUP(E42,VIP!$A$2:$O16219,7,FALSE)</f>
        <v>Si</v>
      </c>
      <c r="I42" s="99" t="str">
        <f>VLOOKUP(E42,VIP!$A$2:$O8184,8,FALSE)</f>
        <v>Si</v>
      </c>
      <c r="J42" s="99" t="str">
        <f>VLOOKUP(E42,VIP!$A$2:$O8134,8,FALSE)</f>
        <v>Si</v>
      </c>
      <c r="K42" s="99" t="str">
        <f>VLOOKUP(E42,VIP!$A$2:$O11708,6,0)</f>
        <v>NO</v>
      </c>
      <c r="L42" s="110" t="s">
        <v>2430</v>
      </c>
      <c r="M42" s="109" t="s">
        <v>2473</v>
      </c>
      <c r="N42" s="106" t="s">
        <v>2481</v>
      </c>
      <c r="O42" s="104" t="s">
        <v>2483</v>
      </c>
      <c r="P42" s="104"/>
      <c r="Q42" s="109" t="s">
        <v>2430</v>
      </c>
    </row>
    <row r="43" spans="1:17" ht="17.399999999999999" x14ac:dyDescent="0.3">
      <c r="A43" s="85" t="str">
        <f>VLOOKUP(E43,'LISTADO ATM'!$A$2:$C$894,3,0)</f>
        <v>NORTE</v>
      </c>
      <c r="B43" s="117">
        <v>335763919</v>
      </c>
      <c r="C43" s="105">
        <v>44210.596238425926</v>
      </c>
      <c r="D43" s="104" t="s">
        <v>2190</v>
      </c>
      <c r="E43" s="100">
        <v>88</v>
      </c>
      <c r="F43" s="85" t="str">
        <f>VLOOKUP(E43,VIP!$A$2:$O11331,2,0)</f>
        <v>DRBR088</v>
      </c>
      <c r="G43" s="99" t="str">
        <f>VLOOKUP(E43,'LISTADO ATM'!$A$2:$B$893,2,0)</f>
        <v xml:space="preserve">ATM S/M La Fuente (Santiago) </v>
      </c>
      <c r="H43" s="99" t="str">
        <f>VLOOKUP(E43,VIP!$A$2:$O16252,7,FALSE)</f>
        <v>Si</v>
      </c>
      <c r="I43" s="99" t="str">
        <f>VLOOKUP(E43,VIP!$A$2:$O8217,8,FALSE)</f>
        <v>Si</v>
      </c>
      <c r="J43" s="99" t="str">
        <f>VLOOKUP(E43,VIP!$A$2:$O8167,8,FALSE)</f>
        <v>Si</v>
      </c>
      <c r="K43" s="99" t="str">
        <f>VLOOKUP(E43,VIP!$A$2:$O11741,6,0)</f>
        <v>NO</v>
      </c>
      <c r="L43" s="110" t="s">
        <v>2228</v>
      </c>
      <c r="M43" s="109" t="s">
        <v>2473</v>
      </c>
      <c r="N43" s="106" t="s">
        <v>2481</v>
      </c>
      <c r="O43" s="104" t="s">
        <v>2493</v>
      </c>
      <c r="P43" s="104"/>
      <c r="Q43" s="109" t="s">
        <v>2228</v>
      </c>
    </row>
    <row r="44" spans="1:17" ht="17.399999999999999" x14ac:dyDescent="0.3">
      <c r="A44" s="85" t="str">
        <f>VLOOKUP(E44,'LISTADO ATM'!$A$2:$C$894,3,0)</f>
        <v>NORTE</v>
      </c>
      <c r="B44" s="117">
        <v>335763932</v>
      </c>
      <c r="C44" s="105">
        <v>44210.602986111109</v>
      </c>
      <c r="D44" s="104" t="s">
        <v>2497</v>
      </c>
      <c r="E44" s="100">
        <v>649</v>
      </c>
      <c r="F44" s="85" t="str">
        <f>VLOOKUP(E44,VIP!$A$2:$O11330,2,0)</f>
        <v>DRBR649</v>
      </c>
      <c r="G44" s="99" t="str">
        <f>VLOOKUP(E44,'LISTADO ATM'!$A$2:$B$893,2,0)</f>
        <v xml:space="preserve">ATM Oficina Galería 56 (San Francisco de Macorís) </v>
      </c>
      <c r="H44" s="99" t="str">
        <f>VLOOKUP(E44,VIP!$A$2:$O16251,7,FALSE)</f>
        <v>Si</v>
      </c>
      <c r="I44" s="99" t="str">
        <f>VLOOKUP(E44,VIP!$A$2:$O8216,8,FALSE)</f>
        <v>Si</v>
      </c>
      <c r="J44" s="99" t="str">
        <f>VLOOKUP(E44,VIP!$A$2:$O8166,8,FALSE)</f>
        <v>Si</v>
      </c>
      <c r="K44" s="99" t="str">
        <f>VLOOKUP(E44,VIP!$A$2:$O11740,6,0)</f>
        <v>SI</v>
      </c>
      <c r="L44" s="110" t="s">
        <v>2430</v>
      </c>
      <c r="M44" s="109" t="s">
        <v>2473</v>
      </c>
      <c r="N44" s="106" t="s">
        <v>2481</v>
      </c>
      <c r="O44" s="104" t="s">
        <v>2499</v>
      </c>
      <c r="P44" s="104"/>
      <c r="Q44" s="109" t="s">
        <v>2430</v>
      </c>
    </row>
    <row r="45" spans="1:17" ht="17.399999999999999" x14ac:dyDescent="0.3">
      <c r="A45" s="85" t="str">
        <f>VLOOKUP(E45,'LISTADO ATM'!$A$2:$C$894,3,0)</f>
        <v>NORTE</v>
      </c>
      <c r="B45" s="104">
        <v>335763924</v>
      </c>
      <c r="C45" s="105">
        <v>44210.604166666664</v>
      </c>
      <c r="D45" s="104" t="s">
        <v>2190</v>
      </c>
      <c r="E45" s="100">
        <v>172</v>
      </c>
      <c r="F45" s="85" t="str">
        <f>VLOOKUP(E45,VIP!$A$2:$O11328,2,0)</f>
        <v>DRBR172</v>
      </c>
      <c r="G45" s="99" t="str">
        <f>VLOOKUP(E45,'LISTADO ATM'!$A$2:$B$893,2,0)</f>
        <v xml:space="preserve">ATM UNP Guaucí </v>
      </c>
      <c r="H45" s="99" t="str">
        <f>VLOOKUP(E45,VIP!$A$2:$O16249,7,FALSE)</f>
        <v>Si</v>
      </c>
      <c r="I45" s="99" t="str">
        <f>VLOOKUP(E45,VIP!$A$2:$O8214,8,FALSE)</f>
        <v>Si</v>
      </c>
      <c r="J45" s="99" t="str">
        <f>VLOOKUP(E45,VIP!$A$2:$O8164,8,FALSE)</f>
        <v>Si</v>
      </c>
      <c r="K45" s="99" t="str">
        <f>VLOOKUP(E45,VIP!$A$2:$O11738,6,0)</f>
        <v>NO</v>
      </c>
      <c r="L45" s="110" t="s">
        <v>2228</v>
      </c>
      <c r="M45" s="109" t="s">
        <v>2473</v>
      </c>
      <c r="N45" s="106" t="s">
        <v>2481</v>
      </c>
      <c r="O45" s="104" t="s">
        <v>2504</v>
      </c>
      <c r="P45" s="104"/>
      <c r="Q45" s="109" t="s">
        <v>2228</v>
      </c>
    </row>
    <row r="46" spans="1:17" ht="17.399999999999999" x14ac:dyDescent="0.3">
      <c r="A46" s="85" t="str">
        <f>VLOOKUP(E46,'LISTADO ATM'!$A$2:$C$894,3,0)</f>
        <v>ESTE</v>
      </c>
      <c r="B46" s="117">
        <v>335764021</v>
      </c>
      <c r="C46" s="105">
        <v>44210.63821759259</v>
      </c>
      <c r="D46" s="104" t="s">
        <v>2497</v>
      </c>
      <c r="E46" s="100">
        <v>211</v>
      </c>
      <c r="F46" s="85" t="str">
        <f>VLOOKUP(E46,VIP!$A$2:$O11334,2,0)</f>
        <v>DRBR211</v>
      </c>
      <c r="G46" s="99" t="str">
        <f>VLOOKUP(E46,'LISTADO ATM'!$A$2:$B$893,2,0)</f>
        <v xml:space="preserve">ATM Oficina La Romana I </v>
      </c>
      <c r="H46" s="99" t="str">
        <f>VLOOKUP(E46,VIP!$A$2:$O16255,7,FALSE)</f>
        <v>Si</v>
      </c>
      <c r="I46" s="99" t="str">
        <f>VLOOKUP(E46,VIP!$A$2:$O8220,8,FALSE)</f>
        <v>Si</v>
      </c>
      <c r="J46" s="99" t="str">
        <f>VLOOKUP(E46,VIP!$A$2:$O8170,8,FALSE)</f>
        <v>Si</v>
      </c>
      <c r="K46" s="99" t="str">
        <f>VLOOKUP(E46,VIP!$A$2:$O11744,6,0)</f>
        <v>NO</v>
      </c>
      <c r="L46" s="110" t="s">
        <v>2430</v>
      </c>
      <c r="M46" s="109" t="s">
        <v>2473</v>
      </c>
      <c r="N46" s="106" t="s">
        <v>2481</v>
      </c>
      <c r="O46" s="104" t="s">
        <v>2499</v>
      </c>
      <c r="P46" s="104"/>
      <c r="Q46" s="109" t="s">
        <v>2430</v>
      </c>
    </row>
    <row r="47" spans="1:17" ht="17.399999999999999" x14ac:dyDescent="0.3">
      <c r="A47" s="85" t="str">
        <f>VLOOKUP(E47,'LISTADO ATM'!$A$2:$C$894,3,0)</f>
        <v>ESTE</v>
      </c>
      <c r="B47" s="117">
        <v>335764037</v>
      </c>
      <c r="C47" s="105">
        <v>44210.646018518521</v>
      </c>
      <c r="D47" s="104" t="s">
        <v>2189</v>
      </c>
      <c r="E47" s="100">
        <v>631</v>
      </c>
      <c r="F47" s="85" t="str">
        <f>VLOOKUP(E47,VIP!$A$2:$O11333,2,0)</f>
        <v>DRBR417</v>
      </c>
      <c r="G47" s="99" t="str">
        <f>VLOOKUP(E47,'LISTADO ATM'!$A$2:$B$893,2,0)</f>
        <v xml:space="preserve">ATM ASOCODEQUI (San Pedro) </v>
      </c>
      <c r="H47" s="99" t="str">
        <f>VLOOKUP(E47,VIP!$A$2:$O16254,7,FALSE)</f>
        <v>Si</v>
      </c>
      <c r="I47" s="99" t="str">
        <f>VLOOKUP(E47,VIP!$A$2:$O8219,8,FALSE)</f>
        <v>Si</v>
      </c>
      <c r="J47" s="99" t="str">
        <f>VLOOKUP(E47,VIP!$A$2:$O8169,8,FALSE)</f>
        <v>Si</v>
      </c>
      <c r="K47" s="99" t="str">
        <f>VLOOKUP(E47,VIP!$A$2:$O11743,6,0)</f>
        <v>NO</v>
      </c>
      <c r="L47" s="110" t="s">
        <v>2228</v>
      </c>
      <c r="M47" s="109" t="s">
        <v>2473</v>
      </c>
      <c r="N47" s="106" t="s">
        <v>2481</v>
      </c>
      <c r="O47" s="104" t="s">
        <v>2484</v>
      </c>
      <c r="P47" s="104"/>
      <c r="Q47" s="109" t="s">
        <v>2228</v>
      </c>
    </row>
    <row r="48" spans="1:17" ht="17.399999999999999" x14ac:dyDescent="0.3">
      <c r="A48" s="85" t="str">
        <f>VLOOKUP(E48,'LISTADO ATM'!$A$2:$C$894,3,0)</f>
        <v>NORTE</v>
      </c>
      <c r="B48" s="117">
        <v>335764044</v>
      </c>
      <c r="C48" s="105">
        <v>44210.651331018518</v>
      </c>
      <c r="D48" s="104" t="s">
        <v>2190</v>
      </c>
      <c r="E48" s="100">
        <v>691</v>
      </c>
      <c r="F48" s="85" t="str">
        <f>VLOOKUP(E48,VIP!$A$2:$O11332,2,0)</f>
        <v>DRBR691</v>
      </c>
      <c r="G48" s="99" t="str">
        <f>VLOOKUP(E48,'LISTADO ATM'!$A$2:$B$893,2,0)</f>
        <v>ATM Eco Petroleo Manzanillo</v>
      </c>
      <c r="H48" s="99" t="str">
        <f>VLOOKUP(E48,VIP!$A$2:$O16253,7,FALSE)</f>
        <v>Si</v>
      </c>
      <c r="I48" s="99" t="str">
        <f>VLOOKUP(E48,VIP!$A$2:$O8218,8,FALSE)</f>
        <v>Si</v>
      </c>
      <c r="J48" s="99" t="str">
        <f>VLOOKUP(E48,VIP!$A$2:$O8168,8,FALSE)</f>
        <v>Si</v>
      </c>
      <c r="K48" s="99" t="str">
        <f>VLOOKUP(E48,VIP!$A$2:$O11742,6,0)</f>
        <v>NO</v>
      </c>
      <c r="L48" s="110" t="s">
        <v>2463</v>
      </c>
      <c r="M48" s="109" t="s">
        <v>2473</v>
      </c>
      <c r="N48" s="106" t="s">
        <v>2481</v>
      </c>
      <c r="O48" s="104" t="s">
        <v>2482</v>
      </c>
      <c r="P48" s="104"/>
      <c r="Q48" s="109" t="s">
        <v>2463</v>
      </c>
    </row>
    <row r="49" spans="1:17" ht="17.399999999999999" x14ac:dyDescent="0.3">
      <c r="A49" s="85" t="str">
        <f>VLOOKUP(E49,'LISTADO ATM'!$A$2:$C$894,3,0)</f>
        <v>NORTE</v>
      </c>
      <c r="B49" s="117">
        <v>335764069</v>
      </c>
      <c r="C49" s="105">
        <v>44210.661909722221</v>
      </c>
      <c r="D49" s="104" t="s">
        <v>2190</v>
      </c>
      <c r="E49" s="100">
        <v>775</v>
      </c>
      <c r="F49" s="85" t="str">
        <f>VLOOKUP(E49,VIP!$A$2:$O11340,2,0)</f>
        <v>DRBR450</v>
      </c>
      <c r="G49" s="99" t="str">
        <f>VLOOKUP(E49,'LISTADO ATM'!$A$2:$B$893,2,0)</f>
        <v xml:space="preserve">ATM S/M Lilo (Montecristi) </v>
      </c>
      <c r="H49" s="99" t="str">
        <f>VLOOKUP(E49,VIP!$A$2:$O16261,7,FALSE)</f>
        <v>Si</v>
      </c>
      <c r="I49" s="99" t="str">
        <f>VLOOKUP(E49,VIP!$A$2:$O8226,8,FALSE)</f>
        <v>Si</v>
      </c>
      <c r="J49" s="99" t="str">
        <f>VLOOKUP(E49,VIP!$A$2:$O8176,8,FALSE)</f>
        <v>Si</v>
      </c>
      <c r="K49" s="99" t="str">
        <f>VLOOKUP(E49,VIP!$A$2:$O11750,6,0)</f>
        <v>NO</v>
      </c>
      <c r="L49" s="110" t="s">
        <v>2503</v>
      </c>
      <c r="M49" s="109" t="s">
        <v>2473</v>
      </c>
      <c r="N49" s="106" t="s">
        <v>2481</v>
      </c>
      <c r="O49" s="104" t="s">
        <v>2493</v>
      </c>
      <c r="P49" s="104"/>
      <c r="Q49" s="109" t="s">
        <v>2503</v>
      </c>
    </row>
    <row r="50" spans="1:17" ht="17.399999999999999" x14ac:dyDescent="0.3">
      <c r="A50" s="85" t="str">
        <f>VLOOKUP(E50,'LISTADO ATM'!$A$2:$C$894,3,0)</f>
        <v>NORTE</v>
      </c>
      <c r="B50" s="117">
        <v>335764101</v>
      </c>
      <c r="C50" s="105">
        <v>44210.675034722219</v>
      </c>
      <c r="D50" s="104" t="s">
        <v>2497</v>
      </c>
      <c r="E50" s="100">
        <v>119</v>
      </c>
      <c r="F50" s="85" t="str">
        <f>VLOOKUP(E50,VIP!$A$2:$O11339,2,0)</f>
        <v>DRBR119</v>
      </c>
      <c r="G50" s="99" t="str">
        <f>VLOOKUP(E50,'LISTADO ATM'!$A$2:$B$893,2,0)</f>
        <v>ATM Oficina La Barranquita</v>
      </c>
      <c r="H50" s="99" t="str">
        <f>VLOOKUP(E50,VIP!$A$2:$O16260,7,FALSE)</f>
        <v>N/A</v>
      </c>
      <c r="I50" s="99" t="str">
        <f>VLOOKUP(E50,VIP!$A$2:$O8225,8,FALSE)</f>
        <v>N/A</v>
      </c>
      <c r="J50" s="99" t="str">
        <f>VLOOKUP(E50,VIP!$A$2:$O8175,8,FALSE)</f>
        <v>N/A</v>
      </c>
      <c r="K50" s="99" t="str">
        <f>VLOOKUP(E50,VIP!$A$2:$O11749,6,0)</f>
        <v>N/A</v>
      </c>
      <c r="L50" s="110" t="s">
        <v>2430</v>
      </c>
      <c r="M50" s="109" t="s">
        <v>2473</v>
      </c>
      <c r="N50" s="106" t="s">
        <v>2481</v>
      </c>
      <c r="O50" s="104" t="s">
        <v>2499</v>
      </c>
      <c r="P50" s="104"/>
      <c r="Q50" s="109" t="s">
        <v>2430</v>
      </c>
    </row>
    <row r="51" spans="1:17" ht="17.399999999999999" x14ac:dyDescent="0.3">
      <c r="A51" s="85" t="str">
        <f>VLOOKUP(E51,'LISTADO ATM'!$A$2:$C$894,3,0)</f>
        <v>DISTRITO NACIONAL</v>
      </c>
      <c r="B51" s="117">
        <v>335764106</v>
      </c>
      <c r="C51" s="105">
        <v>44210.677048611113</v>
      </c>
      <c r="D51" s="104" t="s">
        <v>2477</v>
      </c>
      <c r="E51" s="100">
        <v>194</v>
      </c>
      <c r="F51" s="85" t="str">
        <f>VLOOKUP(E51,VIP!$A$2:$O11338,2,0)</f>
        <v>DRBR194</v>
      </c>
      <c r="G51" s="99" t="str">
        <f>VLOOKUP(E51,'LISTADO ATM'!$A$2:$B$893,2,0)</f>
        <v xml:space="preserve">ATM UNP Pantoja </v>
      </c>
      <c r="H51" s="99" t="str">
        <f>VLOOKUP(E51,VIP!$A$2:$O16259,7,FALSE)</f>
        <v>Si</v>
      </c>
      <c r="I51" s="99" t="str">
        <f>VLOOKUP(E51,VIP!$A$2:$O8224,8,FALSE)</f>
        <v>No</v>
      </c>
      <c r="J51" s="99" t="str">
        <f>VLOOKUP(E51,VIP!$A$2:$O8174,8,FALSE)</f>
        <v>No</v>
      </c>
      <c r="K51" s="99" t="str">
        <f>VLOOKUP(E51,VIP!$A$2:$O11748,6,0)</f>
        <v>NO</v>
      </c>
      <c r="L51" s="110" t="s">
        <v>2430</v>
      </c>
      <c r="M51" s="109" t="s">
        <v>2473</v>
      </c>
      <c r="N51" s="106" t="s">
        <v>2481</v>
      </c>
      <c r="O51" s="104" t="s">
        <v>2483</v>
      </c>
      <c r="P51" s="104"/>
      <c r="Q51" s="109" t="s">
        <v>2430</v>
      </c>
    </row>
    <row r="52" spans="1:17" ht="17.399999999999999" x14ac:dyDescent="0.3">
      <c r="A52" s="85" t="str">
        <f>VLOOKUP(E52,'LISTADO ATM'!$A$2:$C$894,3,0)</f>
        <v>ESTE</v>
      </c>
      <c r="B52" s="117">
        <v>335764118</v>
      </c>
      <c r="C52" s="105">
        <v>44210.681238425925</v>
      </c>
      <c r="D52" s="104" t="s">
        <v>2497</v>
      </c>
      <c r="E52" s="100">
        <v>117</v>
      </c>
      <c r="F52" s="85" t="str">
        <f>VLOOKUP(E52,VIP!$A$2:$O11337,2,0)</f>
        <v>DRBR117</v>
      </c>
      <c r="G52" s="99" t="str">
        <f>VLOOKUP(E52,'LISTADO ATM'!$A$2:$B$893,2,0)</f>
        <v xml:space="preserve">ATM Oficina El Seybo </v>
      </c>
      <c r="H52" s="99" t="str">
        <f>VLOOKUP(E52,VIP!$A$2:$O16258,7,FALSE)</f>
        <v>Si</v>
      </c>
      <c r="I52" s="99" t="str">
        <f>VLOOKUP(E52,VIP!$A$2:$O8223,8,FALSE)</f>
        <v>Si</v>
      </c>
      <c r="J52" s="99" t="str">
        <f>VLOOKUP(E52,VIP!$A$2:$O8173,8,FALSE)</f>
        <v>Si</v>
      </c>
      <c r="K52" s="99" t="str">
        <f>VLOOKUP(E52,VIP!$A$2:$O11747,6,0)</f>
        <v>SI</v>
      </c>
      <c r="L52" s="110" t="s">
        <v>2506</v>
      </c>
      <c r="M52" s="109" t="s">
        <v>2473</v>
      </c>
      <c r="N52" s="106" t="s">
        <v>2481</v>
      </c>
      <c r="O52" s="104" t="s">
        <v>2499</v>
      </c>
      <c r="P52" s="104"/>
      <c r="Q52" s="109" t="s">
        <v>2506</v>
      </c>
    </row>
    <row r="53" spans="1:17" ht="17.399999999999999" x14ac:dyDescent="0.3">
      <c r="A53" s="85" t="str">
        <f>VLOOKUP(E53,'LISTADO ATM'!$A$2:$C$894,3,0)</f>
        <v>DISTRITO NACIONAL</v>
      </c>
      <c r="B53" s="117">
        <v>335764121</v>
      </c>
      <c r="C53" s="105">
        <v>44210.682638888888</v>
      </c>
      <c r="D53" s="104" t="s">
        <v>2477</v>
      </c>
      <c r="E53" s="100">
        <v>410</v>
      </c>
      <c r="F53" s="85" t="str">
        <f>VLOOKUP(E53,VIP!$A$2:$O11336,2,0)</f>
        <v>DRBR410</v>
      </c>
      <c r="G53" s="99" t="str">
        <f>VLOOKUP(E53,'LISTADO ATM'!$A$2:$B$893,2,0)</f>
        <v xml:space="preserve">ATM Oficina Las Palmas de Herrera II </v>
      </c>
      <c r="H53" s="99" t="str">
        <f>VLOOKUP(E53,VIP!$A$2:$O16257,7,FALSE)</f>
        <v>Si</v>
      </c>
      <c r="I53" s="99" t="str">
        <f>VLOOKUP(E53,VIP!$A$2:$O8222,8,FALSE)</f>
        <v>Si</v>
      </c>
      <c r="J53" s="99" t="str">
        <f>VLOOKUP(E53,VIP!$A$2:$O8172,8,FALSE)</f>
        <v>Si</v>
      </c>
      <c r="K53" s="99" t="str">
        <f>VLOOKUP(E53,VIP!$A$2:$O11746,6,0)</f>
        <v>NO</v>
      </c>
      <c r="L53" s="110" t="s">
        <v>2507</v>
      </c>
      <c r="M53" s="109" t="s">
        <v>2473</v>
      </c>
      <c r="N53" s="106" t="s">
        <v>2481</v>
      </c>
      <c r="O53" s="104" t="s">
        <v>2483</v>
      </c>
      <c r="P53" s="104"/>
      <c r="Q53" s="109" t="s">
        <v>2507</v>
      </c>
    </row>
    <row r="54" spans="1:17" ht="17.399999999999999" x14ac:dyDescent="0.3">
      <c r="A54" s="85" t="str">
        <f>VLOOKUP(E54,'LISTADO ATM'!$A$2:$C$894,3,0)</f>
        <v>ESTE</v>
      </c>
      <c r="B54" s="117">
        <v>335764122</v>
      </c>
      <c r="C54" s="105">
        <v>44210.682673611111</v>
      </c>
      <c r="D54" s="104" t="s">
        <v>2477</v>
      </c>
      <c r="E54" s="100">
        <v>912</v>
      </c>
      <c r="F54" s="85" t="str">
        <f>VLOOKUP(E54,VIP!$A$2:$O11335,2,0)</f>
        <v>DRBR973</v>
      </c>
      <c r="G54" s="99" t="str">
        <f>VLOOKUP(E54,'LISTADO ATM'!$A$2:$B$893,2,0)</f>
        <v xml:space="preserve">ATM Oficina San Pedro II </v>
      </c>
      <c r="H54" s="99" t="str">
        <f>VLOOKUP(E54,VIP!$A$2:$O16256,7,FALSE)</f>
        <v>Si</v>
      </c>
      <c r="I54" s="99" t="str">
        <f>VLOOKUP(E54,VIP!$A$2:$O8221,8,FALSE)</f>
        <v>Si</v>
      </c>
      <c r="J54" s="99" t="str">
        <f>VLOOKUP(E54,VIP!$A$2:$O8171,8,FALSE)</f>
        <v>Si</v>
      </c>
      <c r="K54" s="99" t="str">
        <f>VLOOKUP(E54,VIP!$A$2:$O11745,6,0)</f>
        <v>SI</v>
      </c>
      <c r="L54" s="110" t="s">
        <v>2430</v>
      </c>
      <c r="M54" s="109" t="s">
        <v>2473</v>
      </c>
      <c r="N54" s="106" t="s">
        <v>2481</v>
      </c>
      <c r="O54" s="104" t="s">
        <v>2483</v>
      </c>
      <c r="P54" s="104"/>
      <c r="Q54" s="109" t="s">
        <v>2430</v>
      </c>
    </row>
    <row r="55" spans="1:17" ht="17.399999999999999" x14ac:dyDescent="0.3">
      <c r="A55" s="85" t="str">
        <f>VLOOKUP(E55,'LISTADO ATM'!$A$2:$C$894,3,0)</f>
        <v>DISTRITO NACIONAL</v>
      </c>
      <c r="B55" s="117">
        <v>335764127</v>
      </c>
      <c r="C55" s="105">
        <v>44210.686319444445</v>
      </c>
      <c r="D55" s="104" t="s">
        <v>2497</v>
      </c>
      <c r="E55" s="100">
        <v>734</v>
      </c>
      <c r="F55" s="85" t="str">
        <f>VLOOKUP(E55,VIP!$A$2:$O11334,2,0)</f>
        <v>DRBR178</v>
      </c>
      <c r="G55" s="99" t="str">
        <f>VLOOKUP(E55,'LISTADO ATM'!$A$2:$B$893,2,0)</f>
        <v xml:space="preserve">ATM Oficina Independencia I </v>
      </c>
      <c r="H55" s="99" t="str">
        <f>VLOOKUP(E55,VIP!$A$2:$O16255,7,FALSE)</f>
        <v>Si</v>
      </c>
      <c r="I55" s="99" t="str">
        <f>VLOOKUP(E55,VIP!$A$2:$O8220,8,FALSE)</f>
        <v>Si</v>
      </c>
      <c r="J55" s="99" t="str">
        <f>VLOOKUP(E55,VIP!$A$2:$O8170,8,FALSE)</f>
        <v>Si</v>
      </c>
      <c r="K55" s="99" t="str">
        <f>VLOOKUP(E55,VIP!$A$2:$O11744,6,0)</f>
        <v>SI</v>
      </c>
      <c r="L55" s="110" t="s">
        <v>2466</v>
      </c>
      <c r="M55" s="109" t="s">
        <v>2473</v>
      </c>
      <c r="N55" s="106" t="s">
        <v>2481</v>
      </c>
      <c r="O55" s="104" t="s">
        <v>2499</v>
      </c>
      <c r="P55" s="104"/>
      <c r="Q55" s="109" t="s">
        <v>2466</v>
      </c>
    </row>
    <row r="56" spans="1:17" ht="17.399999999999999" x14ac:dyDescent="0.3">
      <c r="A56" s="85" t="str">
        <f>VLOOKUP(E56,'LISTADO ATM'!$A$2:$C$894,3,0)</f>
        <v>SUR</v>
      </c>
      <c r="B56" s="117">
        <v>335764162</v>
      </c>
      <c r="C56" s="105">
        <v>44210.705266203702</v>
      </c>
      <c r="D56" s="104" t="s">
        <v>2497</v>
      </c>
      <c r="E56" s="100">
        <v>5</v>
      </c>
      <c r="F56" s="85" t="str">
        <f>VLOOKUP(E56,VIP!$A$2:$O11333,2,0)</f>
        <v>DRBR005</v>
      </c>
      <c r="G56" s="99" t="str">
        <f>VLOOKUP(E56,'LISTADO ATM'!$A$2:$B$893,2,0)</f>
        <v>ATM Oficina Autoservicio Villa Ofelia (San Juan)</v>
      </c>
      <c r="H56" s="99" t="str">
        <f>VLOOKUP(E56,VIP!$A$2:$O16254,7,FALSE)</f>
        <v>Si</v>
      </c>
      <c r="I56" s="99" t="str">
        <f>VLOOKUP(E56,VIP!$A$2:$O8219,8,FALSE)</f>
        <v>Si</v>
      </c>
      <c r="J56" s="99" t="str">
        <f>VLOOKUP(E56,VIP!$A$2:$O8169,8,FALSE)</f>
        <v>Si</v>
      </c>
      <c r="K56" s="99" t="str">
        <f>VLOOKUP(E56,VIP!$A$2:$O11743,6,0)</f>
        <v>NO</v>
      </c>
      <c r="L56" s="110" t="s">
        <v>2506</v>
      </c>
      <c r="M56" s="109" t="s">
        <v>2473</v>
      </c>
      <c r="N56" s="106" t="s">
        <v>2481</v>
      </c>
      <c r="O56" s="104" t="s">
        <v>2499</v>
      </c>
      <c r="P56" s="104"/>
      <c r="Q56" s="109" t="s">
        <v>2506</v>
      </c>
    </row>
    <row r="57" spans="1:17" ht="17.399999999999999" x14ac:dyDescent="0.3">
      <c r="A57" s="85" t="str">
        <f>VLOOKUP(E57,'LISTADO ATM'!$A$2:$C$894,3,0)</f>
        <v>NORTE</v>
      </c>
      <c r="B57" s="117">
        <v>335764177</v>
      </c>
      <c r="C57" s="105">
        <v>44210.716365740744</v>
      </c>
      <c r="D57" s="104" t="s">
        <v>2190</v>
      </c>
      <c r="E57" s="100">
        <v>275</v>
      </c>
      <c r="F57" s="85" t="str">
        <f>VLOOKUP(E57,VIP!$A$2:$O11341,2,0)</f>
        <v>DRBR275</v>
      </c>
      <c r="G57" s="99" t="str">
        <f>VLOOKUP(E57,'LISTADO ATM'!$A$2:$B$893,2,0)</f>
        <v xml:space="preserve">ATM Autobanco Duarte Stgo. II </v>
      </c>
      <c r="H57" s="99" t="str">
        <f>VLOOKUP(E57,VIP!$A$2:$O16262,7,FALSE)</f>
        <v>Si</v>
      </c>
      <c r="I57" s="99" t="str">
        <f>VLOOKUP(E57,VIP!$A$2:$O8227,8,FALSE)</f>
        <v>Si</v>
      </c>
      <c r="J57" s="99" t="str">
        <f>VLOOKUP(E57,VIP!$A$2:$O8177,8,FALSE)</f>
        <v>Si</v>
      </c>
      <c r="K57" s="99" t="str">
        <f>VLOOKUP(E57,VIP!$A$2:$O11751,6,0)</f>
        <v>NO</v>
      </c>
      <c r="L57" s="110" t="s">
        <v>2228</v>
      </c>
      <c r="M57" s="109" t="s">
        <v>2473</v>
      </c>
      <c r="N57" s="106" t="s">
        <v>2481</v>
      </c>
      <c r="O57" s="104" t="s">
        <v>2482</v>
      </c>
      <c r="P57" s="104"/>
      <c r="Q57" s="109" t="s">
        <v>2228</v>
      </c>
    </row>
    <row r="58" spans="1:17" ht="17.399999999999999" x14ac:dyDescent="0.3">
      <c r="A58" s="85" t="str">
        <f>VLOOKUP(E58,'LISTADO ATM'!$A$2:$C$894,3,0)</f>
        <v>DISTRITO NACIONAL</v>
      </c>
      <c r="B58" s="117">
        <v>335764182</v>
      </c>
      <c r="C58" s="105">
        <v>44210.717743055553</v>
      </c>
      <c r="D58" s="104" t="s">
        <v>2189</v>
      </c>
      <c r="E58" s="100">
        <v>542</v>
      </c>
      <c r="F58" s="85" t="str">
        <f>VLOOKUP(E58,VIP!$A$2:$O11340,2,0)</f>
        <v>DRBR542</v>
      </c>
      <c r="G58" s="99" t="str">
        <f>VLOOKUP(E58,'LISTADO ATM'!$A$2:$B$893,2,0)</f>
        <v>ATM S/M la Cadena Carretera Mella</v>
      </c>
      <c r="H58" s="99" t="str">
        <f>VLOOKUP(E58,VIP!$A$2:$O16261,7,FALSE)</f>
        <v>NO</v>
      </c>
      <c r="I58" s="99" t="str">
        <f>VLOOKUP(E58,VIP!$A$2:$O8226,8,FALSE)</f>
        <v>SI</v>
      </c>
      <c r="J58" s="99" t="str">
        <f>VLOOKUP(E58,VIP!$A$2:$O8176,8,FALSE)</f>
        <v>SI</v>
      </c>
      <c r="K58" s="99" t="str">
        <f>VLOOKUP(E58,VIP!$A$2:$O11750,6,0)</f>
        <v>NO</v>
      </c>
      <c r="L58" s="110" t="s">
        <v>2228</v>
      </c>
      <c r="M58" s="109" t="s">
        <v>2473</v>
      </c>
      <c r="N58" s="106" t="s">
        <v>2481</v>
      </c>
      <c r="O58" s="104" t="s">
        <v>2484</v>
      </c>
      <c r="P58" s="104"/>
      <c r="Q58" s="109" t="s">
        <v>2228</v>
      </c>
    </row>
    <row r="59" spans="1:17" ht="17.399999999999999" x14ac:dyDescent="0.3">
      <c r="A59" s="85" t="str">
        <f>VLOOKUP(E59,'LISTADO ATM'!$A$2:$C$894,3,0)</f>
        <v>NORTE</v>
      </c>
      <c r="B59" s="117">
        <v>335764192</v>
      </c>
      <c r="C59" s="105">
        <v>44210.726620370369</v>
      </c>
      <c r="D59" s="104" t="s">
        <v>2501</v>
      </c>
      <c r="E59" s="100">
        <v>538</v>
      </c>
      <c r="F59" s="85" t="str">
        <f>VLOOKUP(E59,VIP!$A$2:$O11339,2,0)</f>
        <v>DRBR538</v>
      </c>
      <c r="G59" s="99" t="str">
        <f>VLOOKUP(E59,'LISTADO ATM'!$A$2:$B$893,2,0)</f>
        <v>ATM  Autoservicio San Fco. Macorís</v>
      </c>
      <c r="H59" s="99" t="str">
        <f>VLOOKUP(E59,VIP!$A$2:$O16260,7,FALSE)</f>
        <v>Si</v>
      </c>
      <c r="I59" s="99" t="str">
        <f>VLOOKUP(E59,VIP!$A$2:$O8225,8,FALSE)</f>
        <v>Si</v>
      </c>
      <c r="J59" s="99" t="str">
        <f>VLOOKUP(E59,VIP!$A$2:$O8175,8,FALSE)</f>
        <v>Si</v>
      </c>
      <c r="K59" s="99" t="str">
        <f>VLOOKUP(E59,VIP!$A$2:$O11749,6,0)</f>
        <v>NO</v>
      </c>
      <c r="L59" s="110" t="s">
        <v>2506</v>
      </c>
      <c r="M59" s="109" t="s">
        <v>2473</v>
      </c>
      <c r="N59" s="106" t="s">
        <v>2481</v>
      </c>
      <c r="O59" s="104" t="s">
        <v>2505</v>
      </c>
      <c r="P59" s="104"/>
      <c r="Q59" s="109" t="s">
        <v>2506</v>
      </c>
    </row>
    <row r="60" spans="1:17" ht="17.399999999999999" x14ac:dyDescent="0.3">
      <c r="A60" s="85" t="str">
        <f>VLOOKUP(E60,'LISTADO ATM'!$A$2:$C$894,3,0)</f>
        <v>NORTE</v>
      </c>
      <c r="B60" s="117">
        <v>335764193</v>
      </c>
      <c r="C60" s="105">
        <v>44210.727627314816</v>
      </c>
      <c r="D60" s="104" t="s">
        <v>2501</v>
      </c>
      <c r="E60" s="100">
        <v>645</v>
      </c>
      <c r="F60" s="85" t="str">
        <f>VLOOKUP(E60,VIP!$A$2:$O11338,2,0)</f>
        <v>DRBR329</v>
      </c>
      <c r="G60" s="99" t="str">
        <f>VLOOKUP(E60,'LISTADO ATM'!$A$2:$B$893,2,0)</f>
        <v xml:space="preserve">ATM UNP Cabrera </v>
      </c>
      <c r="H60" s="99" t="str">
        <f>VLOOKUP(E60,VIP!$A$2:$O16259,7,FALSE)</f>
        <v>Si</v>
      </c>
      <c r="I60" s="99" t="str">
        <f>VLOOKUP(E60,VIP!$A$2:$O8224,8,FALSE)</f>
        <v>Si</v>
      </c>
      <c r="J60" s="99" t="str">
        <f>VLOOKUP(E60,VIP!$A$2:$O8174,8,FALSE)</f>
        <v>Si</v>
      </c>
      <c r="K60" s="99" t="str">
        <f>VLOOKUP(E60,VIP!$A$2:$O11748,6,0)</f>
        <v>NO</v>
      </c>
      <c r="L60" s="110" t="s">
        <v>2506</v>
      </c>
      <c r="M60" s="109" t="s">
        <v>2473</v>
      </c>
      <c r="N60" s="106" t="s">
        <v>2481</v>
      </c>
      <c r="O60" s="104" t="s">
        <v>2505</v>
      </c>
      <c r="P60" s="104"/>
      <c r="Q60" s="109" t="s">
        <v>2506</v>
      </c>
    </row>
    <row r="61" spans="1:17" ht="17.399999999999999" x14ac:dyDescent="0.3">
      <c r="A61" s="85" t="str">
        <f>VLOOKUP(E61,'LISTADO ATM'!$A$2:$C$894,3,0)</f>
        <v>SUR</v>
      </c>
      <c r="B61" s="117">
        <v>335764195</v>
      </c>
      <c r="C61" s="105">
        <v>44210.73027777778</v>
      </c>
      <c r="D61" s="104" t="s">
        <v>2477</v>
      </c>
      <c r="E61" s="100">
        <v>880</v>
      </c>
      <c r="F61" s="85" t="str">
        <f>VLOOKUP(E61,VIP!$A$2:$O11337,2,0)</f>
        <v>DRBR880</v>
      </c>
      <c r="G61" s="99" t="str">
        <f>VLOOKUP(E61,'LISTADO ATM'!$A$2:$B$893,2,0)</f>
        <v xml:space="preserve">ATM Autoservicio Barahona II </v>
      </c>
      <c r="H61" s="99" t="str">
        <f>VLOOKUP(E61,VIP!$A$2:$O16258,7,FALSE)</f>
        <v>Si</v>
      </c>
      <c r="I61" s="99" t="str">
        <f>VLOOKUP(E61,VIP!$A$2:$O8223,8,FALSE)</f>
        <v>Si</v>
      </c>
      <c r="J61" s="99" t="str">
        <f>VLOOKUP(E61,VIP!$A$2:$O8173,8,FALSE)</f>
        <v>Si</v>
      </c>
      <c r="K61" s="99" t="str">
        <f>VLOOKUP(E61,VIP!$A$2:$O11747,6,0)</f>
        <v>SI</v>
      </c>
      <c r="L61" s="110" t="s">
        <v>2506</v>
      </c>
      <c r="M61" s="109" t="s">
        <v>2473</v>
      </c>
      <c r="N61" s="106" t="s">
        <v>2481</v>
      </c>
      <c r="O61" s="104" t="s">
        <v>2483</v>
      </c>
      <c r="P61" s="104"/>
      <c r="Q61" s="109" t="s">
        <v>2506</v>
      </c>
    </row>
    <row r="62" spans="1:17" ht="17.399999999999999" x14ac:dyDescent="0.3">
      <c r="A62" s="85" t="str">
        <f>VLOOKUP(E62,'LISTADO ATM'!$A$2:$C$894,3,0)</f>
        <v>NORTE</v>
      </c>
      <c r="B62" s="117">
        <v>335764197</v>
      </c>
      <c r="C62" s="105">
        <v>44210.736597222225</v>
      </c>
      <c r="D62" s="104" t="s">
        <v>2501</v>
      </c>
      <c r="E62" s="100">
        <v>431</v>
      </c>
      <c r="F62" s="85" t="str">
        <f>VLOOKUP(E62,VIP!$A$2:$O11336,2,0)</f>
        <v>DRBR583</v>
      </c>
      <c r="G62" s="99" t="str">
        <f>VLOOKUP(E62,'LISTADO ATM'!$A$2:$B$893,2,0)</f>
        <v xml:space="preserve">ATM Autoservicio Sol (Santiago) </v>
      </c>
      <c r="H62" s="99" t="str">
        <f>VLOOKUP(E62,VIP!$A$2:$O16257,7,FALSE)</f>
        <v>Si</v>
      </c>
      <c r="I62" s="99" t="str">
        <f>VLOOKUP(E62,VIP!$A$2:$O8222,8,FALSE)</f>
        <v>Si</v>
      </c>
      <c r="J62" s="99" t="str">
        <f>VLOOKUP(E62,VIP!$A$2:$O8172,8,FALSE)</f>
        <v>Si</v>
      </c>
      <c r="K62" s="99" t="str">
        <f>VLOOKUP(E62,VIP!$A$2:$O11746,6,0)</f>
        <v>SI</v>
      </c>
      <c r="L62" s="110" t="s">
        <v>2506</v>
      </c>
      <c r="M62" s="109" t="s">
        <v>2473</v>
      </c>
      <c r="N62" s="106" t="s">
        <v>2481</v>
      </c>
      <c r="O62" s="104" t="s">
        <v>2505</v>
      </c>
      <c r="P62" s="104"/>
      <c r="Q62" s="109" t="s">
        <v>2506</v>
      </c>
    </row>
    <row r="63" spans="1:17" ht="17.399999999999999" x14ac:dyDescent="0.3">
      <c r="A63" s="85" t="str">
        <f>VLOOKUP(E63,'LISTADO ATM'!$A$2:$C$894,3,0)</f>
        <v>DISTRITO NACIONAL</v>
      </c>
      <c r="B63" s="117">
        <v>335764205</v>
      </c>
      <c r="C63" s="105">
        <v>44210.747870370367</v>
      </c>
      <c r="D63" s="104" t="s">
        <v>2189</v>
      </c>
      <c r="E63" s="100">
        <v>839</v>
      </c>
      <c r="F63" s="85" t="str">
        <f>VLOOKUP(E63,VIP!$A$2:$O11335,2,0)</f>
        <v>DRBR839</v>
      </c>
      <c r="G63" s="99" t="str">
        <f>VLOOKUP(E63,'LISTADO ATM'!$A$2:$B$893,2,0)</f>
        <v xml:space="preserve">ATM INAPA </v>
      </c>
      <c r="H63" s="99" t="str">
        <f>VLOOKUP(E63,VIP!$A$2:$O16256,7,FALSE)</f>
        <v>Si</v>
      </c>
      <c r="I63" s="99" t="str">
        <f>VLOOKUP(E63,VIP!$A$2:$O8221,8,FALSE)</f>
        <v>Si</v>
      </c>
      <c r="J63" s="99" t="str">
        <f>VLOOKUP(E63,VIP!$A$2:$O8171,8,FALSE)</f>
        <v>Si</v>
      </c>
      <c r="K63" s="99" t="str">
        <f>VLOOKUP(E63,VIP!$A$2:$O11745,6,0)</f>
        <v>NO</v>
      </c>
      <c r="L63" s="110" t="s">
        <v>2254</v>
      </c>
      <c r="M63" s="109" t="s">
        <v>2473</v>
      </c>
      <c r="N63" s="106" t="s">
        <v>2481</v>
      </c>
      <c r="O63" s="104" t="s">
        <v>2484</v>
      </c>
      <c r="P63" s="104"/>
      <c r="Q63" s="109" t="s">
        <v>2254</v>
      </c>
    </row>
    <row r="64" spans="1:17" ht="17.399999999999999" x14ac:dyDescent="0.3">
      <c r="A64" s="85" t="str">
        <f>VLOOKUP(E64,'LISTADO ATM'!$A$2:$C$894,3,0)</f>
        <v>DISTRITO NACIONAL</v>
      </c>
      <c r="B64" s="117">
        <v>335764209</v>
      </c>
      <c r="C64" s="105">
        <v>44210.752708333333</v>
      </c>
      <c r="D64" s="104" t="s">
        <v>2497</v>
      </c>
      <c r="E64" s="100">
        <v>735</v>
      </c>
      <c r="F64" s="85" t="str">
        <f>VLOOKUP(E64,VIP!$A$2:$O11334,2,0)</f>
        <v>DRBR179</v>
      </c>
      <c r="G64" s="99" t="str">
        <f>VLOOKUP(E64,'LISTADO ATM'!$A$2:$B$893,2,0)</f>
        <v xml:space="preserve">ATM Oficina Independencia II  </v>
      </c>
      <c r="H64" s="99" t="str">
        <f>VLOOKUP(E64,VIP!$A$2:$O16255,7,FALSE)</f>
        <v>Si</v>
      </c>
      <c r="I64" s="99" t="str">
        <f>VLOOKUP(E64,VIP!$A$2:$O8220,8,FALSE)</f>
        <v>Si</v>
      </c>
      <c r="J64" s="99" t="str">
        <f>VLOOKUP(E64,VIP!$A$2:$O8170,8,FALSE)</f>
        <v>Si</v>
      </c>
      <c r="K64" s="99" t="str">
        <f>VLOOKUP(E64,VIP!$A$2:$O11744,6,0)</f>
        <v>NO</v>
      </c>
      <c r="L64" s="110" t="s">
        <v>2430</v>
      </c>
      <c r="M64" s="109" t="s">
        <v>2473</v>
      </c>
      <c r="N64" s="106" t="s">
        <v>2481</v>
      </c>
      <c r="O64" s="104" t="s">
        <v>2499</v>
      </c>
      <c r="P64" s="104"/>
      <c r="Q64" s="109" t="s">
        <v>2430</v>
      </c>
    </row>
    <row r="65" spans="1:17" ht="17.399999999999999" x14ac:dyDescent="0.3">
      <c r="A65" s="85" t="str">
        <f>VLOOKUP(E65,'LISTADO ATM'!$A$2:$C$894,3,0)</f>
        <v>DISTRITO NACIONAL</v>
      </c>
      <c r="B65" s="117">
        <v>335764220</v>
      </c>
      <c r="C65" s="105">
        <v>44210.772777777776</v>
      </c>
      <c r="D65" s="104" t="s">
        <v>2189</v>
      </c>
      <c r="E65" s="100">
        <v>461</v>
      </c>
      <c r="F65" s="85" t="str">
        <f>VLOOKUP(E65,VIP!$A$2:$O11343,2,0)</f>
        <v>DRBR461</v>
      </c>
      <c r="G65" s="99" t="str">
        <f>VLOOKUP(E65,'LISTADO ATM'!$A$2:$B$893,2,0)</f>
        <v xml:space="preserve">ATM Autobanco Sarasota I </v>
      </c>
      <c r="H65" s="99" t="str">
        <f>VLOOKUP(E65,VIP!$A$2:$O16264,7,FALSE)</f>
        <v>Si</v>
      </c>
      <c r="I65" s="99" t="str">
        <f>VLOOKUP(E65,VIP!$A$2:$O8229,8,FALSE)</f>
        <v>Si</v>
      </c>
      <c r="J65" s="99" t="str">
        <f>VLOOKUP(E65,VIP!$A$2:$O8179,8,FALSE)</f>
        <v>Si</v>
      </c>
      <c r="K65" s="99" t="str">
        <f>VLOOKUP(E65,VIP!$A$2:$O11753,6,0)</f>
        <v>SI</v>
      </c>
      <c r="L65" s="110" t="s">
        <v>2254</v>
      </c>
      <c r="M65" s="109" t="s">
        <v>2473</v>
      </c>
      <c r="N65" s="106" t="s">
        <v>2481</v>
      </c>
      <c r="O65" s="104" t="s">
        <v>2484</v>
      </c>
      <c r="P65" s="104"/>
      <c r="Q65" s="109" t="s">
        <v>2254</v>
      </c>
    </row>
    <row r="66" spans="1:17" ht="17.399999999999999" x14ac:dyDescent="0.3">
      <c r="A66" s="85" t="str">
        <f>VLOOKUP(E66,'LISTADO ATM'!$A$2:$C$894,3,0)</f>
        <v>DISTRITO NACIONAL</v>
      </c>
      <c r="B66" s="117">
        <v>335764221</v>
      </c>
      <c r="C66" s="105">
        <v>44210.773287037038</v>
      </c>
      <c r="D66" s="104" t="s">
        <v>2189</v>
      </c>
      <c r="E66" s="100">
        <v>183</v>
      </c>
      <c r="F66" s="85" t="str">
        <f>VLOOKUP(E66,VIP!$A$2:$O11342,2,0)</f>
        <v>DRBR183</v>
      </c>
      <c r="G66" s="99" t="str">
        <f>VLOOKUP(E66,'LISTADO ATM'!$A$2:$B$893,2,0)</f>
        <v>ATM Estación Nativa Km. 22 Aut. Duarte.</v>
      </c>
      <c r="H66" s="99" t="str">
        <f>VLOOKUP(E66,VIP!$A$2:$O16263,7,FALSE)</f>
        <v>N/A</v>
      </c>
      <c r="I66" s="99" t="str">
        <f>VLOOKUP(E66,VIP!$A$2:$O8228,8,FALSE)</f>
        <v>N/A</v>
      </c>
      <c r="J66" s="99" t="str">
        <f>VLOOKUP(E66,VIP!$A$2:$O8178,8,FALSE)</f>
        <v>N/A</v>
      </c>
      <c r="K66" s="99" t="str">
        <f>VLOOKUP(E66,VIP!$A$2:$O11752,6,0)</f>
        <v>N/A</v>
      </c>
      <c r="L66" s="110" t="s">
        <v>2463</v>
      </c>
      <c r="M66" s="109" t="s">
        <v>2473</v>
      </c>
      <c r="N66" s="106" t="s">
        <v>2481</v>
      </c>
      <c r="O66" s="104" t="s">
        <v>2484</v>
      </c>
      <c r="P66" s="104"/>
      <c r="Q66" s="109" t="s">
        <v>2463</v>
      </c>
    </row>
    <row r="67" spans="1:17" ht="17.399999999999999" x14ac:dyDescent="0.3">
      <c r="A67" s="85" t="str">
        <f>VLOOKUP(E67,'LISTADO ATM'!$A$2:$C$894,3,0)</f>
        <v>DISTRITO NACIONAL</v>
      </c>
      <c r="B67" s="117">
        <v>335764222</v>
      </c>
      <c r="C67" s="105">
        <v>44210.774606481478</v>
      </c>
      <c r="D67" s="104" t="s">
        <v>2189</v>
      </c>
      <c r="E67" s="100">
        <v>85</v>
      </c>
      <c r="F67" s="85" t="str">
        <f>VLOOKUP(E67,VIP!$A$2:$O11341,2,0)</f>
        <v>DRBR085</v>
      </c>
      <c r="G67" s="99" t="str">
        <f>VLOOKUP(E67,'LISTADO ATM'!$A$2:$B$893,2,0)</f>
        <v xml:space="preserve">ATM Oficina San Isidro (Fuerza Aérea) </v>
      </c>
      <c r="H67" s="99" t="str">
        <f>VLOOKUP(E67,VIP!$A$2:$O16262,7,FALSE)</f>
        <v>Si</v>
      </c>
      <c r="I67" s="99" t="str">
        <f>VLOOKUP(E67,VIP!$A$2:$O8227,8,FALSE)</f>
        <v>Si</v>
      </c>
      <c r="J67" s="99" t="str">
        <f>VLOOKUP(E67,VIP!$A$2:$O8177,8,FALSE)</f>
        <v>Si</v>
      </c>
      <c r="K67" s="99" t="str">
        <f>VLOOKUP(E67,VIP!$A$2:$O11751,6,0)</f>
        <v>NO</v>
      </c>
      <c r="L67" s="110" t="s">
        <v>2463</v>
      </c>
      <c r="M67" s="109" t="s">
        <v>2473</v>
      </c>
      <c r="N67" s="106" t="s">
        <v>2481</v>
      </c>
      <c r="O67" s="104" t="s">
        <v>2484</v>
      </c>
      <c r="P67" s="104"/>
      <c r="Q67" s="109" t="s">
        <v>2463</v>
      </c>
    </row>
    <row r="68" spans="1:17" ht="17.399999999999999" x14ac:dyDescent="0.3">
      <c r="A68" s="85" t="str">
        <f>VLOOKUP(E68,'LISTADO ATM'!$A$2:$C$894,3,0)</f>
        <v>NORTE</v>
      </c>
      <c r="B68" s="117">
        <v>335764223</v>
      </c>
      <c r="C68" s="105">
        <v>44210.774907407409</v>
      </c>
      <c r="D68" s="104" t="s">
        <v>2190</v>
      </c>
      <c r="E68" s="100">
        <v>854</v>
      </c>
      <c r="F68" s="85" t="str">
        <f>VLOOKUP(E68,VIP!$A$2:$O11340,2,0)</f>
        <v>DRBR854</v>
      </c>
      <c r="G68" s="99" t="str">
        <f>VLOOKUP(E68,'LISTADO ATM'!$A$2:$B$893,2,0)</f>
        <v xml:space="preserve">ATM Centro Comercial Blanco Batista </v>
      </c>
      <c r="H68" s="99" t="str">
        <f>VLOOKUP(E68,VIP!$A$2:$O16261,7,FALSE)</f>
        <v>Si</v>
      </c>
      <c r="I68" s="99" t="str">
        <f>VLOOKUP(E68,VIP!$A$2:$O8226,8,FALSE)</f>
        <v>Si</v>
      </c>
      <c r="J68" s="99" t="str">
        <f>VLOOKUP(E68,VIP!$A$2:$O8176,8,FALSE)</f>
        <v>Si</v>
      </c>
      <c r="K68" s="99" t="str">
        <f>VLOOKUP(E68,VIP!$A$2:$O11750,6,0)</f>
        <v>NO</v>
      </c>
      <c r="L68" s="110" t="s">
        <v>2228</v>
      </c>
      <c r="M68" s="109" t="s">
        <v>2473</v>
      </c>
      <c r="N68" s="106" t="s">
        <v>2481</v>
      </c>
      <c r="O68" s="104" t="s">
        <v>2482</v>
      </c>
      <c r="P68" s="104"/>
      <c r="Q68" s="109" t="s">
        <v>2228</v>
      </c>
    </row>
    <row r="69" spans="1:17" ht="17.399999999999999" x14ac:dyDescent="0.3">
      <c r="A69" s="85" t="str">
        <f>VLOOKUP(E69,'LISTADO ATM'!$A$2:$C$894,3,0)</f>
        <v>SUR</v>
      </c>
      <c r="B69" s="117">
        <v>335764226</v>
      </c>
      <c r="C69" s="105">
        <v>44210.778275462966</v>
      </c>
      <c r="D69" s="104" t="s">
        <v>2189</v>
      </c>
      <c r="E69" s="100">
        <v>885</v>
      </c>
      <c r="F69" s="85" t="str">
        <f>VLOOKUP(E69,VIP!$A$2:$O11339,2,0)</f>
        <v>DRBR885</v>
      </c>
      <c r="G69" s="99" t="str">
        <f>VLOOKUP(E69,'LISTADO ATM'!$A$2:$B$893,2,0)</f>
        <v xml:space="preserve">ATM UNP Rancho Arriba </v>
      </c>
      <c r="H69" s="99" t="str">
        <f>VLOOKUP(E69,VIP!$A$2:$O16260,7,FALSE)</f>
        <v>Si</v>
      </c>
      <c r="I69" s="99" t="str">
        <f>VLOOKUP(E69,VIP!$A$2:$O8225,8,FALSE)</f>
        <v>Si</v>
      </c>
      <c r="J69" s="99" t="str">
        <f>VLOOKUP(E69,VIP!$A$2:$O8175,8,FALSE)</f>
        <v>Si</v>
      </c>
      <c r="K69" s="99" t="str">
        <f>VLOOKUP(E69,VIP!$A$2:$O11749,6,0)</f>
        <v>NO</v>
      </c>
      <c r="L69" s="110" t="s">
        <v>2254</v>
      </c>
      <c r="M69" s="109" t="s">
        <v>2473</v>
      </c>
      <c r="N69" s="106" t="s">
        <v>2481</v>
      </c>
      <c r="O69" s="104" t="s">
        <v>2484</v>
      </c>
      <c r="P69" s="104"/>
      <c r="Q69" s="109" t="s">
        <v>2254</v>
      </c>
    </row>
    <row r="70" spans="1:17" ht="17.399999999999999" x14ac:dyDescent="0.3">
      <c r="A70" s="85" t="str">
        <f>VLOOKUP(E70,'LISTADO ATM'!$A$2:$C$894,3,0)</f>
        <v>DISTRITO NACIONAL</v>
      </c>
      <c r="B70" s="117">
        <v>335764231</v>
      </c>
      <c r="C70" s="105">
        <v>44210.810127314813</v>
      </c>
      <c r="D70" s="104" t="s">
        <v>2189</v>
      </c>
      <c r="E70" s="100">
        <v>169</v>
      </c>
      <c r="F70" s="85" t="str">
        <f>VLOOKUP(E70,VIP!$A$2:$O11345,2,0)</f>
        <v>DRBR169</v>
      </c>
      <c r="G70" s="99" t="str">
        <f>VLOOKUP(E70,'LISTADO ATM'!$A$2:$B$893,2,0)</f>
        <v xml:space="preserve">ATM Oficina Caonabo </v>
      </c>
      <c r="H70" s="99" t="str">
        <f>VLOOKUP(E70,VIP!$A$2:$O16266,7,FALSE)</f>
        <v>Si</v>
      </c>
      <c r="I70" s="99" t="str">
        <f>VLOOKUP(E70,VIP!$A$2:$O8231,8,FALSE)</f>
        <v>Si</v>
      </c>
      <c r="J70" s="99" t="str">
        <f>VLOOKUP(E70,VIP!$A$2:$O8181,8,FALSE)</f>
        <v>Si</v>
      </c>
      <c r="K70" s="99" t="str">
        <f>VLOOKUP(E70,VIP!$A$2:$O11755,6,0)</f>
        <v>NO</v>
      </c>
      <c r="L70" s="110" t="s">
        <v>2228</v>
      </c>
      <c r="M70" s="109" t="s">
        <v>2473</v>
      </c>
      <c r="N70" s="106" t="s">
        <v>2481</v>
      </c>
      <c r="O70" s="104" t="s">
        <v>2484</v>
      </c>
      <c r="P70" s="104"/>
      <c r="Q70" s="109" t="s">
        <v>2228</v>
      </c>
    </row>
    <row r="71" spans="1:17" ht="17.399999999999999" x14ac:dyDescent="0.3">
      <c r="A71" s="85" t="str">
        <f>VLOOKUP(E71,'LISTADO ATM'!$A$2:$C$894,3,0)</f>
        <v>DISTRITO NACIONAL</v>
      </c>
      <c r="B71" s="117">
        <v>335764239</v>
      </c>
      <c r="C71" s="105">
        <v>44210.874039351853</v>
      </c>
      <c r="D71" s="104" t="s">
        <v>2477</v>
      </c>
      <c r="E71" s="100">
        <v>884</v>
      </c>
      <c r="F71" s="85" t="str">
        <f>VLOOKUP(E71,VIP!$A$2:$O11343,2,0)</f>
        <v>DRBR884</v>
      </c>
      <c r="G71" s="99" t="str">
        <f>VLOOKUP(E71,'LISTADO ATM'!$A$2:$B$893,2,0)</f>
        <v xml:space="preserve">ATM UNP Olé Sabana Perdida </v>
      </c>
      <c r="H71" s="99" t="str">
        <f>VLOOKUP(E71,VIP!$A$2:$O16264,7,FALSE)</f>
        <v>Si</v>
      </c>
      <c r="I71" s="99" t="str">
        <f>VLOOKUP(E71,VIP!$A$2:$O8229,8,FALSE)</f>
        <v>Si</v>
      </c>
      <c r="J71" s="99" t="str">
        <f>VLOOKUP(E71,VIP!$A$2:$O8179,8,FALSE)</f>
        <v>Si</v>
      </c>
      <c r="K71" s="99" t="str">
        <f>VLOOKUP(E71,VIP!$A$2:$O11753,6,0)</f>
        <v>NO</v>
      </c>
      <c r="L71" s="110" t="s">
        <v>2430</v>
      </c>
      <c r="M71" s="109" t="s">
        <v>2473</v>
      </c>
      <c r="N71" s="106" t="s">
        <v>2481</v>
      </c>
      <c r="O71" s="104" t="s">
        <v>2483</v>
      </c>
      <c r="P71" s="104"/>
      <c r="Q71" s="109" t="s">
        <v>2430</v>
      </c>
    </row>
    <row r="72" spans="1:17" ht="17.399999999999999" x14ac:dyDescent="0.3">
      <c r="A72" s="85" t="str">
        <f>VLOOKUP(E72,'LISTADO ATM'!$A$2:$C$894,3,0)</f>
        <v>NORTE</v>
      </c>
      <c r="B72" s="117">
        <v>335764241</v>
      </c>
      <c r="C72" s="105">
        <v>44210.877152777779</v>
      </c>
      <c r="D72" s="104" t="s">
        <v>2501</v>
      </c>
      <c r="E72" s="100">
        <v>136</v>
      </c>
      <c r="F72" s="85" t="str">
        <f>VLOOKUP(E72,VIP!$A$2:$O11342,2,0)</f>
        <v>DRBR136</v>
      </c>
      <c r="G72" s="99" t="str">
        <f>VLOOKUP(E72,'LISTADO ATM'!$A$2:$B$893,2,0)</f>
        <v>ATM S/M Xtra (Santiago)</v>
      </c>
      <c r="H72" s="99" t="str">
        <f>VLOOKUP(E72,VIP!$A$2:$O16263,7,FALSE)</f>
        <v>Si</v>
      </c>
      <c r="I72" s="99" t="str">
        <f>VLOOKUP(E72,VIP!$A$2:$O8228,8,FALSE)</f>
        <v>Si</v>
      </c>
      <c r="J72" s="99" t="str">
        <f>VLOOKUP(E72,VIP!$A$2:$O8178,8,FALSE)</f>
        <v>Si</v>
      </c>
      <c r="K72" s="99" t="str">
        <f>VLOOKUP(E72,VIP!$A$2:$O11752,6,0)</f>
        <v>NO</v>
      </c>
      <c r="L72" s="110" t="s">
        <v>2430</v>
      </c>
      <c r="M72" s="109" t="s">
        <v>2473</v>
      </c>
      <c r="N72" s="106" t="s">
        <v>2481</v>
      </c>
      <c r="O72" s="104" t="s">
        <v>2508</v>
      </c>
      <c r="P72" s="104"/>
      <c r="Q72" s="109" t="s">
        <v>2430</v>
      </c>
    </row>
    <row r="73" spans="1:17" ht="17.399999999999999" x14ac:dyDescent="0.3">
      <c r="A73" s="85" t="str">
        <f>VLOOKUP(E73,'LISTADO ATM'!$A$2:$C$894,3,0)</f>
        <v>DISTRITO NACIONAL</v>
      </c>
      <c r="B73" s="117">
        <v>335764245</v>
      </c>
      <c r="C73" s="105">
        <v>44210.894317129627</v>
      </c>
      <c r="D73" s="104" t="s">
        <v>2189</v>
      </c>
      <c r="E73" s="100">
        <v>160</v>
      </c>
      <c r="F73" s="85" t="str">
        <f>VLOOKUP(E73,VIP!$A$2:$O11341,2,0)</f>
        <v>DRBR160</v>
      </c>
      <c r="G73" s="99" t="str">
        <f>VLOOKUP(E73,'LISTADO ATM'!$A$2:$B$893,2,0)</f>
        <v xml:space="preserve">ATM Oficina Herrera </v>
      </c>
      <c r="H73" s="99" t="str">
        <f>VLOOKUP(E73,VIP!$A$2:$O16262,7,FALSE)</f>
        <v>Si</v>
      </c>
      <c r="I73" s="99" t="str">
        <f>VLOOKUP(E73,VIP!$A$2:$O8227,8,FALSE)</f>
        <v>Si</v>
      </c>
      <c r="J73" s="99" t="str">
        <f>VLOOKUP(E73,VIP!$A$2:$O8177,8,FALSE)</f>
        <v>Si</v>
      </c>
      <c r="K73" s="99" t="str">
        <f>VLOOKUP(E73,VIP!$A$2:$O11751,6,0)</f>
        <v>NO</v>
      </c>
      <c r="L73" s="110" t="s">
        <v>2228</v>
      </c>
      <c r="M73" s="109" t="s">
        <v>2473</v>
      </c>
      <c r="N73" s="106" t="s">
        <v>2481</v>
      </c>
      <c r="O73" s="104" t="s">
        <v>2484</v>
      </c>
      <c r="P73" s="104"/>
      <c r="Q73" s="109" t="s">
        <v>2228</v>
      </c>
    </row>
    <row r="74" spans="1:17" ht="17.399999999999999" x14ac:dyDescent="0.3">
      <c r="A74" s="85" t="str">
        <f>VLOOKUP(E74,'LISTADO ATM'!$A$2:$C$894,3,0)</f>
        <v>NORTE</v>
      </c>
      <c r="B74" s="117">
        <v>335764246</v>
      </c>
      <c r="C74" s="105">
        <v>44210.895520833335</v>
      </c>
      <c r="D74" s="104" t="s">
        <v>2497</v>
      </c>
      <c r="E74" s="100">
        <v>944</v>
      </c>
      <c r="F74" s="85" t="str">
        <f>VLOOKUP(E74,VIP!$A$2:$O11340,2,0)</f>
        <v>DRBR944</v>
      </c>
      <c r="G74" s="99" t="str">
        <f>VLOOKUP(E74,'LISTADO ATM'!$A$2:$B$893,2,0)</f>
        <v xml:space="preserve">ATM UNP Mao </v>
      </c>
      <c r="H74" s="99" t="str">
        <f>VLOOKUP(E74,VIP!$A$2:$O16261,7,FALSE)</f>
        <v>Si</v>
      </c>
      <c r="I74" s="99" t="str">
        <f>VLOOKUP(E74,VIP!$A$2:$O8226,8,FALSE)</f>
        <v>Si</v>
      </c>
      <c r="J74" s="99" t="str">
        <f>VLOOKUP(E74,VIP!$A$2:$O8176,8,FALSE)</f>
        <v>Si</v>
      </c>
      <c r="K74" s="99" t="str">
        <f>VLOOKUP(E74,VIP!$A$2:$O11750,6,0)</f>
        <v>NO</v>
      </c>
      <c r="L74" s="110" t="s">
        <v>2506</v>
      </c>
      <c r="M74" s="109" t="s">
        <v>2473</v>
      </c>
      <c r="N74" s="106" t="s">
        <v>2481</v>
      </c>
      <c r="O74" s="104" t="s">
        <v>2499</v>
      </c>
      <c r="P74" s="104"/>
      <c r="Q74" s="109" t="s">
        <v>2506</v>
      </c>
    </row>
    <row r="75" spans="1:17" ht="17.399999999999999" x14ac:dyDescent="0.3">
      <c r="A75" s="85" t="str">
        <f>VLOOKUP(E75,'LISTADO ATM'!$A$2:$C$894,3,0)</f>
        <v>NORTE</v>
      </c>
      <c r="B75" s="117">
        <v>335764251</v>
      </c>
      <c r="C75" s="105">
        <v>44210.952777777777</v>
      </c>
      <c r="D75" s="104" t="s">
        <v>2189</v>
      </c>
      <c r="E75" s="100">
        <v>851</v>
      </c>
      <c r="F75" s="85" t="str">
        <f>VLOOKUP(E75,VIP!$A$2:$O11304,2,0)</f>
        <v>DRBR851</v>
      </c>
      <c r="G75" s="99" t="str">
        <f>VLOOKUP(E75,'LISTADO ATM'!$A$2:$B$893,2,0)</f>
        <v xml:space="preserve">ATM Hospital Vinicio Calventi </v>
      </c>
      <c r="H75" s="99" t="str">
        <f>VLOOKUP(E75,VIP!$A$2:$O16225,7,FALSE)</f>
        <v>Si</v>
      </c>
      <c r="I75" s="99" t="str">
        <f>VLOOKUP(E75,VIP!$A$2:$O8190,8,FALSE)</f>
        <v>Si</v>
      </c>
      <c r="J75" s="99" t="str">
        <f>VLOOKUP(E75,VIP!$A$2:$O8140,8,FALSE)</f>
        <v>Si</v>
      </c>
      <c r="K75" s="99" t="str">
        <f>VLOOKUP(E75,VIP!$A$2:$O11714,6,0)</f>
        <v>NO</v>
      </c>
      <c r="L75" s="110" t="s">
        <v>2254</v>
      </c>
      <c r="M75" s="109" t="s">
        <v>2473</v>
      </c>
      <c r="N75" s="106" t="s">
        <v>2481</v>
      </c>
      <c r="O75" s="104" t="s">
        <v>2484</v>
      </c>
      <c r="P75" s="104"/>
      <c r="Q75" s="109" t="s">
        <v>2254</v>
      </c>
    </row>
  </sheetData>
  <autoFilter ref="A4:Q68" xr:uid="{00000000-0009-0000-0000-000000000000}">
    <sortState xmlns:xlrd2="http://schemas.microsoft.com/office/spreadsheetml/2017/richdata2" ref="A5:Q75">
      <sortCondition ref="C4:C6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6:B1048576 B1:B4">
    <cfRule type="duplicateValues" dxfId="338" priority="306017"/>
  </conditionalFormatting>
  <conditionalFormatting sqref="B76:B1048576">
    <cfRule type="duplicateValues" dxfId="337" priority="306021"/>
  </conditionalFormatting>
  <conditionalFormatting sqref="B76:B1048576 B1:B4">
    <cfRule type="duplicateValues" dxfId="336" priority="306024"/>
    <cfRule type="duplicateValues" dxfId="335" priority="306025"/>
    <cfRule type="duplicateValues" dxfId="334" priority="306026"/>
  </conditionalFormatting>
  <conditionalFormatting sqref="B76:B1048576 B1:B4">
    <cfRule type="duplicateValues" dxfId="333" priority="306036"/>
    <cfRule type="duplicateValues" dxfId="332" priority="306037"/>
  </conditionalFormatting>
  <conditionalFormatting sqref="B76:B1048576">
    <cfRule type="duplicateValues" dxfId="331" priority="306044"/>
    <cfRule type="duplicateValues" dxfId="330" priority="306045"/>
    <cfRule type="duplicateValues" dxfId="329" priority="306046"/>
  </conditionalFormatting>
  <conditionalFormatting sqref="E60:E1048576 E1:E52">
    <cfRule type="duplicateValues" dxfId="328" priority="122"/>
    <cfRule type="duplicateValues" dxfId="327" priority="308607"/>
  </conditionalFormatting>
  <conditionalFormatting sqref="E60:E1048576">
    <cfRule type="duplicateValues" dxfId="326" priority="308612"/>
    <cfRule type="duplicateValues" dxfId="325" priority="308613"/>
  </conditionalFormatting>
  <conditionalFormatting sqref="E60:E1048576 E5:E52">
    <cfRule type="duplicateValues" dxfId="324" priority="308622"/>
    <cfRule type="duplicateValues" dxfId="323" priority="308623"/>
  </conditionalFormatting>
  <conditionalFormatting sqref="E60:E1048576 E5:E52">
    <cfRule type="duplicateValues" dxfId="322" priority="308632"/>
  </conditionalFormatting>
  <conditionalFormatting sqref="E60:E1048576 E1:E52">
    <cfRule type="duplicateValues" dxfId="321" priority="308637"/>
    <cfRule type="duplicateValues" dxfId="320" priority="308638"/>
    <cfRule type="duplicateValues" dxfId="319" priority="308639"/>
  </conditionalFormatting>
  <conditionalFormatting sqref="E60:E1048576 E5:E52">
    <cfRule type="duplicateValues" dxfId="318" priority="308652"/>
    <cfRule type="duplicateValues" dxfId="317" priority="308653"/>
    <cfRule type="duplicateValues" dxfId="316" priority="308654"/>
  </conditionalFormatting>
  <conditionalFormatting sqref="E60:E1048576 E1:E52">
    <cfRule type="duplicateValues" dxfId="315" priority="355"/>
  </conditionalFormatting>
  <conditionalFormatting sqref="E60:E1048576">
    <cfRule type="duplicateValues" dxfId="314" priority="313"/>
  </conditionalFormatting>
  <conditionalFormatting sqref="B76:B1048576">
    <cfRule type="duplicateValues" dxfId="313" priority="259"/>
  </conditionalFormatting>
  <conditionalFormatting sqref="E36:E39">
    <cfRule type="duplicateValues" dxfId="312" priority="216"/>
  </conditionalFormatting>
  <conditionalFormatting sqref="E36:E39">
    <cfRule type="duplicateValues" dxfId="311" priority="214"/>
    <cfRule type="duplicateValues" dxfId="310" priority="215"/>
  </conditionalFormatting>
  <conditionalFormatting sqref="E36:E39">
    <cfRule type="duplicateValues" dxfId="309" priority="212"/>
    <cfRule type="duplicateValues" dxfId="308" priority="213"/>
  </conditionalFormatting>
  <conditionalFormatting sqref="E36:E39">
    <cfRule type="duplicateValues" dxfId="307" priority="211"/>
  </conditionalFormatting>
  <conditionalFormatting sqref="E36:E39">
    <cfRule type="duplicateValues" dxfId="306" priority="208"/>
    <cfRule type="duplicateValues" dxfId="305" priority="209"/>
    <cfRule type="duplicateValues" dxfId="304" priority="210"/>
  </conditionalFormatting>
  <conditionalFormatting sqref="E36:E39">
    <cfRule type="duplicateValues" dxfId="303" priority="205"/>
    <cfRule type="duplicateValues" dxfId="302" priority="206"/>
    <cfRule type="duplicateValues" dxfId="301" priority="207"/>
  </conditionalFormatting>
  <conditionalFormatting sqref="E36:E39">
    <cfRule type="duplicateValues" dxfId="300" priority="204"/>
  </conditionalFormatting>
  <conditionalFormatting sqref="E36:E39">
    <cfRule type="duplicateValues" dxfId="299" priority="203"/>
  </conditionalFormatting>
  <conditionalFormatting sqref="B36:B39">
    <cfRule type="duplicateValues" dxfId="298" priority="202"/>
  </conditionalFormatting>
  <conditionalFormatting sqref="B36:B39">
    <cfRule type="duplicateValues" dxfId="297" priority="199"/>
    <cfRule type="duplicateValues" dxfId="296" priority="200"/>
    <cfRule type="duplicateValues" dxfId="295" priority="201"/>
  </conditionalFormatting>
  <conditionalFormatting sqref="B36:B39">
    <cfRule type="duplicateValues" dxfId="294" priority="197"/>
    <cfRule type="duplicateValues" dxfId="293" priority="198"/>
  </conditionalFormatting>
  <conditionalFormatting sqref="B36:B39">
    <cfRule type="duplicateValues" dxfId="292" priority="196"/>
  </conditionalFormatting>
  <conditionalFormatting sqref="E60:E1048576">
    <cfRule type="duplicateValues" dxfId="291" priority="194"/>
    <cfRule type="duplicateValues" dxfId="290" priority="195"/>
  </conditionalFormatting>
  <conditionalFormatting sqref="E40:E41">
    <cfRule type="duplicateValues" dxfId="289" priority="193"/>
  </conditionalFormatting>
  <conditionalFormatting sqref="E40:E41">
    <cfRule type="duplicateValues" dxfId="288" priority="191"/>
    <cfRule type="duplicateValues" dxfId="287" priority="192"/>
  </conditionalFormatting>
  <conditionalFormatting sqref="E40:E41">
    <cfRule type="duplicateValues" dxfId="286" priority="189"/>
    <cfRule type="duplicateValues" dxfId="285" priority="190"/>
  </conditionalFormatting>
  <conditionalFormatting sqref="E40:E41">
    <cfRule type="duplicateValues" dxfId="284" priority="188"/>
  </conditionalFormatting>
  <conditionalFormatting sqref="E40:E41">
    <cfRule type="duplicateValues" dxfId="283" priority="185"/>
    <cfRule type="duplicateValues" dxfId="282" priority="186"/>
    <cfRule type="duplicateValues" dxfId="281" priority="187"/>
  </conditionalFormatting>
  <conditionalFormatting sqref="E40:E41">
    <cfRule type="duplicateValues" dxfId="280" priority="182"/>
    <cfRule type="duplicateValues" dxfId="279" priority="183"/>
    <cfRule type="duplicateValues" dxfId="278" priority="184"/>
  </conditionalFormatting>
  <conditionalFormatting sqref="E40:E41">
    <cfRule type="duplicateValues" dxfId="277" priority="181"/>
  </conditionalFormatting>
  <conditionalFormatting sqref="E40:E41">
    <cfRule type="duplicateValues" dxfId="276" priority="180"/>
  </conditionalFormatting>
  <conditionalFormatting sqref="B40:B41">
    <cfRule type="duplicateValues" dxfId="275" priority="179"/>
  </conditionalFormatting>
  <conditionalFormatting sqref="B40:B41">
    <cfRule type="duplicateValues" dxfId="274" priority="176"/>
    <cfRule type="duplicateValues" dxfId="273" priority="177"/>
    <cfRule type="duplicateValues" dxfId="272" priority="178"/>
  </conditionalFormatting>
  <conditionalFormatting sqref="B40:B41">
    <cfRule type="duplicateValues" dxfId="271" priority="174"/>
    <cfRule type="duplicateValues" dxfId="270" priority="175"/>
  </conditionalFormatting>
  <conditionalFormatting sqref="B40:B41">
    <cfRule type="duplicateValues" dxfId="269" priority="173"/>
  </conditionalFormatting>
  <conditionalFormatting sqref="E40:E41">
    <cfRule type="duplicateValues" dxfId="268" priority="171"/>
    <cfRule type="duplicateValues" dxfId="267" priority="172"/>
  </conditionalFormatting>
  <conditionalFormatting sqref="E42:E44">
    <cfRule type="duplicateValues" dxfId="266" priority="170"/>
  </conditionalFormatting>
  <conditionalFormatting sqref="E42:E44">
    <cfRule type="duplicateValues" dxfId="265" priority="168"/>
    <cfRule type="duplicateValues" dxfId="264" priority="169"/>
  </conditionalFormatting>
  <conditionalFormatting sqref="E42:E44">
    <cfRule type="duplicateValues" dxfId="263" priority="166"/>
    <cfRule type="duplicateValues" dxfId="262" priority="167"/>
  </conditionalFormatting>
  <conditionalFormatting sqref="E42:E44">
    <cfRule type="duplicateValues" dxfId="261" priority="165"/>
  </conditionalFormatting>
  <conditionalFormatting sqref="E42:E44">
    <cfRule type="duplicateValues" dxfId="260" priority="162"/>
    <cfRule type="duplicateValues" dxfId="259" priority="163"/>
    <cfRule type="duplicateValues" dxfId="258" priority="164"/>
  </conditionalFormatting>
  <conditionalFormatting sqref="E42:E44">
    <cfRule type="duplicateValues" dxfId="257" priority="159"/>
    <cfRule type="duplicateValues" dxfId="256" priority="160"/>
    <cfRule type="duplicateValues" dxfId="255" priority="161"/>
  </conditionalFormatting>
  <conditionalFormatting sqref="E42:E44">
    <cfRule type="duplicateValues" dxfId="254" priority="158"/>
  </conditionalFormatting>
  <conditionalFormatting sqref="E42:E44">
    <cfRule type="duplicateValues" dxfId="253" priority="157"/>
  </conditionalFormatting>
  <conditionalFormatting sqref="B42:B44">
    <cfRule type="duplicateValues" dxfId="252" priority="156"/>
  </conditionalFormatting>
  <conditionalFormatting sqref="B42:B44">
    <cfRule type="duplicateValues" dxfId="251" priority="153"/>
    <cfRule type="duplicateValues" dxfId="250" priority="154"/>
    <cfRule type="duplicateValues" dxfId="249" priority="155"/>
  </conditionalFormatting>
  <conditionalFormatting sqref="B42:B44">
    <cfRule type="duplicateValues" dxfId="248" priority="151"/>
    <cfRule type="duplicateValues" dxfId="247" priority="152"/>
  </conditionalFormatting>
  <conditionalFormatting sqref="B42:B44">
    <cfRule type="duplicateValues" dxfId="246" priority="150"/>
  </conditionalFormatting>
  <conditionalFormatting sqref="E42:E44">
    <cfRule type="duplicateValues" dxfId="245" priority="148"/>
    <cfRule type="duplicateValues" dxfId="244" priority="149"/>
  </conditionalFormatting>
  <conditionalFormatting sqref="E45:E52">
    <cfRule type="duplicateValues" dxfId="243" priority="147"/>
  </conditionalFormatting>
  <conditionalFormatting sqref="E45:E52">
    <cfRule type="duplicateValues" dxfId="242" priority="145"/>
    <cfRule type="duplicateValues" dxfId="241" priority="146"/>
  </conditionalFormatting>
  <conditionalFormatting sqref="E45:E52">
    <cfRule type="duplicateValues" dxfId="240" priority="143"/>
    <cfRule type="duplicateValues" dxfId="239" priority="144"/>
  </conditionalFormatting>
  <conditionalFormatting sqref="E45:E52">
    <cfRule type="duplicateValues" dxfId="238" priority="142"/>
  </conditionalFormatting>
  <conditionalFormatting sqref="E45:E52">
    <cfRule type="duplicateValues" dxfId="237" priority="139"/>
    <cfRule type="duplicateValues" dxfId="236" priority="140"/>
    <cfRule type="duplicateValues" dxfId="235" priority="141"/>
  </conditionalFormatting>
  <conditionalFormatting sqref="E45:E52">
    <cfRule type="duplicateValues" dxfId="234" priority="136"/>
    <cfRule type="duplicateValues" dxfId="233" priority="137"/>
    <cfRule type="duplicateValues" dxfId="232" priority="138"/>
  </conditionalFormatting>
  <conditionalFormatting sqref="E45:E52">
    <cfRule type="duplicateValues" dxfId="231" priority="135"/>
  </conditionalFormatting>
  <conditionalFormatting sqref="E45:E52">
    <cfRule type="duplicateValues" dxfId="230" priority="134"/>
  </conditionalFormatting>
  <conditionalFormatting sqref="B45:B52">
    <cfRule type="duplicateValues" dxfId="229" priority="133"/>
  </conditionalFormatting>
  <conditionalFormatting sqref="B45:B52">
    <cfRule type="duplicateValues" dxfId="228" priority="130"/>
    <cfRule type="duplicateValues" dxfId="227" priority="131"/>
    <cfRule type="duplicateValues" dxfId="226" priority="132"/>
  </conditionalFormatting>
  <conditionalFormatting sqref="B45:B52">
    <cfRule type="duplicateValues" dxfId="225" priority="128"/>
    <cfRule type="duplicateValues" dxfId="224" priority="129"/>
  </conditionalFormatting>
  <conditionalFormatting sqref="B45:B52">
    <cfRule type="duplicateValues" dxfId="223" priority="127"/>
  </conditionalFormatting>
  <conditionalFormatting sqref="E45:E52">
    <cfRule type="duplicateValues" dxfId="222" priority="125"/>
    <cfRule type="duplicateValues" dxfId="221" priority="126"/>
  </conditionalFormatting>
  <conditionalFormatting sqref="E60:E1048576">
    <cfRule type="duplicateValues" dxfId="220" priority="124"/>
  </conditionalFormatting>
  <conditionalFormatting sqref="B76:B1048576 B1:B52">
    <cfRule type="duplicateValues" dxfId="219" priority="123"/>
  </conditionalFormatting>
  <conditionalFormatting sqref="E1:E1048576">
    <cfRule type="duplicateValues" dxfId="218" priority="73"/>
  </conditionalFormatting>
  <conditionalFormatting sqref="B60:B63">
    <cfRule type="duplicateValues" dxfId="217" priority="72"/>
  </conditionalFormatting>
  <conditionalFormatting sqref="B60:B63">
    <cfRule type="duplicateValues" dxfId="216" priority="69"/>
    <cfRule type="duplicateValues" dxfId="215" priority="70"/>
    <cfRule type="duplicateValues" dxfId="214" priority="71"/>
  </conditionalFormatting>
  <conditionalFormatting sqref="B60:B63">
    <cfRule type="duplicateValues" dxfId="213" priority="67"/>
    <cfRule type="duplicateValues" dxfId="212" priority="68"/>
  </conditionalFormatting>
  <conditionalFormatting sqref="B60:B63">
    <cfRule type="duplicateValues" dxfId="211" priority="66"/>
  </conditionalFormatting>
  <conditionalFormatting sqref="B60:B63">
    <cfRule type="duplicateValues" dxfId="210" priority="65"/>
  </conditionalFormatting>
  <conditionalFormatting sqref="B64:B68">
    <cfRule type="duplicateValues" dxfId="209" priority="64"/>
  </conditionalFormatting>
  <conditionalFormatting sqref="B64:B68">
    <cfRule type="duplicateValues" dxfId="208" priority="61"/>
    <cfRule type="duplicateValues" dxfId="207" priority="62"/>
    <cfRule type="duplicateValues" dxfId="206" priority="63"/>
  </conditionalFormatting>
  <conditionalFormatting sqref="B64:B68">
    <cfRule type="duplicateValues" dxfId="205" priority="59"/>
    <cfRule type="duplicateValues" dxfId="204" priority="60"/>
  </conditionalFormatting>
  <conditionalFormatting sqref="B64:B68">
    <cfRule type="duplicateValues" dxfId="203" priority="58"/>
  </conditionalFormatting>
  <conditionalFormatting sqref="B64:B68">
    <cfRule type="duplicateValues" dxfId="202" priority="57"/>
  </conditionalFormatting>
  <conditionalFormatting sqref="B69:B74">
    <cfRule type="duplicateValues" dxfId="201" priority="56"/>
  </conditionalFormatting>
  <conditionalFormatting sqref="B69:B74">
    <cfRule type="duplicateValues" dxfId="200" priority="53"/>
    <cfRule type="duplicateValues" dxfId="199" priority="54"/>
    <cfRule type="duplicateValues" dxfId="198" priority="55"/>
  </conditionalFormatting>
  <conditionalFormatting sqref="B69:B74">
    <cfRule type="duplicateValues" dxfId="197" priority="51"/>
    <cfRule type="duplicateValues" dxfId="196" priority="52"/>
  </conditionalFormatting>
  <conditionalFormatting sqref="B69:B74">
    <cfRule type="duplicateValues" dxfId="195" priority="50"/>
  </conditionalFormatting>
  <conditionalFormatting sqref="B69:B74">
    <cfRule type="duplicateValues" dxfId="194" priority="49"/>
  </conditionalFormatting>
  <conditionalFormatting sqref="E75">
    <cfRule type="duplicateValues" dxfId="193" priority="47"/>
    <cfRule type="duplicateValues" dxfId="192" priority="48"/>
  </conditionalFormatting>
  <conditionalFormatting sqref="E75">
    <cfRule type="duplicateValues" dxfId="191" priority="45"/>
    <cfRule type="duplicateValues" dxfId="190" priority="46"/>
  </conditionalFormatting>
  <conditionalFormatting sqref="E75">
    <cfRule type="duplicateValues" dxfId="189" priority="43"/>
    <cfRule type="duplicateValues" dxfId="188" priority="44"/>
  </conditionalFormatting>
  <conditionalFormatting sqref="E75">
    <cfRule type="duplicateValues" dxfId="187" priority="42"/>
  </conditionalFormatting>
  <conditionalFormatting sqref="E75">
    <cfRule type="duplicateValues" dxfId="186" priority="39"/>
    <cfRule type="duplicateValues" dxfId="185" priority="40"/>
    <cfRule type="duplicateValues" dxfId="184" priority="41"/>
  </conditionalFormatting>
  <conditionalFormatting sqref="E75">
    <cfRule type="duplicateValues" dxfId="183" priority="36"/>
    <cfRule type="duplicateValues" dxfId="182" priority="37"/>
    <cfRule type="duplicateValues" dxfId="181" priority="38"/>
  </conditionalFormatting>
  <conditionalFormatting sqref="E75">
    <cfRule type="duplicateValues" dxfId="180" priority="35"/>
  </conditionalFormatting>
  <conditionalFormatting sqref="E75">
    <cfRule type="duplicateValues" dxfId="179" priority="34"/>
  </conditionalFormatting>
  <conditionalFormatting sqref="E75">
    <cfRule type="duplicateValues" dxfId="178" priority="33"/>
  </conditionalFormatting>
  <conditionalFormatting sqref="E75">
    <cfRule type="duplicateValues" dxfId="177" priority="30"/>
    <cfRule type="duplicateValues" dxfId="176" priority="31"/>
    <cfRule type="duplicateValues" dxfId="175" priority="32"/>
  </conditionalFormatting>
  <conditionalFormatting sqref="E75">
    <cfRule type="duplicateValues" dxfId="174" priority="28"/>
    <cfRule type="duplicateValues" dxfId="173" priority="29"/>
  </conditionalFormatting>
  <conditionalFormatting sqref="E75">
    <cfRule type="duplicateValues" dxfId="172" priority="26"/>
    <cfRule type="duplicateValues" dxfId="171" priority="27"/>
  </conditionalFormatting>
  <conditionalFormatting sqref="E75">
    <cfRule type="duplicateValues" dxfId="170" priority="25"/>
  </conditionalFormatting>
  <conditionalFormatting sqref="E75">
    <cfRule type="duplicateValues" dxfId="169" priority="23"/>
    <cfRule type="duplicateValues" dxfId="168" priority="24"/>
  </conditionalFormatting>
  <conditionalFormatting sqref="E75">
    <cfRule type="duplicateValues" dxfId="167" priority="21"/>
    <cfRule type="duplicateValues" dxfId="166" priority="22"/>
  </conditionalFormatting>
  <conditionalFormatting sqref="E75">
    <cfRule type="duplicateValues" dxfId="165" priority="20"/>
  </conditionalFormatting>
  <conditionalFormatting sqref="E75">
    <cfRule type="duplicateValues" dxfId="164" priority="17"/>
    <cfRule type="duplicateValues" dxfId="163" priority="18"/>
    <cfRule type="duplicateValues" dxfId="162" priority="19"/>
  </conditionalFormatting>
  <conditionalFormatting sqref="E75">
    <cfRule type="duplicateValues" dxfId="161" priority="14"/>
    <cfRule type="duplicateValues" dxfId="160" priority="15"/>
    <cfRule type="duplicateValues" dxfId="159" priority="16"/>
  </conditionalFormatting>
  <conditionalFormatting sqref="E75">
    <cfRule type="duplicateValues" dxfId="158" priority="13"/>
  </conditionalFormatting>
  <conditionalFormatting sqref="E75">
    <cfRule type="duplicateValues" dxfId="157" priority="12"/>
  </conditionalFormatting>
  <conditionalFormatting sqref="E75">
    <cfRule type="duplicateValues" dxfId="156" priority="10"/>
    <cfRule type="duplicateValues" dxfId="155" priority="11"/>
  </conditionalFormatting>
  <conditionalFormatting sqref="E75">
    <cfRule type="duplicateValues" dxfId="154" priority="9"/>
  </conditionalFormatting>
  <conditionalFormatting sqref="B75">
    <cfRule type="duplicateValues" dxfId="153" priority="8"/>
  </conditionalFormatting>
  <conditionalFormatting sqref="B75">
    <cfRule type="duplicateValues" dxfId="152" priority="5"/>
    <cfRule type="duplicateValues" dxfId="151" priority="6"/>
    <cfRule type="duplicateValues" dxfId="150" priority="7"/>
  </conditionalFormatting>
  <conditionalFormatting sqref="B75">
    <cfRule type="duplicateValues" dxfId="149" priority="3"/>
    <cfRule type="duplicateValues" dxfId="148" priority="4"/>
  </conditionalFormatting>
  <conditionalFormatting sqref="B75">
    <cfRule type="duplicateValues" dxfId="147" priority="2"/>
  </conditionalFormatting>
  <conditionalFormatting sqref="B75">
    <cfRule type="duplicateValues" dxfId="146" priority="1"/>
  </conditionalFormatting>
  <conditionalFormatting sqref="E5">
    <cfRule type="duplicateValues" dxfId="145" priority="314796"/>
  </conditionalFormatting>
  <conditionalFormatting sqref="E5">
    <cfRule type="duplicateValues" dxfId="144" priority="314797"/>
    <cfRule type="duplicateValues" dxfId="143" priority="314798"/>
  </conditionalFormatting>
  <conditionalFormatting sqref="E5">
    <cfRule type="duplicateValues" dxfId="142" priority="314802"/>
    <cfRule type="duplicateValues" dxfId="141" priority="314803"/>
    <cfRule type="duplicateValues" dxfId="140" priority="314804"/>
  </conditionalFormatting>
  <conditionalFormatting sqref="B5">
    <cfRule type="duplicateValues" dxfId="139" priority="314810"/>
  </conditionalFormatting>
  <conditionalFormatting sqref="B5">
    <cfRule type="duplicateValues" dxfId="138" priority="314811"/>
    <cfRule type="duplicateValues" dxfId="137" priority="314812"/>
    <cfRule type="duplicateValues" dxfId="136" priority="314813"/>
  </conditionalFormatting>
  <conditionalFormatting sqref="B5">
    <cfRule type="duplicateValues" dxfId="135" priority="314814"/>
    <cfRule type="duplicateValues" dxfId="134" priority="314815"/>
  </conditionalFormatting>
  <conditionalFormatting sqref="E6:E35">
    <cfRule type="duplicateValues" dxfId="133" priority="314858"/>
  </conditionalFormatting>
  <conditionalFormatting sqref="E6:E35">
    <cfRule type="duplicateValues" dxfId="132" priority="314860"/>
    <cfRule type="duplicateValues" dxfId="131" priority="314861"/>
  </conditionalFormatting>
  <conditionalFormatting sqref="E6:E35">
    <cfRule type="duplicateValues" dxfId="130" priority="314870"/>
    <cfRule type="duplicateValues" dxfId="129" priority="314871"/>
    <cfRule type="duplicateValues" dxfId="128" priority="314872"/>
  </conditionalFormatting>
  <conditionalFormatting sqref="B6:B35">
    <cfRule type="duplicateValues" dxfId="127" priority="314886"/>
  </conditionalFormatting>
  <conditionalFormatting sqref="B6:B35">
    <cfRule type="duplicateValues" dxfId="126" priority="314888"/>
    <cfRule type="duplicateValues" dxfId="125" priority="314889"/>
    <cfRule type="duplicateValues" dxfId="124" priority="314890"/>
  </conditionalFormatting>
  <conditionalFormatting sqref="B6:B35">
    <cfRule type="duplicateValues" dxfId="123" priority="314894"/>
    <cfRule type="duplicateValues" dxfId="122" priority="314895"/>
  </conditionalFormatting>
  <conditionalFormatting sqref="E5:E52">
    <cfRule type="duplicateValues" dxfId="121" priority="314905"/>
  </conditionalFormatting>
  <conditionalFormatting sqref="E5:E52">
    <cfRule type="duplicateValues" dxfId="120" priority="314907"/>
    <cfRule type="duplicateValues" dxfId="119" priority="314908"/>
    <cfRule type="duplicateValues" dxfId="118" priority="314909"/>
  </conditionalFormatting>
  <conditionalFormatting sqref="E5:E52">
    <cfRule type="duplicateValues" dxfId="117" priority="314913"/>
    <cfRule type="duplicateValues" dxfId="116" priority="314914"/>
  </conditionalFormatting>
  <conditionalFormatting sqref="E53:E74">
    <cfRule type="duplicateValues" dxfId="115" priority="314968"/>
    <cfRule type="duplicateValues" dxfId="114" priority="314969"/>
  </conditionalFormatting>
  <conditionalFormatting sqref="E53:E74">
    <cfRule type="duplicateValues" dxfId="113" priority="314980"/>
  </conditionalFormatting>
  <conditionalFormatting sqref="E53:E74">
    <cfRule type="duplicateValues" dxfId="112" priority="314982"/>
    <cfRule type="duplicateValues" dxfId="111" priority="314983"/>
    <cfRule type="duplicateValues" dxfId="110" priority="314984"/>
  </conditionalFormatting>
  <conditionalFormatting sqref="B53:B59">
    <cfRule type="duplicateValues" dxfId="109" priority="315042"/>
  </conditionalFormatting>
  <conditionalFormatting sqref="B53:B59">
    <cfRule type="duplicateValues" dxfId="108" priority="315044"/>
    <cfRule type="duplicateValues" dxfId="107" priority="315045"/>
    <cfRule type="duplicateValues" dxfId="106" priority="315046"/>
  </conditionalFormatting>
  <conditionalFormatting sqref="B53:B59">
    <cfRule type="duplicateValues" dxfId="105" priority="315050"/>
    <cfRule type="duplicateValues" dxfId="104" priority="31505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49" t="s">
        <v>0</v>
      </c>
      <c r="B1" s="15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1" t="s">
        <v>8</v>
      </c>
      <c r="B9" s="15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3" t="s">
        <v>9</v>
      </c>
      <c r="B14" s="15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"/>
  <sheetViews>
    <sheetView topLeftCell="A44" zoomScale="80" zoomScaleNormal="80" workbookViewId="0">
      <selection activeCell="F51" sqref="F51"/>
    </sheetView>
  </sheetViews>
  <sheetFormatPr defaultColWidth="52.6640625" defaultRowHeight="14.4" x14ac:dyDescent="0.3"/>
  <cols>
    <col min="1" max="1" width="52.6640625" style="87"/>
    <col min="2" max="2" width="36.44140625" style="113" customWidth="1"/>
    <col min="3" max="4" width="52.6640625" style="87"/>
    <col min="5" max="5" width="28" style="87" customWidth="1"/>
    <col min="6" max="16384" width="52.6640625" style="87"/>
  </cols>
  <sheetData>
    <row r="1" spans="1:5" ht="23.4" x14ac:dyDescent="0.3">
      <c r="A1" s="134" t="s">
        <v>2479</v>
      </c>
      <c r="B1" s="135"/>
      <c r="C1" s="135"/>
      <c r="D1" s="135"/>
      <c r="E1" s="136"/>
    </row>
    <row r="2" spans="1:5" ht="23.4" x14ac:dyDescent="0.3">
      <c r="A2" s="134" t="s">
        <v>2158</v>
      </c>
      <c r="B2" s="135"/>
      <c r="C2" s="135"/>
      <c r="D2" s="135"/>
      <c r="E2" s="136"/>
    </row>
    <row r="3" spans="1:5" ht="26.4" x14ac:dyDescent="0.3">
      <c r="A3" s="140" t="s">
        <v>2479</v>
      </c>
      <c r="B3" s="141"/>
      <c r="C3" s="141"/>
      <c r="D3" s="141"/>
      <c r="E3" s="142"/>
    </row>
    <row r="5" spans="1:5" ht="18" thickBot="1" x14ac:dyDescent="0.35">
      <c r="A5" s="88" t="s">
        <v>2423</v>
      </c>
      <c r="B5" s="111" t="s">
        <v>2500</v>
      </c>
      <c r="C5" s="89"/>
      <c r="D5" s="90"/>
      <c r="E5" s="91"/>
    </row>
    <row r="6" spans="1:5" ht="18" thickBot="1" x14ac:dyDescent="0.35">
      <c r="A6" s="88" t="s">
        <v>2424</v>
      </c>
      <c r="B6" s="111" t="s">
        <v>2510</v>
      </c>
      <c r="C6" s="89"/>
      <c r="D6" s="90"/>
      <c r="E6" s="91"/>
    </row>
    <row r="7" spans="1:5" ht="15" thickBot="1" x14ac:dyDescent="0.35"/>
    <row r="8" spans="1:5" ht="18" thickBot="1" x14ac:dyDescent="0.35">
      <c r="A8" s="129" t="s">
        <v>2425</v>
      </c>
      <c r="B8" s="130"/>
      <c r="C8" s="130"/>
      <c r="D8" s="130"/>
      <c r="E8" s="131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2487</v>
      </c>
      <c r="E10" s="77"/>
    </row>
    <row r="11" spans="1:5" ht="18" thickBot="1" x14ac:dyDescent="0.35">
      <c r="A11" s="96" t="s">
        <v>2428</v>
      </c>
      <c r="B11" s="112">
        <f>COUNT(B10:B10)</f>
        <v>0</v>
      </c>
      <c r="C11" s="137"/>
      <c r="D11" s="138"/>
      <c r="E11" s="139"/>
    </row>
    <row r="12" spans="1:5" ht="15" thickBot="1" x14ac:dyDescent="0.35"/>
    <row r="13" spans="1:5" ht="18" thickBot="1" x14ac:dyDescent="0.35">
      <c r="A13" s="129" t="s">
        <v>2430</v>
      </c>
      <c r="B13" s="130"/>
      <c r="C13" s="130"/>
      <c r="D13" s="130"/>
      <c r="E13" s="131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980</v>
      </c>
      <c r="C15" s="100" t="str">
        <f>VLOOKUP(B15,'[1]LISTADO ATM'!$A$2:$B$816,2,0)</f>
        <v xml:space="preserve">ATM Oficina Bella Vista Mall II </v>
      </c>
      <c r="D15" s="102" t="s">
        <v>2455</v>
      </c>
      <c r="E15" s="77">
        <v>335763901</v>
      </c>
    </row>
    <row r="16" spans="1:5" ht="34.799999999999997" x14ac:dyDescent="0.3">
      <c r="A16" s="100" t="str">
        <f>VLOOKUP(B16,'[1]LISTADO ATM'!$A$2:$C$817,3,0)</f>
        <v>NORTE</v>
      </c>
      <c r="B16" s="100">
        <v>649</v>
      </c>
      <c r="C16" s="100" t="str">
        <f>VLOOKUP(B16,'[1]LISTADO ATM'!$A$2:$B$816,2,0)</f>
        <v xml:space="preserve">ATM Oficina Galería 56 (San Francisco de Macorís) </v>
      </c>
      <c r="D16" s="102" t="s">
        <v>2455</v>
      </c>
      <c r="E16" s="77">
        <v>335763932</v>
      </c>
    </row>
    <row r="17" spans="1:5" ht="17.399999999999999" x14ac:dyDescent="0.3">
      <c r="A17" s="100" t="str">
        <f>VLOOKUP(B17,'[1]LISTADO ATM'!$A$2:$C$817,3,0)</f>
        <v>ESTE</v>
      </c>
      <c r="B17" s="100">
        <v>211</v>
      </c>
      <c r="C17" s="100" t="str">
        <f>VLOOKUP(B17,'[1]LISTADO ATM'!$A$2:$B$816,2,0)</f>
        <v xml:space="preserve">ATM Oficina La Romana I </v>
      </c>
      <c r="D17" s="102" t="s">
        <v>2455</v>
      </c>
      <c r="E17" s="77">
        <v>335764021</v>
      </c>
    </row>
    <row r="18" spans="1:5" ht="17.399999999999999" x14ac:dyDescent="0.3">
      <c r="A18" s="100" t="str">
        <f>VLOOKUP(B18,'[1]LISTADO ATM'!$A$2:$C$817,3,0)</f>
        <v>DISTRITO NACIONAL</v>
      </c>
      <c r="B18" s="100">
        <v>394</v>
      </c>
      <c r="C18" s="100" t="str">
        <f>VLOOKUP(B18,'[1]LISTADO ATM'!$A$2:$B$816,2,0)</f>
        <v xml:space="preserve">ATM Multicentro La Sirena Luperón </v>
      </c>
      <c r="D18" s="102" t="s">
        <v>2455</v>
      </c>
      <c r="E18" s="77">
        <v>335763769</v>
      </c>
    </row>
    <row r="19" spans="1:5" ht="17.399999999999999" x14ac:dyDescent="0.3">
      <c r="A19" s="100" t="str">
        <f>VLOOKUP(B19,'[1]LISTADO ATM'!$A$2:$C$817,3,0)</f>
        <v>DISTRITO NACIONAL</v>
      </c>
      <c r="B19" s="100">
        <v>493</v>
      </c>
      <c r="C19" s="100" t="str">
        <f>VLOOKUP(B19,'[1]LISTADO ATM'!$A$2:$B$816,2,0)</f>
        <v xml:space="preserve">ATM Oficina Haina Occidental II </v>
      </c>
      <c r="D19" s="102" t="s">
        <v>2455</v>
      </c>
      <c r="E19" s="77">
        <v>335763361</v>
      </c>
    </row>
    <row r="20" spans="1:5" ht="17.399999999999999" x14ac:dyDescent="0.3">
      <c r="A20" s="100" t="str">
        <f>VLOOKUP(B20,'[1]LISTADO ATM'!$A$2:$C$817,3,0)</f>
        <v>NORTE</v>
      </c>
      <c r="B20" s="100">
        <v>119</v>
      </c>
      <c r="C20" s="100" t="str">
        <f>VLOOKUP(B20,'[1]LISTADO ATM'!$A$2:$B$816,2,0)</f>
        <v>ATM Oficina La Barranquita</v>
      </c>
      <c r="D20" s="102" t="s">
        <v>2455</v>
      </c>
      <c r="E20" s="77">
        <v>335764101</v>
      </c>
    </row>
    <row r="21" spans="1:5" ht="17.399999999999999" x14ac:dyDescent="0.3">
      <c r="A21" s="100" t="str">
        <f>VLOOKUP(B21,'[1]LISTADO ATM'!$A$2:$C$817,3,0)</f>
        <v>DISTRITO NACIONAL</v>
      </c>
      <c r="B21" s="100">
        <v>194</v>
      </c>
      <c r="C21" s="100" t="str">
        <f>VLOOKUP(B21,'[1]LISTADO ATM'!$A$2:$B$816,2,0)</f>
        <v xml:space="preserve">ATM UNP Pantoja </v>
      </c>
      <c r="D21" s="102" t="s">
        <v>2455</v>
      </c>
      <c r="E21" s="77">
        <v>335764106</v>
      </c>
    </row>
    <row r="22" spans="1:5" ht="17.399999999999999" x14ac:dyDescent="0.3">
      <c r="A22" s="100" t="str">
        <f>VLOOKUP(B22,'[1]LISTADO ATM'!$A$2:$C$817,3,0)</f>
        <v>ESTE</v>
      </c>
      <c r="B22" s="100">
        <v>912</v>
      </c>
      <c r="C22" s="100" t="str">
        <f>VLOOKUP(B22,'[1]LISTADO ATM'!$A$2:$B$816,2,0)</f>
        <v xml:space="preserve">ATM Oficina San Pedro II </v>
      </c>
      <c r="D22" s="102" t="s">
        <v>2455</v>
      </c>
      <c r="E22" s="77">
        <v>335764122</v>
      </c>
    </row>
    <row r="23" spans="1:5" ht="17.399999999999999" x14ac:dyDescent="0.3">
      <c r="A23" s="100" t="str">
        <f>VLOOKUP(B23,'[1]LISTADO ATM'!$A$2:$C$817,3,0)</f>
        <v>DISTRITO NACIONAL</v>
      </c>
      <c r="B23" s="100">
        <v>735</v>
      </c>
      <c r="C23" s="100" t="str">
        <f>VLOOKUP(B23,'[1]LISTADO ATM'!$A$2:$B$816,2,0)</f>
        <v xml:space="preserve">ATM Oficina Independencia II  </v>
      </c>
      <c r="D23" s="102" t="s">
        <v>2455</v>
      </c>
      <c r="E23" s="77">
        <v>335764209</v>
      </c>
    </row>
    <row r="24" spans="1:5" ht="17.399999999999999" x14ac:dyDescent="0.3">
      <c r="A24" s="100" t="str">
        <f>VLOOKUP(B24,'[1]LISTADO ATM'!$A$2:$C$817,3,0)</f>
        <v>DISTRITO NACIONAL</v>
      </c>
      <c r="B24" s="100">
        <v>884</v>
      </c>
      <c r="C24" s="100" t="str">
        <f>VLOOKUP(B24,'[1]LISTADO ATM'!$A$2:$B$816,2,0)</f>
        <v xml:space="preserve">ATM UNP Olé Sabana Perdida </v>
      </c>
      <c r="D24" s="102" t="s">
        <v>2455</v>
      </c>
      <c r="E24" s="77">
        <v>335764209</v>
      </c>
    </row>
    <row r="25" spans="1:5" ht="18" thickBot="1" x14ac:dyDescent="0.35">
      <c r="A25" s="100" t="str">
        <f>VLOOKUP(B25,'[1]LISTADO ATM'!$A$2:$C$817,3,0)</f>
        <v>NORTE</v>
      </c>
      <c r="B25" s="100">
        <v>136</v>
      </c>
      <c r="C25" s="100" t="str">
        <f>VLOOKUP(B25,'[1]LISTADO ATM'!$A$2:$B$816,2,0)</f>
        <v>ATM S/M Xtra (Santiago)</v>
      </c>
      <c r="D25" s="102" t="s">
        <v>2455</v>
      </c>
      <c r="E25" s="77">
        <v>335764241</v>
      </c>
    </row>
    <row r="26" spans="1:5" ht="18" thickBot="1" x14ac:dyDescent="0.35">
      <c r="A26" s="96" t="s">
        <v>2428</v>
      </c>
      <c r="B26" s="116">
        <f>COUNT(B15:B25)</f>
        <v>11</v>
      </c>
      <c r="C26" s="94"/>
      <c r="D26" s="94"/>
      <c r="E26" s="95"/>
    </row>
    <row r="27" spans="1:5" ht="15" thickBot="1" x14ac:dyDescent="0.35"/>
    <row r="28" spans="1:5" ht="18" thickBot="1" x14ac:dyDescent="0.35">
      <c r="A28" s="129" t="s">
        <v>2431</v>
      </c>
      <c r="B28" s="130"/>
      <c r="C28" s="130"/>
      <c r="D28" s="130"/>
      <c r="E28" s="131"/>
    </row>
    <row r="29" spans="1:5" ht="17.399999999999999" x14ac:dyDescent="0.3">
      <c r="A29" s="92" t="s">
        <v>15</v>
      </c>
      <c r="B29" s="92" t="s">
        <v>2426</v>
      </c>
      <c r="C29" s="93" t="s">
        <v>46</v>
      </c>
      <c r="D29" s="93" t="s">
        <v>2433</v>
      </c>
      <c r="E29" s="93" t="s">
        <v>2427</v>
      </c>
    </row>
    <row r="30" spans="1:5" ht="17.399999999999999" x14ac:dyDescent="0.3">
      <c r="A30" s="100" t="str">
        <f>VLOOKUP(B30,'[1]LISTADO ATM'!$A$2:$C$817,3,0)</f>
        <v>NORTE</v>
      </c>
      <c r="B30" s="100">
        <v>98</v>
      </c>
      <c r="C30" s="100" t="str">
        <f>VLOOKUP(B30,'[1]LISTADO ATM'!$A$2:$B$816,2,0)</f>
        <v xml:space="preserve">ATM UNP Pimentel </v>
      </c>
      <c r="D30" s="100" t="s">
        <v>2459</v>
      </c>
      <c r="E30" s="77">
        <v>335763610</v>
      </c>
    </row>
    <row r="31" spans="1:5" ht="17.399999999999999" x14ac:dyDescent="0.3">
      <c r="A31" s="100" t="str">
        <f>VLOOKUP(B31,'[1]LISTADO ATM'!$A$2:$C$817,3,0)</f>
        <v>DISTRITO NACIONAL</v>
      </c>
      <c r="B31" s="100">
        <v>734</v>
      </c>
      <c r="C31" s="100" t="str">
        <f>VLOOKUP(B31,'[1]LISTADO ATM'!$A$2:$B$816,2,0)</f>
        <v xml:space="preserve">ATM Oficina Independencia I </v>
      </c>
      <c r="D31" s="100" t="s">
        <v>2459</v>
      </c>
      <c r="E31" s="77">
        <v>335764127</v>
      </c>
    </row>
    <row r="32" spans="1:5" ht="18" thickBot="1" x14ac:dyDescent="0.35">
      <c r="A32" s="100" t="e">
        <f>VLOOKUP(B32,'[1]LISTADO ATM'!$A$2:$C$817,3,0)</f>
        <v>#N/A</v>
      </c>
      <c r="B32" s="100"/>
      <c r="C32" s="100" t="e">
        <f>VLOOKUP(B32,'[1]LISTADO ATM'!$A$2:$B$816,2,0)</f>
        <v>#N/A</v>
      </c>
      <c r="D32" s="100" t="s">
        <v>2459</v>
      </c>
      <c r="E32" s="77"/>
    </row>
    <row r="33" spans="1:5" ht="18" thickBot="1" x14ac:dyDescent="0.35">
      <c r="A33" s="96" t="s">
        <v>2428</v>
      </c>
      <c r="B33" s="116">
        <f>COUNT(B30:B31)</f>
        <v>2</v>
      </c>
      <c r="C33" s="94"/>
      <c r="D33" s="94"/>
      <c r="E33" s="95"/>
    </row>
    <row r="34" spans="1:5" ht="15" thickBot="1" x14ac:dyDescent="0.35"/>
    <row r="35" spans="1:5" ht="18" thickBot="1" x14ac:dyDescent="0.35">
      <c r="A35" s="127" t="s">
        <v>2429</v>
      </c>
      <c r="B35" s="128"/>
    </row>
    <row r="36" spans="1:5" ht="18" thickBot="1" x14ac:dyDescent="0.35">
      <c r="A36" s="143">
        <f>+B26+B33</f>
        <v>13</v>
      </c>
      <c r="B36" s="144"/>
    </row>
    <row r="37" spans="1:5" ht="15" thickBot="1" x14ac:dyDescent="0.35"/>
    <row r="38" spans="1:5" ht="18" thickBot="1" x14ac:dyDescent="0.35">
      <c r="A38" s="129" t="s">
        <v>2432</v>
      </c>
      <c r="B38" s="130"/>
      <c r="C38" s="130"/>
      <c r="D38" s="130"/>
      <c r="E38" s="131"/>
    </row>
    <row r="39" spans="1:5" ht="17.399999999999999" x14ac:dyDescent="0.3">
      <c r="A39" s="92" t="s">
        <v>15</v>
      </c>
      <c r="B39" s="92" t="s">
        <v>2426</v>
      </c>
      <c r="C39" s="97" t="s">
        <v>46</v>
      </c>
      <c r="D39" s="132" t="s">
        <v>2433</v>
      </c>
      <c r="E39" s="133"/>
    </row>
    <row r="40" spans="1:5" ht="17.399999999999999" x14ac:dyDescent="0.3">
      <c r="A40" s="100" t="str">
        <f>VLOOKUP(B40,'[1]LISTADO ATM'!$A$2:$C$817,3,0)</f>
        <v>ESTE</v>
      </c>
      <c r="B40" s="100">
        <v>159</v>
      </c>
      <c r="C40" s="100" t="str">
        <f>VLOOKUP(B40,'[1]LISTADO ATM'!$A$2:$B$816,2,0)</f>
        <v xml:space="preserve">ATM Hotel Dreams Bayahibe I </v>
      </c>
      <c r="D40" s="125" t="s">
        <v>2488</v>
      </c>
      <c r="E40" s="126"/>
    </row>
    <row r="41" spans="1:5" ht="17.399999999999999" x14ac:dyDescent="0.3">
      <c r="A41" s="100" t="str">
        <f>VLOOKUP(B41,'[1]LISTADO ATM'!$A$2:$C$817,3,0)</f>
        <v>DISTRITO NACIONAL</v>
      </c>
      <c r="B41" s="100">
        <v>557</v>
      </c>
      <c r="C41" s="100" t="str">
        <f>VLOOKUP(B41,'[1]LISTADO ATM'!$A$2:$B$816,2,0)</f>
        <v xml:space="preserve">ATM Multicentro La Sirena Ave. Mella </v>
      </c>
      <c r="D41" s="125" t="s">
        <v>2488</v>
      </c>
      <c r="E41" s="126"/>
    </row>
    <row r="42" spans="1:5" ht="17.399999999999999" x14ac:dyDescent="0.3">
      <c r="A42" s="100" t="str">
        <f>VLOOKUP(B42,'[1]LISTADO ATM'!$A$2:$C$817,3,0)</f>
        <v>DISTRITO NACIONAL</v>
      </c>
      <c r="B42" s="100">
        <v>896</v>
      </c>
      <c r="C42" s="100" t="str">
        <f>VLOOKUP(B42,'[1]LISTADO ATM'!$A$2:$B$816,2,0)</f>
        <v xml:space="preserve">ATM Campamento Militar 16 de Agosto I </v>
      </c>
      <c r="D42" s="125" t="s">
        <v>2476</v>
      </c>
      <c r="E42" s="126"/>
    </row>
    <row r="43" spans="1:5" ht="17.399999999999999" x14ac:dyDescent="0.3">
      <c r="A43" s="100" t="str">
        <f>VLOOKUP(B43,'[1]LISTADO ATM'!$A$2:$C$817,3,0)</f>
        <v>DISTRITO NACIONAL</v>
      </c>
      <c r="B43" s="100">
        <v>20</v>
      </c>
      <c r="C43" s="100" t="str">
        <f>VLOOKUP(B43,'[1]LISTADO ATM'!$A$2:$B$816,2,0)</f>
        <v>ATM S/M Aprezio Las Palmas</v>
      </c>
      <c r="D43" s="125" t="s">
        <v>2476</v>
      </c>
      <c r="E43" s="126"/>
    </row>
    <row r="44" spans="1:5" ht="17.399999999999999" x14ac:dyDescent="0.3">
      <c r="A44" s="100" t="str">
        <f>VLOOKUP(B44,'[1]LISTADO ATM'!$A$2:$C$817,3,0)</f>
        <v>NORTE</v>
      </c>
      <c r="B44" s="100">
        <v>888</v>
      </c>
      <c r="C44" s="100" t="str">
        <f>VLOOKUP(B44,'[1]LISTADO ATM'!$A$2:$B$816,2,0)</f>
        <v>ATM Oficina galeria 56 II (SFM)</v>
      </c>
      <c r="D44" s="125" t="s">
        <v>2476</v>
      </c>
      <c r="E44" s="126"/>
    </row>
    <row r="45" spans="1:5" ht="17.399999999999999" x14ac:dyDescent="0.3">
      <c r="A45" s="100" t="str">
        <f>VLOOKUP(B45,'[1]LISTADO ATM'!$A$2:$C$817,3,0)</f>
        <v>DISTRITO NACIONAL</v>
      </c>
      <c r="B45" s="100">
        <v>983</v>
      </c>
      <c r="C45" s="100" t="str">
        <f>VLOOKUP(B45,'[1]LISTADO ATM'!$A$2:$B$816,2,0)</f>
        <v xml:space="preserve">ATM Bravo República de Colombia </v>
      </c>
      <c r="D45" s="125" t="s">
        <v>2476</v>
      </c>
      <c r="E45" s="126"/>
    </row>
    <row r="46" spans="1:5" ht="17.399999999999999" x14ac:dyDescent="0.3">
      <c r="A46" s="100" t="str">
        <f>VLOOKUP(B46,'[1]LISTADO ATM'!$A$2:$C$817,3,0)</f>
        <v>DISTRITO NACIONAL</v>
      </c>
      <c r="B46" s="100">
        <v>586</v>
      </c>
      <c r="C46" s="100" t="str">
        <f>VLOOKUP(B46,'[1]LISTADO ATM'!$A$2:$B$816,2,0)</f>
        <v xml:space="preserve">ATM Palacio de Justicia D.N. </v>
      </c>
      <c r="D46" s="125" t="s">
        <v>2476</v>
      </c>
      <c r="E46" s="126"/>
    </row>
    <row r="47" spans="1:5" ht="17.399999999999999" x14ac:dyDescent="0.3">
      <c r="A47" s="100" t="str">
        <f>VLOOKUP(B47,'[1]LISTADO ATM'!$A$2:$C$817,3,0)</f>
        <v>DISTRITO NACIONAL</v>
      </c>
      <c r="B47" s="100">
        <v>812</v>
      </c>
      <c r="C47" s="100" t="str">
        <f>VLOOKUP(B47,'[1]LISTADO ATM'!$A$2:$B$816,2,0)</f>
        <v xml:space="preserve">ATM Canasta del Pueblo </v>
      </c>
      <c r="D47" s="125" t="s">
        <v>2476</v>
      </c>
      <c r="E47" s="126"/>
    </row>
    <row r="48" spans="1:5" ht="17.399999999999999" x14ac:dyDescent="0.3">
      <c r="A48" s="100" t="str">
        <f>VLOOKUP(B48,'[1]LISTADO ATM'!$A$2:$C$817,3,0)</f>
        <v>DISTRITO NACIONAL</v>
      </c>
      <c r="B48" s="100">
        <v>554</v>
      </c>
      <c r="C48" s="100" t="str">
        <f>VLOOKUP(B48,'[1]LISTADO ATM'!$A$2:$B$816,2,0)</f>
        <v xml:space="preserve">ATM Oficina Isabel La Católica I </v>
      </c>
      <c r="D48" s="125" t="s">
        <v>2476</v>
      </c>
      <c r="E48" s="126"/>
    </row>
    <row r="49" spans="1:5" ht="17.399999999999999" x14ac:dyDescent="0.3">
      <c r="A49" s="100" t="str">
        <f>VLOOKUP(B49,'[1]LISTADO ATM'!$A$2:$C$817,3,0)</f>
        <v>DISTRITO NACIONAL</v>
      </c>
      <c r="B49" s="100">
        <v>259</v>
      </c>
      <c r="C49" s="100" t="str">
        <f>VLOOKUP(B49,'[1]LISTADO ATM'!$A$2:$B$816,2,0)</f>
        <v>ATM Senado de la Republica</v>
      </c>
      <c r="D49" s="125" t="s">
        <v>2476</v>
      </c>
      <c r="E49" s="126"/>
    </row>
    <row r="50" spans="1:5" ht="17.399999999999999" x14ac:dyDescent="0.3">
      <c r="A50" s="100" t="str">
        <f>VLOOKUP(B50,'[1]LISTADO ATM'!$A$2:$C$817,3,0)</f>
        <v>DISTRITO NACIONAL</v>
      </c>
      <c r="B50" s="100">
        <v>300</v>
      </c>
      <c r="C50" s="100" t="str">
        <f>VLOOKUP(B50,'[1]LISTADO ATM'!$A$2:$B$816,2,0)</f>
        <v xml:space="preserve">ATM S/M Aprezio Los Guaricanos </v>
      </c>
      <c r="D50" s="125" t="s">
        <v>2476</v>
      </c>
      <c r="E50" s="126"/>
    </row>
    <row r="51" spans="1:5" ht="17.399999999999999" x14ac:dyDescent="0.3">
      <c r="A51" s="100" t="str">
        <f>VLOOKUP(B51,'[1]LISTADO ATM'!$A$2:$C$817,3,0)</f>
        <v>DISTRITO NACIONAL</v>
      </c>
      <c r="B51" s="100">
        <v>697</v>
      </c>
      <c r="C51" s="100" t="str">
        <f>VLOOKUP(B51,'[1]LISTADO ATM'!$A$2:$B$816,2,0)</f>
        <v>ATM Hipermercado Olé Ciudad Juan Bosch</v>
      </c>
      <c r="D51" s="125" t="s">
        <v>2488</v>
      </c>
      <c r="E51" s="126"/>
    </row>
    <row r="52" spans="1:5" ht="17.399999999999999" x14ac:dyDescent="0.3">
      <c r="A52" s="100" t="str">
        <f>VLOOKUP(B52,'[1]LISTADO ATM'!$A$2:$C$817,3,0)</f>
        <v>DISTRITO NACIONAL</v>
      </c>
      <c r="B52" s="100">
        <v>607</v>
      </c>
      <c r="C52" s="100" t="str">
        <f>VLOOKUP(B52,'[1]LISTADO ATM'!$A$2:$B$816,2,0)</f>
        <v xml:space="preserve">ATM ONAPI </v>
      </c>
      <c r="D52" s="125" t="s">
        <v>2476</v>
      </c>
      <c r="E52" s="126"/>
    </row>
    <row r="53" spans="1:5" ht="17.399999999999999" x14ac:dyDescent="0.3">
      <c r="A53" s="100" t="str">
        <f>VLOOKUP(B53,'[1]LISTADO ATM'!$A$2:$C$817,3,0)</f>
        <v>SUR</v>
      </c>
      <c r="B53" s="100">
        <v>699</v>
      </c>
      <c r="C53" s="100" t="str">
        <f>VLOOKUP(B53,'[1]LISTADO ATM'!$A$2:$B$816,2,0)</f>
        <v>ATM S/M Bravo Bani</v>
      </c>
      <c r="D53" s="125" t="s">
        <v>2488</v>
      </c>
      <c r="E53" s="126"/>
    </row>
    <row r="54" spans="1:5" ht="17.399999999999999" x14ac:dyDescent="0.3">
      <c r="A54" s="100" t="str">
        <f>VLOOKUP(B54,'[1]LISTADO ATM'!$A$2:$C$817,3,0)</f>
        <v>DISTRITO NACIONAL</v>
      </c>
      <c r="B54" s="100">
        <v>707</v>
      </c>
      <c r="C54" s="100" t="str">
        <f>VLOOKUP(B54,'[1]LISTADO ATM'!$A$2:$B$816,2,0)</f>
        <v xml:space="preserve">ATM IAD </v>
      </c>
      <c r="D54" s="125" t="s">
        <v>2488</v>
      </c>
      <c r="E54" s="126"/>
    </row>
    <row r="55" spans="1:5" ht="17.399999999999999" x14ac:dyDescent="0.3">
      <c r="A55" s="100" t="str">
        <f>VLOOKUP(B55,'[1]LISTADO ATM'!$A$2:$C$817,3,0)</f>
        <v>NORTE</v>
      </c>
      <c r="B55" s="100">
        <v>138</v>
      </c>
      <c r="C55" s="100" t="str">
        <f>VLOOKUP(B55,'[1]LISTADO ATM'!$A$2:$B$816,2,0)</f>
        <v xml:space="preserve">ATM UNP Fantino </v>
      </c>
      <c r="D55" s="125" t="s">
        <v>2476</v>
      </c>
      <c r="E55" s="126"/>
    </row>
    <row r="56" spans="1:5" ht="17.399999999999999" x14ac:dyDescent="0.3">
      <c r="A56" s="100" t="str">
        <f>VLOOKUP(B56,'[1]LISTADO ATM'!$A$2:$C$817,3,0)</f>
        <v>NORTE</v>
      </c>
      <c r="B56" s="100">
        <v>290</v>
      </c>
      <c r="C56" s="100" t="str">
        <f>VLOOKUP(B56,'[1]LISTADO ATM'!$A$2:$B$816,2,0)</f>
        <v xml:space="preserve">ATM Oficina San Francisco de Macorís </v>
      </c>
      <c r="D56" s="125" t="s">
        <v>2476</v>
      </c>
      <c r="E56" s="126"/>
    </row>
    <row r="57" spans="1:5" ht="17.399999999999999" x14ac:dyDescent="0.3">
      <c r="A57" s="100" t="str">
        <f>VLOOKUP(B57,'[1]LISTADO ATM'!$A$2:$C$817,3,0)</f>
        <v>SUR</v>
      </c>
      <c r="B57" s="100">
        <v>592</v>
      </c>
      <c r="C57" s="100" t="str">
        <f>VLOOKUP(B57,'[1]LISTADO ATM'!$A$2:$B$816,2,0)</f>
        <v xml:space="preserve">ATM Centro de Caja San Cristóbal I </v>
      </c>
      <c r="D57" s="125" t="s">
        <v>2476</v>
      </c>
      <c r="E57" s="126"/>
    </row>
    <row r="58" spans="1:5" ht="17.399999999999999" x14ac:dyDescent="0.3">
      <c r="A58" s="100" t="str">
        <f>VLOOKUP(B58,'[1]LISTADO ATM'!$A$2:$C$817,3,0)</f>
        <v>DISTRITO NACIONAL</v>
      </c>
      <c r="B58" s="100">
        <v>642</v>
      </c>
      <c r="C58" s="100" t="str">
        <f>VLOOKUP(B58,'[1]LISTADO ATM'!$A$2:$B$816,2,0)</f>
        <v xml:space="preserve">ATM OMSA Sto. Dgo. </v>
      </c>
      <c r="D58" s="125" t="s">
        <v>2476</v>
      </c>
      <c r="E58" s="126"/>
    </row>
    <row r="59" spans="1:5" ht="17.399999999999999" x14ac:dyDescent="0.3">
      <c r="A59" s="100" t="str">
        <f>VLOOKUP(B59,'[1]LISTADO ATM'!$A$2:$C$817,3,0)</f>
        <v>DISTRITO NACIONAL</v>
      </c>
      <c r="B59" s="100">
        <v>722</v>
      </c>
      <c r="C59" s="100" t="str">
        <f>VLOOKUP(B59,'[1]LISTADO ATM'!$A$2:$B$816,2,0)</f>
        <v xml:space="preserve">ATM Oficina Charles de Gaulle III </v>
      </c>
      <c r="D59" s="125" t="s">
        <v>2476</v>
      </c>
      <c r="E59" s="126"/>
    </row>
    <row r="60" spans="1:5" ht="17.399999999999999" x14ac:dyDescent="0.3">
      <c r="A60" s="100" t="str">
        <f>VLOOKUP(B60,'[1]LISTADO ATM'!$A$2:$C$817,3,0)</f>
        <v>NORTE</v>
      </c>
      <c r="B60" s="100">
        <v>796</v>
      </c>
      <c r="C60" s="100" t="str">
        <f>VLOOKUP(B60,'[1]LISTADO ATM'!$A$2:$B$816,2,0)</f>
        <v xml:space="preserve">ATM Oficina Plaza Ventura (Nagua) </v>
      </c>
      <c r="D60" s="125" t="s">
        <v>2476</v>
      </c>
      <c r="E60" s="126"/>
    </row>
    <row r="61" spans="1:5" ht="17.399999999999999" x14ac:dyDescent="0.3">
      <c r="A61" s="100" t="str">
        <f>VLOOKUP(B61,'[1]LISTADO ATM'!$A$2:$C$817,3,0)</f>
        <v>DISTRITO NACIONAL</v>
      </c>
      <c r="B61" s="100">
        <v>952</v>
      </c>
      <c r="C61" s="100" t="str">
        <f>VLOOKUP(B61,'[1]LISTADO ATM'!$A$2:$B$816,2,0)</f>
        <v xml:space="preserve">ATM Alvarez Rivas </v>
      </c>
      <c r="D61" s="125" t="s">
        <v>2476</v>
      </c>
      <c r="E61" s="126"/>
    </row>
    <row r="62" spans="1:5" ht="17.399999999999999" x14ac:dyDescent="0.3">
      <c r="A62" s="100" t="str">
        <f>VLOOKUP(B62,'[1]LISTADO ATM'!$A$2:$C$817,3,0)</f>
        <v>DISTRITO NACIONAL</v>
      </c>
      <c r="B62" s="100">
        <v>957</v>
      </c>
      <c r="C62" s="100" t="str">
        <f>VLOOKUP(B62,'[1]LISTADO ATM'!$A$2:$B$816,2,0)</f>
        <v xml:space="preserve">ATM Oficina Venezuela </v>
      </c>
      <c r="D62" s="125" t="s">
        <v>2476</v>
      </c>
      <c r="E62" s="126"/>
    </row>
    <row r="63" spans="1:5" ht="17.399999999999999" x14ac:dyDescent="0.3">
      <c r="A63" s="100" t="str">
        <f>VLOOKUP(B63,'[1]LISTADO ATM'!$A$2:$C$817,3,0)</f>
        <v>SUR</v>
      </c>
      <c r="B63" s="100">
        <v>677</v>
      </c>
      <c r="C63" s="100" t="str">
        <f>VLOOKUP(B63,'[1]LISTADO ATM'!$A$2:$B$816,2,0)</f>
        <v>ATM PBG Villa Jaragua</v>
      </c>
      <c r="D63" s="125" t="s">
        <v>2476</v>
      </c>
      <c r="E63" s="126"/>
    </row>
    <row r="64" spans="1:5" ht="18" thickBot="1" x14ac:dyDescent="0.35">
      <c r="A64" s="100" t="e">
        <f>VLOOKUP(B64,'[1]LISTADO ATM'!$A$2:$C$817,3,0)</f>
        <v>#N/A</v>
      </c>
      <c r="B64" s="100"/>
      <c r="C64" s="100" t="e">
        <f>VLOOKUP(B64,'[1]LISTADO ATM'!$A$2:$B$816,2,0)</f>
        <v>#N/A</v>
      </c>
      <c r="D64" s="125"/>
      <c r="E64" s="126"/>
    </row>
    <row r="65" spans="1:5" ht="18" thickBot="1" x14ac:dyDescent="0.35">
      <c r="A65" s="96" t="s">
        <v>2428</v>
      </c>
      <c r="B65" s="116">
        <f>COUNT(B40:B64)</f>
        <v>24</v>
      </c>
      <c r="C65" s="94"/>
      <c r="D65" s="94"/>
      <c r="E65" s="95"/>
    </row>
  </sheetData>
  <mergeCells count="36">
    <mergeCell ref="A36:B36"/>
    <mergeCell ref="D40:E40"/>
    <mergeCell ref="D50:E50"/>
    <mergeCell ref="D51:E51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A1:E1"/>
    <mergeCell ref="A8:E8"/>
    <mergeCell ref="C11:E11"/>
    <mergeCell ref="A13:E13"/>
    <mergeCell ref="A28:E28"/>
    <mergeCell ref="A2:E2"/>
    <mergeCell ref="A3:E3"/>
    <mergeCell ref="D64:E64"/>
    <mergeCell ref="D62:E62"/>
    <mergeCell ref="A35:B35"/>
    <mergeCell ref="A38:E38"/>
    <mergeCell ref="D39:E39"/>
    <mergeCell ref="D63:E63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</mergeCells>
  <phoneticPr fontId="47" type="noConversion"/>
  <conditionalFormatting sqref="E46">
    <cfRule type="duplicateValues" dxfId="103" priority="52"/>
  </conditionalFormatting>
  <conditionalFormatting sqref="B7">
    <cfRule type="duplicateValues" dxfId="102" priority="51"/>
  </conditionalFormatting>
  <conditionalFormatting sqref="E7">
    <cfRule type="duplicateValues" dxfId="101" priority="50"/>
  </conditionalFormatting>
  <conditionalFormatting sqref="B4">
    <cfRule type="duplicateValues" dxfId="100" priority="49"/>
  </conditionalFormatting>
  <conditionalFormatting sqref="E4">
    <cfRule type="duplicateValues" dxfId="99" priority="48"/>
  </conditionalFormatting>
  <conditionalFormatting sqref="E55">
    <cfRule type="duplicateValues" dxfId="98" priority="46"/>
  </conditionalFormatting>
  <conditionalFormatting sqref="E47">
    <cfRule type="duplicateValues" dxfId="97" priority="45"/>
  </conditionalFormatting>
  <conditionalFormatting sqref="E54">
    <cfRule type="duplicateValues" dxfId="96" priority="44"/>
  </conditionalFormatting>
  <conditionalFormatting sqref="E45">
    <cfRule type="duplicateValues" dxfId="95" priority="42"/>
  </conditionalFormatting>
  <conditionalFormatting sqref="B65 B15:B19 B1:B3 B5:B6 B30 B26:B28 B40:B47 B53:B56 B33:B38 B8:B13">
    <cfRule type="duplicateValues" dxfId="94" priority="53"/>
  </conditionalFormatting>
  <conditionalFormatting sqref="E65 E1:E3 E5:E6 E15:E19 E8:E13 E26:E28 E30:E44">
    <cfRule type="duplicateValues" dxfId="93" priority="54"/>
  </conditionalFormatting>
  <conditionalFormatting sqref="B20">
    <cfRule type="duplicateValues" dxfId="92" priority="40"/>
  </conditionalFormatting>
  <conditionalFormatting sqref="E20">
    <cfRule type="duplicateValues" dxfId="91" priority="41"/>
  </conditionalFormatting>
  <conditionalFormatting sqref="B21">
    <cfRule type="duplicateValues" dxfId="90" priority="38"/>
  </conditionalFormatting>
  <conditionalFormatting sqref="E21">
    <cfRule type="duplicateValues" dxfId="89" priority="39"/>
  </conditionalFormatting>
  <conditionalFormatting sqref="B65 B26:B30 B33:B47 B53:B56 B1:B21">
    <cfRule type="duplicateValues" dxfId="88" priority="37"/>
  </conditionalFormatting>
  <conditionalFormatting sqref="B64">
    <cfRule type="duplicateValues" dxfId="87" priority="36"/>
  </conditionalFormatting>
  <conditionalFormatting sqref="E64">
    <cfRule type="duplicateValues" dxfId="86" priority="35"/>
  </conditionalFormatting>
  <conditionalFormatting sqref="B64">
    <cfRule type="duplicateValues" dxfId="85" priority="34"/>
  </conditionalFormatting>
  <conditionalFormatting sqref="B22">
    <cfRule type="duplicateValues" dxfId="84" priority="30"/>
  </conditionalFormatting>
  <conditionalFormatting sqref="E22">
    <cfRule type="duplicateValues" dxfId="83" priority="31"/>
  </conditionalFormatting>
  <conditionalFormatting sqref="B22">
    <cfRule type="duplicateValues" dxfId="82" priority="29"/>
  </conditionalFormatting>
  <conditionalFormatting sqref="E51">
    <cfRule type="duplicateValues" dxfId="81" priority="27"/>
  </conditionalFormatting>
  <conditionalFormatting sqref="E53">
    <cfRule type="duplicateValues" dxfId="80" priority="25"/>
  </conditionalFormatting>
  <conditionalFormatting sqref="B23">
    <cfRule type="duplicateValues" dxfId="79" priority="23"/>
  </conditionalFormatting>
  <conditionalFormatting sqref="E23">
    <cfRule type="duplicateValues" dxfId="78" priority="24"/>
  </conditionalFormatting>
  <conditionalFormatting sqref="B23">
    <cfRule type="duplicateValues" dxfId="77" priority="22"/>
  </conditionalFormatting>
  <conditionalFormatting sqref="B23">
    <cfRule type="duplicateValues" dxfId="76" priority="21"/>
  </conditionalFormatting>
  <conditionalFormatting sqref="B23">
    <cfRule type="duplicateValues" dxfId="75" priority="20"/>
  </conditionalFormatting>
  <conditionalFormatting sqref="B24">
    <cfRule type="duplicateValues" dxfId="74" priority="16"/>
  </conditionalFormatting>
  <conditionalFormatting sqref="E24">
    <cfRule type="duplicateValues" dxfId="73" priority="17"/>
  </conditionalFormatting>
  <conditionalFormatting sqref="B24">
    <cfRule type="duplicateValues" dxfId="72" priority="15"/>
  </conditionalFormatting>
  <conditionalFormatting sqref="B24">
    <cfRule type="duplicateValues" dxfId="71" priority="14"/>
  </conditionalFormatting>
  <conditionalFormatting sqref="B24">
    <cfRule type="duplicateValues" dxfId="70" priority="13"/>
  </conditionalFormatting>
  <conditionalFormatting sqref="B25">
    <cfRule type="duplicateValues" dxfId="69" priority="11"/>
  </conditionalFormatting>
  <conditionalFormatting sqref="E25">
    <cfRule type="duplicateValues" dxfId="68" priority="12"/>
  </conditionalFormatting>
  <conditionalFormatting sqref="B25">
    <cfRule type="duplicateValues" dxfId="67" priority="10"/>
  </conditionalFormatting>
  <conditionalFormatting sqref="B25">
    <cfRule type="duplicateValues" dxfId="66" priority="9"/>
  </conditionalFormatting>
  <conditionalFormatting sqref="B25">
    <cfRule type="duplicateValues" dxfId="65" priority="8"/>
  </conditionalFormatting>
  <conditionalFormatting sqref="E56">
    <cfRule type="duplicateValues" dxfId="64" priority="7"/>
  </conditionalFormatting>
  <conditionalFormatting sqref="B48:B52">
    <cfRule type="duplicateValues" dxfId="63" priority="314727"/>
  </conditionalFormatting>
  <conditionalFormatting sqref="E48:E50 E52">
    <cfRule type="duplicateValues" dxfId="62" priority="314728"/>
  </conditionalFormatting>
  <conditionalFormatting sqref="B64:B65 B33:B56 B26:B30 B1:B22">
    <cfRule type="duplicateValues" dxfId="61" priority="314730"/>
  </conditionalFormatting>
  <conditionalFormatting sqref="B64:B65 B26:B56 B1:B22">
    <cfRule type="duplicateValues" dxfId="60" priority="314734"/>
  </conditionalFormatting>
  <conditionalFormatting sqref="B57:B63">
    <cfRule type="duplicateValues" dxfId="59" priority="314737"/>
  </conditionalFormatting>
  <conditionalFormatting sqref="E57:E63">
    <cfRule type="duplicateValues" dxfId="58" priority="314738"/>
  </conditionalFormatting>
  <conditionalFormatting sqref="B1:B1048576">
    <cfRule type="duplicateValues" dxfId="57" priority="314945"/>
  </conditionalFormatting>
  <conditionalFormatting sqref="B31:B32">
    <cfRule type="duplicateValues" dxfId="1" priority="315079"/>
  </conditionalFormatting>
  <conditionalFormatting sqref="B1:B65">
    <cfRule type="duplicateValues" dxfId="0" priority="3150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2"/>
  <sheetViews>
    <sheetView topLeftCell="A692" zoomScale="110" zoomScaleNormal="110" workbookViewId="0">
      <selection activeCell="B709" sqref="B709"/>
    </sheetView>
  </sheetViews>
  <sheetFormatPr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2485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6" customFormat="1" x14ac:dyDescent="0.3">
      <c r="A348" s="79">
        <v>491</v>
      </c>
      <c r="B348" s="79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2494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3" customFormat="1" x14ac:dyDescent="0.3">
      <c r="A430" s="98">
        <v>581</v>
      </c>
      <c r="B430" s="98" t="s">
        <v>1606</v>
      </c>
      <c r="C430" s="98" t="s">
        <v>1275</v>
      </c>
    </row>
    <row r="431" spans="1:3" x14ac:dyDescent="0.3">
      <c r="A431" s="40">
        <v>582</v>
      </c>
      <c r="B431" s="40" t="s">
        <v>2489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6" customFormat="1" x14ac:dyDescent="0.3">
      <c r="A818" s="40">
        <v>991</v>
      </c>
      <c r="B818" s="40" t="s">
        <v>1883</v>
      </c>
      <c r="C818" s="40" t="s">
        <v>1278</v>
      </c>
    </row>
    <row r="819" spans="1:3" s="66" customFormat="1" x14ac:dyDescent="0.3">
      <c r="A819" s="40">
        <v>993</v>
      </c>
      <c r="B819" s="40" t="s">
        <v>1884</v>
      </c>
      <c r="C819" s="40" t="s">
        <v>1275</v>
      </c>
    </row>
    <row r="820" spans="1:3" s="66" customFormat="1" x14ac:dyDescent="0.3">
      <c r="A820" s="40">
        <v>994</v>
      </c>
      <c r="B820" s="40" t="s">
        <v>2262</v>
      </c>
      <c r="C820" s="40" t="s">
        <v>1275</v>
      </c>
    </row>
    <row r="821" spans="1:3" s="83" customFormat="1" x14ac:dyDescent="0.3">
      <c r="A821" s="40">
        <v>995</v>
      </c>
      <c r="B821" s="40" t="s">
        <v>1885</v>
      </c>
      <c r="C821" s="40" t="s">
        <v>1277</v>
      </c>
    </row>
    <row r="822" spans="1:3" s="83" customFormat="1" x14ac:dyDescent="0.3">
      <c r="A822" s="40">
        <v>996</v>
      </c>
      <c r="B822" s="40" t="s">
        <v>1886</v>
      </c>
      <c r="C822" s="40" t="s">
        <v>1275</v>
      </c>
    </row>
  </sheetData>
  <autoFilter ref="A1:C817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9" workbookViewId="0">
      <selection activeCell="B47" sqref="B47"/>
    </sheetView>
  </sheetViews>
  <sheetFormatPr defaultColWidth="34.5546875" defaultRowHeight="14.4" x14ac:dyDescent="0.3"/>
  <cols>
    <col min="2" max="2" width="72.109375" customWidth="1"/>
  </cols>
  <sheetData>
    <row r="1" spans="1:5" ht="28.8" x14ac:dyDescent="0.3">
      <c r="A1" s="145" t="s">
        <v>2437</v>
      </c>
      <c r="B1" s="146"/>
      <c r="C1" s="146"/>
      <c r="D1" s="146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5" t="s">
        <v>2447</v>
      </c>
      <c r="B25" s="146"/>
      <c r="C25" s="146"/>
      <c r="D25" s="146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6" x14ac:dyDescent="0.3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6" x14ac:dyDescent="0.3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6" x14ac:dyDescent="0.3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6" x14ac:dyDescent="0.3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6" x14ac:dyDescent="0.3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6" x14ac:dyDescent="0.3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6" x14ac:dyDescent="0.3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6" x14ac:dyDescent="0.3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6" x14ac:dyDescent="0.3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6" x14ac:dyDescent="0.3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6" x14ac:dyDescent="0.3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6" x14ac:dyDescent="0.3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6" x14ac:dyDescent="0.3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6" x14ac:dyDescent="0.3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6" x14ac:dyDescent="0.3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6" x14ac:dyDescent="0.3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6" x14ac:dyDescent="0.3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6" x14ac:dyDescent="0.3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6" priority="119152"/>
  </conditionalFormatting>
  <conditionalFormatting sqref="A7:A11">
    <cfRule type="duplicateValues" dxfId="55" priority="119156"/>
    <cfRule type="duplicateValues" dxfId="54" priority="119157"/>
  </conditionalFormatting>
  <conditionalFormatting sqref="A7:A11">
    <cfRule type="duplicateValues" dxfId="53" priority="119160"/>
    <cfRule type="duplicateValues" dxfId="52" priority="119161"/>
  </conditionalFormatting>
  <conditionalFormatting sqref="B37:B39">
    <cfRule type="duplicateValues" dxfId="51" priority="219"/>
    <cfRule type="duplicateValues" dxfId="50" priority="220"/>
  </conditionalFormatting>
  <conditionalFormatting sqref="B37:B39">
    <cfRule type="duplicateValues" dxfId="49" priority="218"/>
  </conditionalFormatting>
  <conditionalFormatting sqref="B37:B39">
    <cfRule type="duplicateValues" dxfId="48" priority="217"/>
  </conditionalFormatting>
  <conditionalFormatting sqref="B37:B39">
    <cfRule type="duplicateValues" dxfId="47" priority="215"/>
    <cfRule type="duplicateValues" dxfId="46" priority="216"/>
  </conditionalFormatting>
  <conditionalFormatting sqref="B3">
    <cfRule type="duplicateValues" dxfId="45" priority="193"/>
    <cfRule type="duplicateValues" dxfId="44" priority="194"/>
  </conditionalFormatting>
  <conditionalFormatting sqref="B3">
    <cfRule type="duplicateValues" dxfId="43" priority="192"/>
  </conditionalFormatting>
  <conditionalFormatting sqref="B3">
    <cfRule type="duplicateValues" dxfId="42" priority="191"/>
  </conditionalFormatting>
  <conditionalFormatting sqref="B3">
    <cfRule type="duplicateValues" dxfId="41" priority="189"/>
    <cfRule type="duplicateValues" dxfId="40" priority="190"/>
  </conditionalFormatting>
  <conditionalFormatting sqref="A4:A6">
    <cfRule type="duplicateValues" dxfId="39" priority="188"/>
  </conditionalFormatting>
  <conditionalFormatting sqref="A4:A6">
    <cfRule type="duplicateValues" dxfId="38" priority="186"/>
    <cfRule type="duplicateValues" dxfId="37" priority="187"/>
  </conditionalFormatting>
  <conditionalFormatting sqref="A4:A6">
    <cfRule type="duplicateValues" dxfId="36" priority="184"/>
    <cfRule type="duplicateValues" dxfId="35" priority="185"/>
  </conditionalFormatting>
  <conditionalFormatting sqref="A3:A6">
    <cfRule type="duplicateValues" dxfId="34" priority="165"/>
  </conditionalFormatting>
  <conditionalFormatting sqref="A3:A6">
    <cfRule type="duplicateValues" dxfId="33" priority="163"/>
    <cfRule type="duplicateValues" dxfId="32" priority="164"/>
  </conditionalFormatting>
  <conditionalFormatting sqref="A3:A6">
    <cfRule type="duplicateValues" dxfId="31" priority="161"/>
    <cfRule type="duplicateValues" dxfId="30" priority="162"/>
  </conditionalFormatting>
  <conditionalFormatting sqref="B4:B6">
    <cfRule type="duplicateValues" dxfId="29" priority="158"/>
    <cfRule type="duplicateValues" dxfId="28" priority="159"/>
  </conditionalFormatting>
  <conditionalFormatting sqref="B4:B6">
    <cfRule type="duplicateValues" dxfId="27" priority="157"/>
  </conditionalFormatting>
  <conditionalFormatting sqref="B4:B6">
    <cfRule type="duplicateValues" dxfId="26" priority="156"/>
  </conditionalFormatting>
  <conditionalFormatting sqref="B4:B6">
    <cfRule type="duplicateValues" dxfId="25" priority="154"/>
    <cfRule type="duplicateValues" dxfId="2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47" t="s">
        <v>58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99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98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98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97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96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57.5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56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56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3" priority="51"/>
  </conditionalFormatting>
  <conditionalFormatting sqref="E9:E1048576 E1:E2">
    <cfRule type="duplicateValues" dxfId="22" priority="99232"/>
  </conditionalFormatting>
  <conditionalFormatting sqref="E4">
    <cfRule type="duplicateValues" dxfId="21" priority="44"/>
  </conditionalFormatting>
  <conditionalFormatting sqref="E5:E8">
    <cfRule type="duplicateValues" dxfId="20" priority="42"/>
  </conditionalFormatting>
  <conditionalFormatting sqref="B12">
    <cfRule type="duplicateValues" dxfId="19" priority="16"/>
    <cfRule type="duplicateValues" dxfId="18" priority="17"/>
    <cfRule type="duplicateValues" dxfId="17" priority="18"/>
  </conditionalFormatting>
  <conditionalFormatting sqref="B12">
    <cfRule type="duplicateValues" dxfId="16" priority="15"/>
  </conditionalFormatting>
  <conditionalFormatting sqref="B12">
    <cfRule type="duplicateValues" dxfId="15" priority="13"/>
    <cfRule type="duplicateValues" dxfId="14" priority="14"/>
  </conditionalFormatting>
  <conditionalFormatting sqref="B12">
    <cfRule type="duplicateValues" dxfId="13" priority="10"/>
    <cfRule type="duplicateValues" dxfId="12" priority="11"/>
    <cfRule type="duplicateValues" dxfId="11" priority="12"/>
  </conditionalFormatting>
  <conditionalFormatting sqref="B12">
    <cfRule type="duplicateValues" dxfId="10" priority="9"/>
  </conditionalFormatting>
  <conditionalFormatting sqref="B12">
    <cfRule type="duplicateValues" dxfId="9" priority="7"/>
    <cfRule type="duplicateValues" dxfId="8" priority="8"/>
  </conditionalFormatting>
  <conditionalFormatting sqref="B12">
    <cfRule type="duplicateValues" dxfId="7" priority="6"/>
  </conditionalFormatting>
  <conditionalFormatting sqref="B12">
    <cfRule type="duplicateValues" dxfId="6" priority="3"/>
    <cfRule type="duplicateValues" dxfId="5" priority="4"/>
    <cfRule type="duplicateValues" dxfId="4" priority="5"/>
  </conditionalFormatting>
  <conditionalFormatting sqref="B12">
    <cfRule type="duplicateValues" dxfId="3" priority="2"/>
  </conditionalFormatting>
  <conditionalFormatting sqref="B12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393" zoomScaleNormal="100" workbookViewId="0">
      <selection activeCell="E408" sqref="E408"/>
    </sheetView>
  </sheetViews>
  <sheetFormatPr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2021-01-15T09:40:36Z</dcterms:modified>
</cp:coreProperties>
</file>